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Region Info" sheetId="1" r:id="rId3"/>
    <sheet state="visible" name="Upcoming and Missing Events" sheetId="2" r:id="rId4"/>
    <sheet state="visible" name="Events" sheetId="3" r:id="rId5"/>
    <sheet state="visible" name="Credits" sheetId="4" r:id="rId6"/>
    <sheet state="visible" name="Misc= wc7full Entries " sheetId="5" r:id="rId7"/>
    <sheet state="visible" name="Missing Wondercards" sheetId="6" r:id="rId8"/>
    <sheet state="visible" name="Mega Stones" sheetId="7" r:id="rId9"/>
    <sheet state="hidden" name="Sheet1" sheetId="8" r:id="rId10"/>
  </sheets>
  <definedNames>
    <definedName name="wc7datafields">Events!$C$9:$AE$300</definedName>
    <definedName hidden="1" localSheetId="3" name="_xlnm._FilterDatabase">Credits!$B$3:$Q$165</definedName>
    <definedName hidden="1" localSheetId="2" name="_xlnm._FilterDatabase">Events!$C$9:$AM$389</definedName>
  </definedNames>
  <calcPr/>
</workbook>
</file>

<file path=xl/sharedStrings.xml><?xml version="1.0" encoding="utf-8"?>
<sst xmlns="http://schemas.openxmlformats.org/spreadsheetml/2006/main" count="2161" uniqueCount="419">
  <si>
    <t>Year and Type</t>
  </si>
  <si>
    <t>Game Obtainable</t>
  </si>
  <si>
    <t>Region Allowed</t>
  </si>
  <si>
    <t>Legend:</t>
  </si>
  <si>
    <t>Detail</t>
  </si>
  <si>
    <t>Description</t>
  </si>
  <si>
    <t>Dates</t>
  </si>
  <si>
    <t>TID</t>
  </si>
  <si>
    <t>Distribution Type</t>
  </si>
  <si>
    <t>Languages Missing</t>
  </si>
  <si>
    <t>Represents Legitimacy unsure (Powersaves or Watermarked Wondercards)</t>
  </si>
  <si>
    <t>Wonder Card Languages Available</t>
  </si>
  <si>
    <t>WC ID</t>
  </si>
  <si>
    <t>Event</t>
  </si>
  <si>
    <t>Type</t>
  </si>
  <si>
    <t>Sun</t>
  </si>
  <si>
    <t>Legitimacy Confirmed (more or less)</t>
  </si>
  <si>
    <t>Moon</t>
  </si>
  <si>
    <t>_</t>
  </si>
  <si>
    <t>Underlined represents card is "used" (used wc6 editor to mark it as unused)</t>
  </si>
  <si>
    <t>Ultra Sun</t>
  </si>
  <si>
    <t>x or ?</t>
  </si>
  <si>
    <t>x means does not exist | ? means either not contributed or unsure</t>
  </si>
  <si>
    <t>Ultra Moon</t>
  </si>
  <si>
    <t>US</t>
  </si>
  <si>
    <t>M or F or nil or R</t>
  </si>
  <si>
    <t>Gender of Pokemon (Male, Female, Genderless or Random)</t>
  </si>
  <si>
    <t>&lt;------LEGEND is there (click on the + )</t>
  </si>
  <si>
    <t>Year</t>
  </si>
  <si>
    <t>WC7 ID</t>
  </si>
  <si>
    <t>EU</t>
  </si>
  <si>
    <t>JP</t>
  </si>
  <si>
    <t>KO</t>
  </si>
  <si>
    <t>ENG</t>
  </si>
  <si>
    <t>FRE</t>
  </si>
  <si>
    <t>GER</t>
  </si>
  <si>
    <t>ITA</t>
  </si>
  <si>
    <t>JPN</t>
  </si>
  <si>
    <t>KOR</t>
  </si>
  <si>
    <t>SPA</t>
  </si>
  <si>
    <t>CHS</t>
  </si>
  <si>
    <t>CHT</t>
  </si>
  <si>
    <t>Event and Card Color</t>
  </si>
  <si>
    <t>Bulbapedia Link</t>
  </si>
  <si>
    <t>S</t>
  </si>
  <si>
    <t>M</t>
  </si>
  <si>
    <t xml:space="preserve">US
</t>
  </si>
  <si>
    <t>UM</t>
  </si>
  <si>
    <t>UNIQUE</t>
  </si>
  <si>
    <t>Date</t>
  </si>
  <si>
    <t>Pkmn</t>
  </si>
  <si>
    <t>Comfey</t>
  </si>
  <si>
    <t>Birthday Distribution @ PCs</t>
  </si>
  <si>
    <t>x</t>
  </si>
  <si>
    <t>Local Wireless</t>
  </si>
  <si>
    <t>- Nov 17, 2017</t>
  </si>
  <si>
    <t>Eevee</t>
  </si>
  <si>
    <t>Pikachu</t>
  </si>
  <si>
    <t>-</t>
  </si>
  <si>
    <t>Item</t>
  </si>
  <si>
    <t>Revival Herb</t>
  </si>
  <si>
    <t>x8, HKTW Early Purchase Bonus</t>
  </si>
  <si>
    <t>Nil</t>
  </si>
  <si>
    <t>Serial Code</t>
  </si>
  <si>
    <t>HKTW</t>
  </si>
  <si>
    <t>- ?</t>
  </si>
  <si>
    <t>Vulpix (Alolan)</t>
  </si>
  <si>
    <t>Celebrate Sapporo PC Opening</t>
  </si>
  <si>
    <t>- Mar 12, 2017</t>
  </si>
  <si>
    <t>Comet Shard</t>
  </si>
  <si>
    <t>Mystery Items Giveaway @ PCs</t>
  </si>
  <si>
    <t>- Jan 31, 2017</t>
  </si>
  <si>
    <t>Full Heal</t>
  </si>
  <si>
    <t>Full Restore</t>
  </si>
  <si>
    <t>Heal Powder</t>
  </si>
  <si>
    <t>Hyper Potion</t>
  </si>
  <si>
    <t>Potion</t>
  </si>
  <si>
    <t>Revive</t>
  </si>
  <si>
    <t>Choice Band</t>
  </si>
  <si>
    <t>Corocoro Rockruff Enhancement Tools</t>
  </si>
  <si>
    <t>- Feb 14, 2017</t>
  </si>
  <si>
    <t>Choice Scarf</t>
  </si>
  <si>
    <t>Bottle Cap</t>
  </si>
  <si>
    <t>Jump Festa 2017</t>
  </si>
  <si>
    <t>- Dec 18, 2016</t>
  </si>
  <si>
    <t>Gold Bottle Cap</t>
  </si>
  <si>
    <t>Purchase of Official Guide Book</t>
  </si>
  <si>
    <t>- Jan 13, 2018</t>
  </si>
  <si>
    <t>Big Nugget</t>
  </si>
  <si>
    <t>Korean League 2016-17 WINTER</t>
  </si>
  <si>
    <t>Infrared</t>
  </si>
  <si>
    <t>Yours</t>
  </si>
  <si>
    <t>Munchlax</t>
  </si>
  <si>
    <t>Happy hour, Snorlium Z, game launch promo</t>
  </si>
  <si>
    <t>R</t>
  </si>
  <si>
    <t>Online</t>
  </si>
  <si>
    <t>- Jan 11, 2017</t>
  </si>
  <si>
    <t>Quick Ball</t>
  </si>
  <si>
    <t>x12, for digital purchase of games</t>
  </si>
  <si>
    <t>- Nov 30, 2017</t>
  </si>
  <si>
    <t>Poke Ball</t>
  </si>
  <si>
    <t>x100, for physical dual-pack purchase</t>
  </si>
  <si>
    <t>Stardust</t>
  </si>
  <si>
    <t>x3, from Demo</t>
  </si>
  <si>
    <t>Demo</t>
  </si>
  <si>
    <t>No end date (simply transfer from demo)</t>
  </si>
  <si>
    <t>Star Piece</t>
  </si>
  <si>
    <t>x1, from Demo</t>
  </si>
  <si>
    <t>Nugget</t>
  </si>
  <si>
    <t>Pretty Wing</t>
  </si>
  <si>
    <t>x10, from Demo</t>
  </si>
  <si>
    <t>Balm Mushroom</t>
  </si>
  <si>
    <t>Ash-Greninja</t>
  </si>
  <si>
    <t>From Demo</t>
  </si>
  <si>
    <t>BPs</t>
  </si>
  <si>
    <t>Battle Points</t>
  </si>
  <si>
    <t>PGL Battle of Alola</t>
  </si>
  <si>
    <t>- Jan 30, 2017</t>
  </si>
  <si>
    <t>Mewnium Z</t>
  </si>
  <si>
    <t>Pokemon Bank Sun Moon Support</t>
  </si>
  <si>
    <t>Pokemon Bank</t>
  </si>
  <si>
    <t>- Oct 2, 2017</t>
  </si>
  <si>
    <t>WHF'17 Winter</t>
  </si>
  <si>
    <t>, Jan 28 - 28, Feb 5, Feb 12, 2017</t>
  </si>
  <si>
    <t>Rare Candy</t>
  </si>
  <si>
    <t>Pulverizing Pancake Battle Rare Candy</t>
  </si>
  <si>
    <t>- Jan 31, 2018</t>
  </si>
  <si>
    <t>Aspear Berry</t>
  </si>
  <si>
    <t>Pokemon Center Alolan Vulpix Items</t>
  </si>
  <si>
    <t>Casteliacone</t>
  </si>
  <si>
    <t>Ice Heal</t>
  </si>
  <si>
    <t>Ice Stone</t>
  </si>
  <si>
    <t>Icy Rock</t>
  </si>
  <si>
    <t>Never-Melt Ice</t>
  </si>
  <si>
    <t>Snowball</t>
  </si>
  <si>
    <t>Magikarp</t>
  </si>
  <si>
    <t>Shiny Magikarp New Year</t>
  </si>
  <si>
    <t>- Feb 6, 2017 (Accessible since Jan 27)</t>
  </si>
  <si>
    <t>Machamp</t>
  </si>
  <si>
    <t>Saori Yoshida Machamp</t>
  </si>
  <si>
    <t>F</t>
  </si>
  <si>
    <t xml:space="preserve">- Feb 28, 2017 </t>
  </si>
  <si>
    <t>Tapu Koko</t>
  </si>
  <si>
    <t>Melemele Shiny Tapu Koko</t>
  </si>
  <si>
    <t>- May 31, 2017</t>
  </si>
  <si>
    <t>Drampa</t>
  </si>
  <si>
    <t>Sparkling Spring Festival: Pokemon Eggs</t>
  </si>
  <si>
    <t>- Apr 8, 2017</t>
  </si>
  <si>
    <t>Goomy</t>
  </si>
  <si>
    <t>Mareanie</t>
  </si>
  <si>
    <t>Oranguru</t>
  </si>
  <si>
    <t>Passimian</t>
  </si>
  <si>
    <t>Turtonator</t>
  </si>
  <si>
    <t>Bewear</t>
  </si>
  <si>
    <t>Sparkling Spring Festival</t>
  </si>
  <si>
    <t>- May 7, 2017</t>
  </si>
  <si>
    <t>Ash Pikachu I</t>
  </si>
  <si>
    <t>Pokemon Movie Prebooking: SatoPika</t>
  </si>
  <si>
    <t>- May 01, Jul 19 - 31, 2017</t>
  </si>
  <si>
    <t>Ash Pikachu III</t>
  </si>
  <si>
    <t>- May 15, Aug 02 - Aug 14, 2017</t>
  </si>
  <si>
    <t>Ash Pikachu IV</t>
  </si>
  <si>
    <t>- May 29, Aug 16 - 28, 2017</t>
  </si>
  <si>
    <t>Ash Pikachu V</t>
  </si>
  <si>
    <t>- Jun 12, Aug 30 - Sep 11, 2017</t>
  </si>
  <si>
    <t>Ash Pikachu VI</t>
  </si>
  <si>
    <t>- Jun 26, Sep 13 - 25, 2017</t>
  </si>
  <si>
    <t>Ash Pikachu VII</t>
  </si>
  <si>
    <t>- Jul 17, Sep 27 - Oct 8, 2017</t>
  </si>
  <si>
    <t>Charizard</t>
  </si>
  <si>
    <t>Corocoro Poll Winner</t>
  </si>
  <si>
    <t>- May 14, 2017</t>
  </si>
  <si>
    <t>Battle Event Battle Points</t>
  </si>
  <si>
    <t>- Oct 31, 2017</t>
  </si>
  <si>
    <t>2017 Tohoku Pikachu</t>
  </si>
  <si>
    <t>- Mar 31, 2017</t>
  </si>
  <si>
    <t>Marshadow</t>
  </si>
  <si>
    <t>20th Movie Pokemon</t>
  </si>
  <si>
    <t>Espeon</t>
  </si>
  <si>
    <r>
      <t>E</t>
    </r>
    <r>
      <rPr>
        <i/>
      </rPr>
      <t xml:space="preserve">evee Colorful Friends </t>
    </r>
    <r>
      <t>Promotion</t>
    </r>
  </si>
  <si>
    <t>- Jun 23, 2017</t>
  </si>
  <si>
    <t>Flareon</t>
  </si>
  <si>
    <r>
      <t>E</t>
    </r>
    <r>
      <rPr>
        <i/>
      </rPr>
      <t xml:space="preserve">evee Colorful Friends </t>
    </r>
    <r>
      <t>Promotion</t>
    </r>
  </si>
  <si>
    <t>Glaceon</t>
  </si>
  <si>
    <r>
      <t>E</t>
    </r>
    <r>
      <rPr>
        <i/>
      </rPr>
      <t xml:space="preserve">evee Colorful Friends </t>
    </r>
    <r>
      <t>Promotion</t>
    </r>
  </si>
  <si>
    <t>Jolteon</t>
  </si>
  <si>
    <r>
      <t>E</t>
    </r>
    <r>
      <rPr>
        <i/>
      </rPr>
      <t xml:space="preserve">evee Colorful Friends </t>
    </r>
    <r>
      <t>Promotion</t>
    </r>
  </si>
  <si>
    <t>Leafeon</t>
  </si>
  <si>
    <r>
      <t>E</t>
    </r>
    <r>
      <rPr>
        <i/>
      </rPr>
      <t xml:space="preserve">evee Colorful Friends </t>
    </r>
    <r>
      <t>Promotion</t>
    </r>
  </si>
  <si>
    <t>Sylveon</t>
  </si>
  <si>
    <r>
      <t>E</t>
    </r>
    <r>
      <rPr>
        <i/>
      </rPr>
      <t xml:space="preserve">evee Colorful Friends </t>
    </r>
    <r>
      <t>Promotion</t>
    </r>
  </si>
  <si>
    <t>Umbreon</t>
  </si>
  <si>
    <r>
      <t>E</t>
    </r>
    <r>
      <rPr>
        <i/>
      </rPr>
      <t xml:space="preserve">evee Colorful Friends </t>
    </r>
    <r>
      <t>Promotion</t>
    </r>
  </si>
  <si>
    <t>* Note: I only credited the first contribution of that species + wc ID + gender + language. 
Later entries are not credited, else it'll drive me (and perhaps readers) nuts</t>
  </si>
  <si>
    <t>Vaporeon</t>
  </si>
  <si>
    <r>
      <t>E</t>
    </r>
    <r>
      <rPr>
        <i/>
      </rPr>
      <t xml:space="preserve">evee Colorful Friends </t>
    </r>
    <r>
      <t>Promotion</t>
    </r>
  </si>
  <si>
    <t>User</t>
  </si>
  <si>
    <t>wc id</t>
  </si>
  <si>
    <t>Contributions</t>
  </si>
  <si>
    <t>Victini</t>
  </si>
  <si>
    <t>Pokemon Center Tohoku Reopening Gift</t>
  </si>
  <si>
    <t>theSLAYER</t>
  </si>
  <si>
    <t>- Sep 03, 2017</t>
  </si>
  <si>
    <t>HKTW Shiny Tapu Koko</t>
  </si>
  <si>
    <t>- Jun 30, 2017</t>
  </si>
  <si>
    <t>Steenee</t>
  </si>
  <si>
    <t>Japanese Anime Pokemon</t>
  </si>
  <si>
    <t>- Jun 25, 2017</t>
  </si>
  <si>
    <t>- Jul 04, 2017</t>
  </si>
  <si>
    <t>Rei Keima</t>
  </si>
  <si>
    <t>Battle Points x50</t>
  </si>
  <si>
    <t>argus1963</t>
  </si>
  <si>
    <t>Vulpix (Alola)</t>
  </si>
  <si>
    <t>- Jul 14, 2017</t>
  </si>
  <si>
    <t>US and EU TCG Sun Moon Release (separate)</t>
  </si>
  <si>
    <t>Citracy</t>
  </si>
  <si>
    <t>- Mar 9, 2017</t>
  </si>
  <si>
    <t>SciresM</t>
  </si>
  <si>
    <t>Lycanroc (Midnight)</t>
  </si>
  <si>
    <t>Guardian Rising No Guard Lycanroc (EU)</t>
  </si>
  <si>
    <t>- Aug 04, 2017</t>
  </si>
  <si>
    <t>Arcanine</t>
  </si>
  <si>
    <t>International Championship @ Indiana</t>
  </si>
  <si>
    <t>- Jul 02, 2017</t>
  </si>
  <si>
    <t>Mewtwonite XY</t>
  </si>
  <si>
    <t>Mawilite</t>
  </si>
  <si>
    <t>Max Revive</t>
  </si>
  <si>
    <t>Korean Times Square Event</t>
  </si>
  <si>
    <t>- Mar 19, 2017</t>
  </si>
  <si>
    <t>Battle Points x10</t>
  </si>
  <si>
    <t>Pidgeotite</t>
  </si>
  <si>
    <t>- Apr 9, 2017</t>
  </si>
  <si>
    <t>King Impoleon</t>
  </si>
  <si>
    <t>Blackbird &amp; Katsuya</t>
  </si>
  <si>
    <t>Pocket Monster Sun Moon Anime Korea</t>
  </si>
  <si>
    <t>C</t>
  </si>
  <si>
    <t>Sandshrew (Alolan)</t>
  </si>
  <si>
    <t>Animax Korean Anime Broadcast</t>
  </si>
  <si>
    <t>Johnwraight</t>
  </si>
  <si>
    <t>Diglett</t>
  </si>
  <si>
    <t>Grimer</t>
  </si>
  <si>
    <t>Diglett (Alolan)</t>
  </si>
  <si>
    <t>BLACKBIRD</t>
  </si>
  <si>
    <t>Mew</t>
  </si>
  <si>
    <t>Johnwraight &amp; Nessus</t>
  </si>
  <si>
    <t>Lycanroc</t>
  </si>
  <si>
    <t>Grimer (Alolan)</t>
  </si>
  <si>
    <t>- May 22, 2017</t>
  </si>
  <si>
    <t>Kirzi</t>
  </si>
  <si>
    <t>Kirzi &amp; ReignOfComputer</t>
  </si>
  <si>
    <t>Korean Pikachu's Easter Eggs</t>
  </si>
  <si>
    <t>ReignOfComputer</t>
  </si>
  <si>
    <t>- May 07, 2017</t>
  </si>
  <si>
    <t>Sceptilite</t>
  </si>
  <si>
    <t>Tyranitarite</t>
  </si>
  <si>
    <t>Jay (/u/Upper90175) via Kirzi</t>
  </si>
  <si>
    <t>RustInPeace</t>
  </si>
  <si>
    <t>Gardevoirite</t>
  </si>
  <si>
    <t>WCS 2017 Korean Mew</t>
  </si>
  <si>
    <t>Bundled with Friend Ball, Global Mission</t>
  </si>
  <si>
    <t>Mewtwonite X</t>
  </si>
  <si>
    <t>Mega Stone Gift</t>
  </si>
  <si>
    <t>Feb Competition: Mawilite and Beedrillite</t>
  </si>
  <si>
    <t>- Apr 27, 2017</t>
  </si>
  <si>
    <t>Bundled with Heavy Ball, Global Mission</t>
  </si>
  <si>
    <t>Mar Competition:Pidgeotite and Steelixite</t>
  </si>
  <si>
    <t>Mawilite, Beedrillite, Audinite, Medichamite</t>
  </si>
  <si>
    <t>Bundled with Love Ball, Global Mission</t>
  </si>
  <si>
    <t>- May 30, 2017</t>
  </si>
  <si>
    <t>Pidgeotite, Steelixite, Heracronite, Houdoomite</t>
  </si>
  <si>
    <t>Bundled with Level Ball, Global Mission</t>
  </si>
  <si>
    <t>- Jun 29, 2017</t>
  </si>
  <si>
    <t>Sceptilite, Blazikenite, Swampertite</t>
  </si>
  <si>
    <t>Tyranitarite, Abomasite, Manectite</t>
  </si>
  <si>
    <t>- Jul 30, 2017</t>
  </si>
  <si>
    <t>Bundled with Lure Ball, Global Mission</t>
  </si>
  <si>
    <t>Sceptilite, Blazikenite, Swampertite, Cameruptite, Banettite</t>
  </si>
  <si>
    <t>Galladite, Loppunite</t>
  </si>
  <si>
    <t>- Aug 30, 2017</t>
  </si>
  <si>
    <t>?</t>
  </si>
  <si>
    <t>Ho-Oh</t>
  </si>
  <si>
    <t>CoroCoro Giveaway</t>
  </si>
  <si>
    <t>Jirachi</t>
  </si>
  <si>
    <t>Tohoku Pokecen's Tanabata Jirachi</t>
  </si>
  <si>
    <t>- Aug 13, 2017</t>
  </si>
  <si>
    <t>Salazzle</t>
  </si>
  <si>
    <t>Note: All WC6full entries are collected from the same users who provided the WC6</t>
  </si>
  <si>
    <t>Note2: All OT refers to their ENG OT, if there are multiple OT</t>
  </si>
  <si>
    <t>Date archived</t>
  </si>
  <si>
    <t>ID</t>
  </si>
  <si>
    <t>Pokemon</t>
  </si>
  <si>
    <t>OT</t>
  </si>
  <si>
    <t>Languages</t>
  </si>
  <si>
    <t>none</t>
  </si>
  <si>
    <t>Lunar</t>
  </si>
  <si>
    <t>サオリ</t>
  </si>
  <si>
    <t>トウホク</t>
  </si>
  <si>
    <t>コロコロ</t>
  </si>
  <si>
    <t>メレメレ</t>
  </si>
  <si>
    <t>썬문</t>
  </si>
  <si>
    <t>サトシ</t>
  </si>
  <si>
    <t>Melemele</t>
  </si>
  <si>
    <t>Rocky</t>
  </si>
  <si>
    <t>ポケセン</t>
  </si>
  <si>
    <t>マオ</t>
  </si>
  <si>
    <t>カキ</t>
  </si>
  <si>
    <t>NA Champs 17</t>
  </si>
  <si>
    <t>リーリエ</t>
  </si>
  <si>
    <t>Year wanted</t>
  </si>
  <si>
    <t>all</t>
  </si>
  <si>
    <t>Updated as of 24-Jun-17</t>
  </si>
  <si>
    <t>Name</t>
  </si>
  <si>
    <t>Found in games</t>
  </si>
  <si>
    <t>Released as Event</t>
  </si>
  <si>
    <t>Announced</t>
  </si>
  <si>
    <t>Unobtainable</t>
  </si>
  <si>
    <t>Remarks</t>
  </si>
  <si>
    <t>Abomasite</t>
  </si>
  <si>
    <t>1614 (2017 International Challenge May)</t>
  </si>
  <si>
    <t>Absolite</t>
  </si>
  <si>
    <t>Battle Tree</t>
  </si>
  <si>
    <t>Aerodactylite</t>
  </si>
  <si>
    <t>Aggronite</t>
  </si>
  <si>
    <t>Alakazite</t>
  </si>
  <si>
    <t>Ancient Poni Path (from Dexio after becoming Champion), Battle Tree</t>
  </si>
  <si>
    <t>Altarianite</t>
  </si>
  <si>
    <t>Ampharosite</t>
  </si>
  <si>
    <t>Audinite</t>
  </si>
  <si>
    <t>1609 (April Mega Stone Gift)</t>
  </si>
  <si>
    <t>Banettite</t>
  </si>
  <si>
    <t>1616 (June Mega Stone Gift)</t>
  </si>
  <si>
    <t>Beedrillite</t>
  </si>
  <si>
    <t>1606 &amp; 1609 (2017 International Challenge Feb &amp; April Mega Stone Gift)</t>
  </si>
  <si>
    <t>Blastoisnite</t>
  </si>
  <si>
    <t>Battle Tree (From Red after winning against him in Single Challenge)</t>
  </si>
  <si>
    <t>Blazikenite</t>
  </si>
  <si>
    <t>1613 &amp; 1616 (Int Chal Apr '17 &amp; June MSG)</t>
  </si>
  <si>
    <t>Cameruptite</t>
  </si>
  <si>
    <t>1616 (Jun'17 MSG)</t>
  </si>
  <si>
    <t>Charizardite X</t>
  </si>
  <si>
    <t>Charizardite Y</t>
  </si>
  <si>
    <t>Diancite</t>
  </si>
  <si>
    <t>Galladite</t>
  </si>
  <si>
    <t>1617 Int Cha Jun'17 &lt;Tiny Tourney&gt;</t>
  </si>
  <si>
    <t>Garchompite</t>
  </si>
  <si>
    <t>Gengarite</t>
  </si>
  <si>
    <t>Glalitite</t>
  </si>
  <si>
    <t>Gyaradosite</t>
  </si>
  <si>
    <t>Heracronite</t>
  </si>
  <si>
    <t>1611 (May'17 MSG)</t>
  </si>
  <si>
    <t>Houndoominite</t>
  </si>
  <si>
    <t>Kangaskhan</t>
  </si>
  <si>
    <t>Latiasite</t>
  </si>
  <si>
    <t>Latiosite</t>
  </si>
  <si>
    <t>Lopunnite</t>
  </si>
  <si>
    <t>Lucarionite</t>
  </si>
  <si>
    <t>Manectite</t>
  </si>
  <si>
    <t>1614 (Int Cha May'17)</t>
  </si>
  <si>
    <t>1606 &amp; 1609 (Int Cha Feb'17 &amp; Apr'17 MSG)</t>
  </si>
  <si>
    <t>Medichamite</t>
  </si>
  <si>
    <t>1609 (Apr'17 MSG)</t>
  </si>
  <si>
    <t>Metagrossite</t>
  </si>
  <si>
    <t>1605 (Mar'17 MSG)</t>
  </si>
  <si>
    <t>Mewtwonite Y</t>
  </si>
  <si>
    <t>1608 &amp; 1611 (Int Cha Mar'17 &amp; May'17 MSG)</t>
  </si>
  <si>
    <t>Pinsirite</t>
  </si>
  <si>
    <t>Sablenite</t>
  </si>
  <si>
    <t>Salamencite</t>
  </si>
  <si>
    <t>1613 &amp; 1616 (Int Cha Apr'17 &amp; Jun'17 MSG)</t>
  </si>
  <si>
    <t>Scizorite</t>
  </si>
  <si>
    <t>Sharpedonite</t>
  </si>
  <si>
    <t>Slowbronite</t>
  </si>
  <si>
    <t>Steelixite</t>
  </si>
  <si>
    <t>Swampertite</t>
  </si>
  <si>
    <t>Venusaurite</t>
  </si>
  <si>
    <t>Server List</t>
  </si>
  <si>
    <t>prev</t>
  </si>
  <si>
    <t>6b250a38a5a6fb4c02101e66d3795ad9c5193c8d</t>
  </si>
  <si>
    <t>5369be5cee9cc9ccec99341ecb9777d0b47c3076</t>
  </si>
  <si>
    <t>0a5ce09a5d0ce381e6e9c6acbf56ec94b6c6d3ca</t>
  </si>
  <si>
    <t>2bdab2354cbbb0485dc4a04e7d4955874cd05d98</t>
  </si>
  <si>
    <t>index</t>
  </si>
  <si>
    <t>the four wondercard IDS</t>
  </si>
  <si>
    <t>smallest to largest</t>
  </si>
  <si>
    <t>entries online</t>
  </si>
  <si>
    <t>entries in files</t>
  </si>
  <si>
    <t>entries in file</t>
  </si>
  <si>
    <t>exceptions</t>
  </si>
  <si>
    <t>not in files</t>
  </si>
  <si>
    <t>0202_TWHK_revivalherb_EU_E              SER_EU_E        202             784     1479034294</t>
  </si>
  <si>
    <t>0202_TWHK_revivalherb_EU_E              SER_EU_E        202             784     1479034334</t>
  </si>
  <si>
    <t>0202_TWHK_revivalherb_JP_J              SER_JP_J        202             784     1479034293</t>
  </si>
  <si>
    <t>0202_TWHK_revivalherb_JP_J              SER_JP_J        202             784     1479034333</t>
  </si>
  <si>
    <t>1602_quickball_EU_E             SER_EU_E        1602            784     1478073442</t>
  </si>
  <si>
    <t>1602_quickball_EU_E             SER_EU_E        1602            784     1478073302</t>
  </si>
  <si>
    <t>1602_quickball_EU_F             SER_EU_F        1602            784     1478073443</t>
  </si>
  <si>
    <t>1602_quickball_EU_F             SER_EU_F        1602            784     1478073303</t>
  </si>
  <si>
    <t>1602_quickball_EU_G             SER_EU_G        1602            784     1478073444</t>
  </si>
  <si>
    <t>1602_quickball_EU_G             SER_EU_G        1602            784     1478073304</t>
  </si>
  <si>
    <t>1602_quickball_EU_I             SER_EU_I        1602            784     1478073443</t>
  </si>
  <si>
    <t>1602_quickball_EU_I             SER_EU_I        1602            784     1478073304</t>
  </si>
  <si>
    <t>1602_quickball_EU_S             SER_EU_S        1602            784     1478073445</t>
  </si>
  <si>
    <t>1602_quickball_EU_S             SER_EU_S        1602            784     1478073306</t>
  </si>
  <si>
    <t>1602_quickball_JP_J             SER_JP_J        1602            784     1478073441</t>
  </si>
  <si>
    <t>1602_quickball_JP_J             SER_JP_J        1602            784     1478073300</t>
  </si>
  <si>
    <t>1603_Wpack_EU_E         SER_EU_E        1603            784     1478073448</t>
  </si>
  <si>
    <t>1603_Wpack_EU_E         SER_EU_E        1603            784     1478073311</t>
  </si>
  <si>
    <t>1603_Wpack_JP_J         SER_JP_J        1603            784     1478073446</t>
  </si>
  <si>
    <t>1603_Wpack_JP_J         SER_JP_J        1603            784     1478073307</t>
  </si>
  <si>
    <t>1603_Wpack_KO_K         SER_KO_K        1603            784     1478073450</t>
  </si>
  <si>
    <t>1603_Wpack_KO_K         SER_KO_K        1603            784     1478073312</t>
  </si>
  <si>
    <t>1603_Wpack_US_E         SER_US_E        1603            784     1478073446</t>
  </si>
  <si>
    <t>1603_Wpack_US_E         SER_US_E        1603            784     1478073308</t>
  </si>
  <si>
    <t>1603_Wpack_US_F         SER_US_F        1603            784     1478073447</t>
  </si>
  <si>
    <t>1603_Wpack_US_F         SER_US_F        1603            784     1478073309</t>
  </si>
  <si>
    <t>1603_Wpack_US_S         SER_US_S        1603            784     1478073448</t>
  </si>
  <si>
    <t>1603_Wpack_US_S         SER_US_S        1603            784     1478073310</t>
  </si>
  <si>
    <t>rate_regulation                                 4816    1479031931</t>
  </si>
  <si>
    <t xml:space="preserve">rate_regulation       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</si>
</sst>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0000"/>
    <numFmt numFmtId="165" formatCode="mmm&quot; &quot;dd&quot;, &quot;yyyy"/>
    <numFmt numFmtId="166" formatCode="000000"/>
    <numFmt numFmtId="167" formatCode="##"/>
    <numFmt numFmtId="168" formatCode="dd\-mmm\-yy"/>
    <numFmt numFmtId="169" formatCode="d-mmmm-yy"/>
    <numFmt numFmtId="170" formatCode="d-mmm-yy"/>
  </numFmts>
  <fonts count="32">
    <font>
      <sz val="11.0"/>
      <color rgb="FF000000"/>
      <name val="Calibri"/>
    </font>
    <font/>
    <font>
      <sz val="10.0"/>
      <color rgb="FF000000"/>
      <name val="Calibri"/>
    </font>
    <font>
      <sz val="10.0"/>
      <color rgb="FFF2F2F2"/>
      <name val="Calibri"/>
    </font>
    <font>
      <sz val="10.0"/>
    </font>
    <font>
      <b/>
      <sz val="10.0"/>
      <color rgb="FF000000"/>
      <name val="Calibri"/>
    </font>
    <font>
      <b/>
      <sz val="11.0"/>
      <color rgb="FF000000"/>
      <name val="Calibri"/>
    </font>
    <font>
      <sz val="14.0"/>
    </font>
    <font>
      <u/>
      <sz val="10.0"/>
      <color rgb="FF0000FF"/>
      <name val="Calibri"/>
    </font>
    <font>
      <u/>
      <sz val="10.0"/>
      <color rgb="FF000000"/>
      <name val="Calibri"/>
    </font>
    <font>
      <u/>
      <sz val="10.0"/>
      <color rgb="FF000000"/>
      <name val="Calibri"/>
    </font>
    <font>
      <sz val="10.0"/>
      <color rgb="FFEEECE1"/>
      <name val="Calibri"/>
    </font>
    <font>
      <u/>
      <sz val="10.0"/>
      <color rgb="FF0000FF"/>
      <name val="Calibri"/>
    </font>
    <font>
      <b/>
      <u/>
      <sz val="11.0"/>
      <color rgb="FF000000"/>
      <name val="Calibri"/>
    </font>
    <font>
      <b/>
      <u/>
      <sz val="11.0"/>
      <color rgb="FF000000"/>
      <name val="Calibri"/>
    </font>
    <font>
      <b/>
      <u/>
      <sz val="11.0"/>
      <color rgb="FF000000"/>
      <name val="Calibri"/>
    </font>
    <font>
      <sz val="11.0"/>
      <color rgb="FFEEECE1"/>
      <name val="Calibri"/>
    </font>
    <font>
      <u/>
      <sz val="11.0"/>
      <color rgb="FF000000"/>
      <name val="Calibri"/>
    </font>
    <font>
      <u/>
      <sz val="10.0"/>
      <color rgb="FF0000FF"/>
      <name val="Calibri"/>
    </font>
    <font>
      <b/>
      <sz val="14.0"/>
      <color rgb="FFFF0000"/>
      <name val="Calibri"/>
    </font>
    <font>
      <b/>
      <sz val="14.0"/>
      <color rgb="FF000000"/>
      <name val="Calibri"/>
    </font>
    <font>
      <sz val="11.0"/>
      <color rgb="FFFF0000"/>
      <name val="Calibri"/>
    </font>
    <font>
      <u/>
      <sz val="11.0"/>
      <color rgb="FF000000"/>
      <name val="Calibri"/>
    </font>
    <font>
      <u/>
      <sz val="11.0"/>
      <color rgb="FF0000FF"/>
      <name val="Calibri"/>
    </font>
    <font>
      <b/>
    </font>
    <font>
      <b/>
      <color rgb="FFFFFFFF"/>
    </font>
    <font>
      <u/>
      <sz val="11.0"/>
      <color rgb="FF0000FF"/>
      <name val="Calibri"/>
    </font>
    <font>
      <sz val="10.0"/>
      <color rgb="FF000000"/>
      <name val="Arimo"/>
    </font>
    <font>
      <sz val="10.0"/>
      <color rgb="FFFF0000"/>
      <name val="Calibri"/>
    </font>
    <font>
      <sz val="10.0"/>
      <color rgb="FF0066CC"/>
      <name val="Calibri"/>
    </font>
    <font>
      <sz val="10.0"/>
      <color rgb="FF008000"/>
      <name val="Calibri"/>
    </font>
    <font>
      <sz val="8.0"/>
      <color rgb="FF000000"/>
      <name val="Calibri"/>
    </font>
  </fonts>
  <fills count="17">
    <fill>
      <patternFill patternType="none"/>
    </fill>
    <fill>
      <patternFill patternType="lightGray"/>
    </fill>
    <fill>
      <patternFill patternType="solid">
        <fgColor rgb="FFF2DBDB"/>
        <bgColor rgb="FFF2DBDB"/>
      </patternFill>
    </fill>
    <fill>
      <patternFill patternType="solid">
        <fgColor rgb="FFC6D9F0"/>
        <bgColor rgb="FFC6D9F0"/>
      </patternFill>
    </fill>
    <fill>
      <patternFill patternType="solid">
        <fgColor rgb="FFD5A6BD"/>
        <bgColor rgb="FFD5A6BD"/>
      </patternFill>
    </fill>
    <fill>
      <patternFill patternType="solid">
        <fgColor rgb="FFB4A7D6"/>
        <bgColor rgb="FFB4A7D6"/>
      </patternFill>
    </fill>
    <fill>
      <patternFill patternType="solid">
        <fgColor rgb="FFF2F2F2"/>
        <bgColor rgb="FFF2F2F2"/>
      </patternFill>
    </fill>
    <fill>
      <patternFill patternType="solid">
        <fgColor rgb="FFFF0000"/>
        <bgColor rgb="FFFF0000"/>
      </patternFill>
    </fill>
    <fill>
      <patternFill patternType="solid">
        <fgColor rgb="FF00FF00"/>
        <bgColor rgb="FF00FF00"/>
      </patternFill>
    </fill>
    <fill>
      <patternFill patternType="solid">
        <fgColor rgb="FFCC99FF"/>
        <bgColor rgb="FFCC99FF"/>
      </patternFill>
    </fill>
    <fill>
      <patternFill patternType="solid">
        <fgColor rgb="FFCCFFCC"/>
        <bgColor rgb="FFCCFFCC"/>
      </patternFill>
    </fill>
    <fill>
      <patternFill patternType="solid">
        <fgColor rgb="FF92CDDC"/>
        <bgColor rgb="FF92CDDC"/>
      </patternFill>
    </fill>
    <fill>
      <patternFill patternType="solid">
        <fgColor rgb="FFFFFF00"/>
        <bgColor rgb="FFFFFF00"/>
      </patternFill>
    </fill>
    <fill>
      <patternFill patternType="solid">
        <fgColor rgb="FF20124D"/>
        <bgColor rgb="FF20124D"/>
      </patternFill>
    </fill>
    <fill>
      <patternFill patternType="solid">
        <fgColor rgb="FF741B47"/>
        <bgColor rgb="FF741B47"/>
      </patternFill>
    </fill>
    <fill>
      <patternFill patternType="solid">
        <fgColor rgb="FFEAD1DC"/>
        <bgColor rgb="FFEAD1DC"/>
      </patternFill>
    </fill>
    <fill>
      <patternFill patternType="solid">
        <fgColor rgb="FFEAF1DD"/>
        <bgColor rgb="FFEAF1DD"/>
      </patternFill>
    </fill>
  </fills>
  <borders count="13">
    <border>
      <left/>
      <right/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</border>
  </borders>
  <cellStyleXfs count="1">
    <xf borderId="0" fillId="0" fontId="0" numFmtId="0" applyAlignment="1" applyFont="1"/>
  </cellStyleXfs>
  <cellXfs count="169">
    <xf borderId="0" fillId="0" fontId="0" numFmtId="0" xfId="0" applyAlignment="1" applyFont="1">
      <alignment/>
    </xf>
    <xf borderId="0" fillId="0" fontId="1" numFmtId="0" xfId="0" applyAlignment="1" applyFont="1">
      <alignment horizontal="center" vertical="center"/>
    </xf>
    <xf borderId="0" fillId="0" fontId="0" numFmtId="0" xfId="0" applyFont="1"/>
    <xf borderId="0" fillId="0" fontId="2" numFmtId="0" xfId="0" applyFont="1"/>
    <xf borderId="0" fillId="0" fontId="0" numFmtId="0" xfId="0" applyAlignment="1" applyFont="1">
      <alignment horizontal="center" vertical="center" wrapText="1"/>
    </xf>
    <xf borderId="0" fillId="0" fontId="2" numFmtId="0" xfId="0" applyAlignment="1" applyFont="1">
      <alignment horizontal="center" vertical="center"/>
    </xf>
    <xf borderId="0" fillId="0" fontId="0" numFmtId="0" xfId="0" applyAlignment="1" applyFont="1">
      <alignment horizontal="center" vertical="center"/>
    </xf>
    <xf borderId="0" fillId="0" fontId="2" numFmtId="164" xfId="0" applyAlignment="1" applyFont="1" applyNumberFormat="1">
      <alignment horizontal="center"/>
    </xf>
    <xf borderId="0" fillId="0" fontId="2" numFmtId="0" xfId="0" applyAlignment="1" applyFont="1">
      <alignment horizontal="center"/>
    </xf>
    <xf borderId="0" fillId="0" fontId="0" numFmtId="0" xfId="0" applyAlignment="1" applyFont="1">
      <alignment wrapText="1"/>
    </xf>
    <xf borderId="0" fillId="2" fontId="2" numFmtId="0" xfId="0" applyAlignment="1" applyFill="1" applyFont="1">
      <alignment horizontal="center" vertical="center"/>
    </xf>
    <xf borderId="0" fillId="3" fontId="2" numFmtId="0" xfId="0" applyAlignment="1" applyFill="1" applyFont="1">
      <alignment horizontal="center" vertical="center"/>
    </xf>
    <xf borderId="0" fillId="4" fontId="2" numFmtId="0" xfId="0" applyAlignment="1" applyFill="1" applyFont="1">
      <alignment horizontal="center" vertical="center"/>
    </xf>
    <xf borderId="0" fillId="5" fontId="2" numFmtId="0" xfId="0" applyAlignment="1" applyFill="1" applyFont="1">
      <alignment horizontal="center" vertical="center"/>
    </xf>
    <xf borderId="0" fillId="6" fontId="2" numFmtId="0" xfId="0" applyAlignment="1" applyFill="1" applyFont="1">
      <alignment horizontal="center" vertical="center"/>
    </xf>
    <xf borderId="0" fillId="6" fontId="2" numFmtId="0" xfId="0" applyAlignment="1" applyBorder="1" applyFont="1">
      <alignment horizontal="center" vertical="center"/>
    </xf>
    <xf borderId="0" fillId="0" fontId="2" numFmtId="0" xfId="0" applyAlignment="1" applyFont="1">
      <alignment horizontal="left" vertical="center"/>
    </xf>
    <xf borderId="0" fillId="0" fontId="3" numFmtId="0" xfId="0" applyAlignment="1" applyFont="1">
      <alignment horizontal="center" vertical="center"/>
    </xf>
    <xf borderId="0" fillId="0" fontId="1" numFmtId="0" xfId="0" applyAlignment="1" applyFont="1">
      <alignment wrapText="1"/>
    </xf>
    <xf borderId="0" fillId="0" fontId="4" numFmtId="0" xfId="0" applyFont="1"/>
    <xf borderId="0" fillId="0" fontId="5" numFmtId="0" xfId="0" applyAlignment="1" applyFont="1">
      <alignment horizontal="center" vertical="center" wrapText="1"/>
    </xf>
    <xf borderId="1" fillId="0" fontId="2" numFmtId="164" xfId="0" applyAlignment="1" applyBorder="1" applyFont="1" applyNumberFormat="1">
      <alignment horizontal="center"/>
    </xf>
    <xf borderId="2" fillId="0" fontId="2" numFmtId="164" xfId="0" applyAlignment="1" applyBorder="1" applyFont="1" applyNumberFormat="1">
      <alignment horizontal="center"/>
    </xf>
    <xf borderId="0" fillId="0" fontId="6" numFmtId="0" xfId="0" applyAlignment="1" applyFont="1">
      <alignment horizontal="left" vertical="center"/>
    </xf>
    <xf borderId="2" fillId="0" fontId="2" numFmtId="0" xfId="0" applyAlignment="1" applyBorder="1" applyFont="1">
      <alignment horizontal="left"/>
    </xf>
    <xf borderId="2" fillId="0" fontId="2" numFmtId="0" xfId="0" applyAlignment="1" applyBorder="1" applyFont="1">
      <alignment horizontal="center"/>
    </xf>
    <xf borderId="0" fillId="0" fontId="6" numFmtId="0" xfId="0" applyAlignment="1" applyFont="1">
      <alignment horizontal="left" vertical="center" wrapText="1"/>
    </xf>
    <xf borderId="3" fillId="0" fontId="2" numFmtId="164" xfId="0" applyAlignment="1" applyBorder="1" applyFont="1" applyNumberFormat="1">
      <alignment horizontal="center"/>
    </xf>
    <xf borderId="0" fillId="7" fontId="2" numFmtId="0" xfId="0" applyAlignment="1" applyBorder="1" applyFill="1" applyFont="1">
      <alignment horizontal="center"/>
    </xf>
    <xf borderId="0" fillId="6" fontId="5" numFmtId="0" xfId="0" applyAlignment="1" applyFont="1">
      <alignment horizontal="center" vertical="center" wrapText="1"/>
    </xf>
    <xf borderId="0" fillId="0" fontId="2" numFmtId="0" xfId="0" applyAlignment="1" applyFont="1">
      <alignment horizontal="left" vertical="top"/>
    </xf>
    <xf borderId="0" fillId="0" fontId="5" numFmtId="0" xfId="0" applyAlignment="1" applyFont="1">
      <alignment horizontal="center" vertical="center"/>
    </xf>
    <xf borderId="0" fillId="8" fontId="2" numFmtId="0" xfId="0" applyAlignment="1" applyBorder="1" applyFill="1" applyFont="1">
      <alignment horizontal="center"/>
    </xf>
    <xf borderId="0" fillId="2" fontId="5" numFmtId="0" xfId="0" applyAlignment="1" applyFont="1">
      <alignment horizontal="center" vertical="center" wrapText="1"/>
    </xf>
    <xf borderId="0" fillId="0" fontId="2" numFmtId="0" xfId="0" applyAlignment="1" applyFont="1">
      <alignment horizontal="left"/>
    </xf>
    <xf borderId="0" fillId="3" fontId="5" numFmtId="0" xfId="0" applyAlignment="1" applyFont="1">
      <alignment horizontal="center" vertical="center" wrapText="1"/>
    </xf>
    <xf borderId="0" fillId="4" fontId="5" numFmtId="0" xfId="0" applyAlignment="1" applyFont="1">
      <alignment horizontal="center" vertical="center" wrapText="1"/>
    </xf>
    <xf borderId="0" fillId="5" fontId="5" numFmtId="0" xfId="0" applyAlignment="1" applyFont="1">
      <alignment horizontal="center" vertical="center" wrapText="1"/>
    </xf>
    <xf borderId="4" fillId="0" fontId="2" numFmtId="164" xfId="0" applyAlignment="1" applyBorder="1" applyFont="1" applyNumberFormat="1">
      <alignment horizontal="center"/>
    </xf>
    <xf borderId="5" fillId="0" fontId="2" numFmtId="164" xfId="0" applyAlignment="1" applyBorder="1" applyFont="1" applyNumberFormat="1">
      <alignment horizontal="center"/>
    </xf>
    <xf borderId="5" fillId="0" fontId="2" numFmtId="0" xfId="0" applyAlignment="1" applyBorder="1" applyFont="1">
      <alignment horizontal="right"/>
    </xf>
    <xf borderId="5" fillId="0" fontId="2" numFmtId="0" xfId="0" applyAlignment="1" applyBorder="1" applyFont="1">
      <alignment horizontal="left"/>
    </xf>
    <xf borderId="0" fillId="0" fontId="5" numFmtId="164" xfId="0" applyAlignment="1" applyFont="1" applyNumberFormat="1">
      <alignment horizontal="left"/>
    </xf>
    <xf borderId="0" fillId="0" fontId="0" numFmtId="0" xfId="0" applyAlignment="1" applyFont="1">
      <alignment horizontal="left" vertical="center"/>
    </xf>
    <xf borderId="0" fillId="0" fontId="2" numFmtId="0" xfId="0" applyAlignment="1" applyFont="1">
      <alignment vertical="center" wrapText="1"/>
    </xf>
    <xf borderId="0" fillId="0" fontId="0" numFmtId="0" xfId="0" applyAlignment="1" applyFont="1">
      <alignment horizontal="left" vertical="center" wrapText="1"/>
    </xf>
    <xf borderId="0" fillId="0" fontId="2" numFmtId="0" xfId="0" applyAlignment="1" applyFont="1">
      <alignment horizontal="center" vertical="center" wrapText="1"/>
    </xf>
    <xf borderId="0" fillId="0" fontId="0" numFmtId="165" xfId="0" applyAlignment="1" applyFont="1" applyNumberFormat="1">
      <alignment horizontal="left" vertical="center" wrapText="1"/>
    </xf>
    <xf borderId="0" fillId="6" fontId="5" numFmtId="0" xfId="0" applyAlignment="1" applyFont="1">
      <alignment horizontal="center" vertical="center"/>
    </xf>
    <xf borderId="0" fillId="0" fontId="0" numFmtId="164" xfId="0" applyAlignment="1" applyFont="1" applyNumberFormat="1">
      <alignment horizontal="left" vertical="center"/>
    </xf>
    <xf borderId="0" fillId="0" fontId="2" numFmtId="164" xfId="0" applyAlignment="1" applyFont="1" applyNumberFormat="1">
      <alignment horizontal="center" vertical="top" wrapText="1"/>
    </xf>
    <xf borderId="0" fillId="0" fontId="2" numFmtId="0" xfId="0" applyAlignment="1" applyFont="1">
      <alignment horizontal="center" vertical="top" wrapText="1"/>
    </xf>
    <xf borderId="0" fillId="0" fontId="7" numFmtId="0" xfId="0" applyAlignment="1" applyFont="1">
      <alignment horizontal="center" vertical="center" wrapText="1"/>
    </xf>
    <xf borderId="0" fillId="2" fontId="2" numFmtId="0" xfId="0" applyAlignment="1" applyFont="1">
      <alignment horizontal="center" vertical="top" wrapText="1"/>
    </xf>
    <xf borderId="0" fillId="3" fontId="2" numFmtId="0" xfId="0" applyAlignment="1" applyFont="1">
      <alignment horizontal="center" vertical="top" wrapText="1"/>
    </xf>
    <xf borderId="0" fillId="4" fontId="2" numFmtId="0" xfId="0" applyAlignment="1" applyFont="1">
      <alignment horizontal="center" vertical="top" wrapText="1"/>
    </xf>
    <xf borderId="0" fillId="5" fontId="2" numFmtId="0" xfId="0" applyAlignment="1" applyFont="1">
      <alignment horizontal="center" vertical="top" wrapText="1"/>
    </xf>
    <xf borderId="0" fillId="0" fontId="2" numFmtId="164" xfId="0" applyAlignment="1" applyFont="1" applyNumberFormat="1">
      <alignment horizontal="center" vertical="center"/>
    </xf>
    <xf borderId="0" fillId="6" fontId="2" numFmtId="0" xfId="0" applyAlignment="1" applyFont="1">
      <alignment horizontal="center" vertical="top" wrapText="1"/>
    </xf>
    <xf borderId="0" fillId="6" fontId="2" numFmtId="0" xfId="0" applyAlignment="1" applyBorder="1" applyFont="1">
      <alignment horizontal="center" vertical="top" wrapText="1"/>
    </xf>
    <xf borderId="0" fillId="0" fontId="2" numFmtId="166" xfId="0" applyAlignment="1" applyFont="1" applyNumberFormat="1">
      <alignment horizontal="center" vertical="center"/>
    </xf>
    <xf borderId="0" fillId="0" fontId="2" numFmtId="0" xfId="0" applyAlignment="1" applyFont="1">
      <alignment horizontal="left" vertical="center" wrapText="1"/>
    </xf>
    <xf borderId="0" fillId="0" fontId="3" numFmtId="0" xfId="0" applyAlignment="1" applyFont="1">
      <alignment horizontal="center" vertical="center" wrapText="1"/>
    </xf>
    <xf borderId="0" fillId="0" fontId="2" numFmtId="166" xfId="0" applyAlignment="1" applyFont="1" applyNumberFormat="1">
      <alignment horizontal="center"/>
    </xf>
    <xf borderId="0" fillId="9" fontId="2" numFmtId="0" xfId="0" applyAlignment="1" applyFill="1" applyFont="1">
      <alignment horizontal="center"/>
    </xf>
    <xf borderId="0" fillId="2" fontId="2" numFmtId="0" xfId="0" applyAlignment="1" applyFont="1">
      <alignment horizontal="center" vertical="center" wrapText="1"/>
    </xf>
    <xf borderId="0" fillId="0" fontId="8" numFmtId="0" xfId="0" applyAlignment="1" applyFont="1">
      <alignment horizontal="center"/>
    </xf>
    <xf borderId="0" fillId="3" fontId="2" numFmtId="0" xfId="0" applyAlignment="1" applyFont="1">
      <alignment horizontal="center" vertical="center" wrapText="1"/>
    </xf>
    <xf borderId="0" fillId="10" fontId="9" numFmtId="0" xfId="0" applyAlignment="1" applyFill="1" applyFont="1">
      <alignment horizontal="center" vertical="center"/>
    </xf>
    <xf borderId="0" fillId="0" fontId="2" numFmtId="165" xfId="0" applyAlignment="1" applyFont="1" applyNumberFormat="1">
      <alignment horizontal="center" vertical="center"/>
    </xf>
    <xf borderId="0" fillId="0" fontId="10" numFmtId="0" xfId="0" applyAlignment="1" applyFont="1">
      <alignment horizontal="center" vertical="center"/>
    </xf>
    <xf borderId="0" fillId="0" fontId="2" numFmtId="0" xfId="0" applyAlignment="1" applyFont="1">
      <alignment horizontal="left" vertical="center"/>
    </xf>
    <xf borderId="0" fillId="0" fontId="11" numFmtId="0" xfId="0" applyAlignment="1" applyFont="1">
      <alignment horizontal="center" vertical="center"/>
    </xf>
    <xf borderId="0" fillId="0" fontId="2" numFmtId="166" xfId="0" applyAlignment="1" applyFont="1" applyNumberFormat="1">
      <alignment horizontal="center"/>
    </xf>
    <xf borderId="0" fillId="10" fontId="2" numFmtId="0" xfId="0" applyAlignment="1" applyFont="1">
      <alignment horizontal="center" vertical="center"/>
    </xf>
    <xf borderId="0" fillId="9" fontId="2" numFmtId="0" xfId="0" applyAlignment="1" applyFont="1">
      <alignment horizontal="center"/>
    </xf>
    <xf borderId="0" fillId="0" fontId="2" numFmtId="164" xfId="0" applyAlignment="1" applyFont="1" applyNumberFormat="1">
      <alignment horizontal="center"/>
    </xf>
    <xf borderId="0" fillId="11" fontId="2" numFmtId="0" xfId="0" applyAlignment="1" applyFill="1" applyFont="1">
      <alignment horizontal="center"/>
    </xf>
    <xf borderId="0" fillId="0" fontId="4" numFmtId="0" xfId="0" applyAlignment="1" applyFont="1">
      <alignment horizontal="left"/>
    </xf>
    <xf borderId="0" fillId="12" fontId="2" numFmtId="0" xfId="0" applyAlignment="1" applyFill="1" applyFont="1">
      <alignment horizontal="center" vertical="center"/>
    </xf>
    <xf borderId="0" fillId="9" fontId="2" numFmtId="0" xfId="0" applyAlignment="1" applyFont="1">
      <alignment horizontal="center" vertical="center"/>
    </xf>
    <xf borderId="0" fillId="0" fontId="12" numFmtId="0" xfId="0" applyAlignment="1" applyFont="1">
      <alignment horizontal="center" vertical="center"/>
    </xf>
    <xf borderId="0" fillId="10" fontId="2" numFmtId="0" xfId="0" applyAlignment="1" applyFont="1">
      <alignment horizontal="center" vertical="center"/>
    </xf>
    <xf borderId="0" fillId="0" fontId="2" numFmtId="0" xfId="0" applyAlignment="1" applyFont="1">
      <alignment horizontal="center"/>
    </xf>
    <xf borderId="0" fillId="6" fontId="2" numFmtId="0" xfId="0" applyAlignment="1" applyFont="1">
      <alignment horizontal="center" vertical="center"/>
    </xf>
    <xf borderId="0" fillId="0" fontId="0" numFmtId="0" xfId="0" applyAlignment="1" applyFont="1">
      <alignment horizontal="center" wrapText="1"/>
    </xf>
    <xf borderId="0" fillId="0" fontId="0" numFmtId="167" xfId="0" applyAlignment="1" applyFont="1" applyNumberFormat="1">
      <alignment horizontal="center" wrapText="1"/>
    </xf>
    <xf borderId="0" fillId="0" fontId="0" numFmtId="0" xfId="0" applyAlignment="1" applyFont="1">
      <alignment horizontal="left" vertical="center"/>
    </xf>
    <xf borderId="0" fillId="0" fontId="0" numFmtId="164" xfId="0" applyAlignment="1" applyFont="1" applyNumberFormat="1">
      <alignment horizontal="center" vertical="center"/>
    </xf>
    <xf borderId="0" fillId="0" fontId="0" numFmtId="168" xfId="0" applyAlignment="1" applyFont="1" applyNumberFormat="1">
      <alignment horizontal="center" vertical="center"/>
    </xf>
    <xf borderId="0" fillId="0" fontId="0" numFmtId="167" xfId="0" applyFont="1" applyNumberFormat="1"/>
    <xf borderId="0" fillId="0" fontId="13" numFmtId="0" xfId="0" applyAlignment="1" applyFont="1">
      <alignment horizontal="left" vertical="center"/>
    </xf>
    <xf borderId="0" fillId="0" fontId="1" numFmtId="0" xfId="0" applyAlignment="1" applyFont="1">
      <alignment/>
    </xf>
    <xf borderId="0" fillId="0" fontId="14" numFmtId="164" xfId="0" applyAlignment="1" applyFont="1" applyNumberFormat="1">
      <alignment horizontal="center" vertical="center"/>
    </xf>
    <xf borderId="0" fillId="0" fontId="15" numFmtId="168" xfId="0" applyAlignment="1" applyFont="1" applyNumberFormat="1">
      <alignment horizontal="center" vertical="center"/>
    </xf>
    <xf borderId="0" fillId="0" fontId="6" numFmtId="0" xfId="0" applyAlignment="1" applyFont="1">
      <alignment horizontal="center" vertical="center"/>
    </xf>
    <xf borderId="0" fillId="0" fontId="6" numFmtId="0" xfId="0" applyFont="1"/>
    <xf borderId="0" fillId="0" fontId="6" numFmtId="167" xfId="0" applyFont="1" applyNumberFormat="1"/>
    <xf borderId="0" fillId="7" fontId="6" numFmtId="167" xfId="0" applyBorder="1" applyFont="1" applyNumberFormat="1"/>
    <xf borderId="0" fillId="0" fontId="16" numFmtId="0" xfId="0" applyFont="1"/>
    <xf borderId="0" fillId="2" fontId="2" numFmtId="0" xfId="0" applyAlignment="1" applyFont="1">
      <alignment horizontal="center" vertical="center"/>
    </xf>
    <xf borderId="0" fillId="3" fontId="2" numFmtId="0" xfId="0" applyAlignment="1" applyFont="1">
      <alignment horizontal="center" vertical="center"/>
    </xf>
    <xf borderId="0" fillId="0" fontId="0" numFmtId="0" xfId="0" applyAlignment="1" applyFont="1">
      <alignment horizontal="center"/>
    </xf>
    <xf borderId="0" fillId="0" fontId="0" numFmtId="164" xfId="0" applyAlignment="1" applyFont="1" applyNumberFormat="1">
      <alignment horizontal="center"/>
    </xf>
    <xf borderId="0" fillId="9" fontId="2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0" numFmtId="164" xfId="0" applyAlignment="1" applyFont="1" applyNumberFormat="1">
      <alignment horizontal="center" vertical="center"/>
    </xf>
    <xf borderId="0" fillId="0" fontId="0" numFmtId="0" xfId="0" applyAlignment="1" applyFont="1">
      <alignment horizontal="center" vertical="center"/>
    </xf>
    <xf borderId="0" fillId="0" fontId="0" numFmtId="168" xfId="0" applyAlignment="1" applyFont="1" applyNumberFormat="1">
      <alignment horizontal="center" vertical="center"/>
    </xf>
    <xf borderId="0" fillId="0" fontId="0" numFmtId="167" xfId="0" applyAlignment="1" applyFont="1" applyNumberFormat="1">
      <alignment/>
    </xf>
    <xf borderId="0" fillId="0" fontId="0" numFmtId="169" xfId="0" applyAlignment="1" applyFont="1" applyNumberFormat="1">
      <alignment horizontal="center" vertical="center"/>
    </xf>
    <xf borderId="0" fillId="6" fontId="2" numFmtId="0" xfId="0" applyAlignment="1" applyBorder="1" applyFont="1">
      <alignment horizontal="center" vertical="center"/>
    </xf>
    <xf borderId="0" fillId="0" fontId="17" numFmtId="0" xfId="0" applyAlignment="1" applyFont="1">
      <alignment horizontal="left" vertical="center"/>
    </xf>
    <xf borderId="0" fillId="0" fontId="0" numFmtId="170" xfId="0" applyAlignment="1" applyFont="1" applyNumberFormat="1">
      <alignment horizontal="center" vertical="center"/>
    </xf>
    <xf borderId="0" fillId="0" fontId="0" numFmtId="0" xfId="0" applyAlignment="1" applyFont="1">
      <alignment horizontal="left" vertical="center" wrapText="1"/>
    </xf>
    <xf borderId="0" fillId="0" fontId="0" numFmtId="0" xfId="0" applyAlignment="1" applyFont="1">
      <alignment horizontal="center"/>
    </xf>
    <xf borderId="0" fillId="0" fontId="18" numFmtId="0" xfId="0" applyFont="1"/>
    <xf borderId="0" fillId="0" fontId="19" numFmtId="0" xfId="0" applyAlignment="1" applyFont="1">
      <alignment horizontal="right"/>
    </xf>
    <xf borderId="0" fillId="0" fontId="20" numFmtId="0" xfId="0" applyFont="1"/>
    <xf borderId="0" fillId="0" fontId="0" numFmtId="0" xfId="0" applyAlignment="1" applyFont="1">
      <alignment horizontal="center" vertical="top" wrapText="1"/>
    </xf>
    <xf borderId="0" fillId="0" fontId="0" numFmtId="0" xfId="0" applyFont="1"/>
    <xf borderId="0" fillId="0" fontId="21" numFmtId="0" xfId="0" applyFont="1"/>
    <xf borderId="0" fillId="0" fontId="0" numFmtId="0" xfId="0" applyAlignment="1" applyFont="1">
      <alignment/>
    </xf>
    <xf borderId="0" fillId="3" fontId="0" numFmtId="0" xfId="0" applyBorder="1" applyFont="1"/>
    <xf borderId="0" fillId="3" fontId="0" numFmtId="164" xfId="0" applyBorder="1" applyFont="1" applyNumberFormat="1"/>
    <xf borderId="0" fillId="12" fontId="0" numFmtId="0" xfId="0" applyBorder="1" applyFont="1"/>
    <xf borderId="0" fillId="12" fontId="22" numFmtId="0" xfId="0" applyBorder="1" applyFont="1"/>
    <xf borderId="0" fillId="12" fontId="0" numFmtId="164" xfId="0" applyBorder="1" applyFont="1" applyNumberFormat="1"/>
    <xf borderId="0" fillId="0" fontId="23" numFmtId="0" xfId="0" applyFont="1"/>
    <xf borderId="0" fillId="0" fontId="1" numFmtId="0" xfId="0" applyAlignment="1" applyFont="1">
      <alignment vertical="center"/>
    </xf>
    <xf borderId="0" fillId="0" fontId="24" numFmtId="0" xfId="0" applyAlignment="1" applyFont="1">
      <alignment vertical="center"/>
    </xf>
    <xf borderId="0" fillId="0" fontId="24" numFmtId="0" xfId="0" applyAlignment="1" applyFont="1">
      <alignment horizontal="center" vertical="center"/>
    </xf>
    <xf borderId="1" fillId="13" fontId="25" numFmtId="0" xfId="0" applyAlignment="1" applyBorder="1" applyFill="1" applyFont="1">
      <alignment vertical="center"/>
    </xf>
    <xf borderId="2" fillId="13" fontId="25" numFmtId="0" xfId="0" applyAlignment="1" applyBorder="1" applyFont="1">
      <alignment horizontal="center" vertical="center"/>
    </xf>
    <xf borderId="6" fillId="13" fontId="25" numFmtId="0" xfId="0" applyAlignment="1" applyBorder="1" applyFont="1">
      <alignment vertical="center"/>
    </xf>
    <xf borderId="7" fillId="14" fontId="25" numFmtId="0" xfId="0" applyAlignment="1" applyBorder="1" applyFill="1" applyFont="1">
      <alignment vertical="center"/>
    </xf>
    <xf borderId="0" fillId="0" fontId="26" numFmtId="0" xfId="0" applyAlignment="1" applyFont="1">
      <alignment/>
    </xf>
    <xf borderId="8" fillId="14" fontId="25" numFmtId="0" xfId="0" applyAlignment="1" applyBorder="1" applyFont="1">
      <alignment horizontal="center" vertical="center"/>
    </xf>
    <xf borderId="9" fillId="14" fontId="25" numFmtId="0" xfId="0" applyAlignment="1" applyBorder="1" applyFont="1">
      <alignment vertical="center"/>
    </xf>
    <xf borderId="7" fillId="15" fontId="1" numFmtId="0" xfId="0" applyAlignment="1" applyBorder="1" applyFill="1" applyFont="1">
      <alignment vertical="center"/>
    </xf>
    <xf borderId="8" fillId="15" fontId="1" numFmtId="0" xfId="0" applyAlignment="1" applyBorder="1" applyFont="1">
      <alignment horizontal="center" vertical="center"/>
    </xf>
    <xf borderId="8" fillId="15" fontId="1" numFmtId="0" xfId="0" applyAlignment="1" applyBorder="1" applyFont="1">
      <alignment horizontal="center" vertical="center"/>
    </xf>
    <xf borderId="9" fillId="15" fontId="1" numFmtId="0" xfId="0" applyAlignment="1" applyBorder="1" applyFont="1">
      <alignment vertical="center"/>
    </xf>
    <xf borderId="0" fillId="0" fontId="1" numFmtId="0" xfId="0" applyAlignment="1" applyFont="1">
      <alignment vertical="center"/>
    </xf>
    <xf borderId="7" fillId="0" fontId="1" numFmtId="0" xfId="0" applyAlignment="1" applyBorder="1" applyFont="1">
      <alignment vertical="center"/>
    </xf>
    <xf borderId="8" fillId="0" fontId="1" numFmtId="0" xfId="0" applyAlignment="1" applyBorder="1" applyFont="1">
      <alignment horizontal="center" vertical="center"/>
    </xf>
    <xf borderId="8" fillId="0" fontId="1" numFmtId="0" xfId="0" applyAlignment="1" applyBorder="1" applyFont="1">
      <alignment horizontal="center" vertical="center"/>
    </xf>
    <xf borderId="9" fillId="0" fontId="1" numFmtId="0" xfId="0" applyAlignment="1" applyBorder="1" applyFont="1">
      <alignment vertical="center"/>
    </xf>
    <xf borderId="9" fillId="0" fontId="1" numFmtId="0" xfId="0" applyAlignment="1" applyBorder="1" applyFont="1">
      <alignment vertical="center"/>
    </xf>
    <xf borderId="9" fillId="15" fontId="1" numFmtId="0" xfId="0" applyAlignment="1" applyBorder="1" applyFont="1">
      <alignment vertical="center"/>
    </xf>
    <xf borderId="10" fillId="15" fontId="1" numFmtId="0" xfId="0" applyAlignment="1" applyBorder="1" applyFont="1">
      <alignment vertical="center"/>
    </xf>
    <xf borderId="11" fillId="15" fontId="1" numFmtId="0" xfId="0" applyAlignment="1" applyBorder="1" applyFont="1">
      <alignment horizontal="center" vertical="center"/>
    </xf>
    <xf borderId="11" fillId="15" fontId="1" numFmtId="0" xfId="0" applyAlignment="1" applyBorder="1" applyFont="1">
      <alignment horizontal="center" vertical="center"/>
    </xf>
    <xf borderId="12" fillId="15" fontId="1" numFmtId="0" xfId="0" applyAlignment="1" applyBorder="1" applyFont="1">
      <alignment vertical="center"/>
    </xf>
    <xf borderId="0" fillId="0" fontId="0" numFmtId="0" xfId="0" applyAlignment="1" applyFont="1">
      <alignment horizontal="left"/>
    </xf>
    <xf borderId="0" fillId="0" fontId="0" numFmtId="0" xfId="0" applyAlignment="1" applyFont="1">
      <alignment horizontal="right"/>
    </xf>
    <xf borderId="0" fillId="0" fontId="0" numFmtId="1" xfId="0" applyAlignment="1" applyFont="1" applyNumberFormat="1">
      <alignment horizontal="center" vertical="center"/>
    </xf>
    <xf borderId="0" fillId="0" fontId="27" numFmtId="0" xfId="0" applyAlignment="1" applyFont="1">
      <alignment vertical="center"/>
    </xf>
    <xf borderId="0" fillId="0" fontId="27" numFmtId="11" xfId="0" applyAlignment="1" applyFont="1" applyNumberFormat="1">
      <alignment vertical="center"/>
    </xf>
    <xf borderId="0" fillId="0" fontId="27" numFmtId="0" xfId="0" applyAlignment="1" applyFont="1">
      <alignment horizontal="center" vertical="center" wrapText="1"/>
    </xf>
    <xf borderId="0" fillId="0" fontId="28" numFmtId="0" xfId="0" applyAlignment="1" applyFont="1">
      <alignment horizontal="center" vertical="center" wrapText="1"/>
    </xf>
    <xf borderId="0" fillId="0" fontId="28" numFmtId="164" xfId="0" applyAlignment="1" applyFont="1" applyNumberFormat="1">
      <alignment horizontal="center" vertical="center" wrapText="1"/>
    </xf>
    <xf borderId="0" fillId="0" fontId="29" numFmtId="0" xfId="0" applyAlignment="1" applyFont="1">
      <alignment horizontal="center" vertical="center" wrapText="1"/>
    </xf>
    <xf borderId="0" fillId="0" fontId="30" numFmtId="0" xfId="0" applyAlignment="1" applyFont="1">
      <alignment horizontal="center" vertical="center" wrapText="1"/>
    </xf>
    <xf borderId="0" fillId="0" fontId="27" numFmtId="0" xfId="0" applyAlignment="1" applyFont="1">
      <alignment horizontal="right" vertical="center"/>
    </xf>
    <xf borderId="0" fillId="0" fontId="27" numFmtId="0" xfId="0" applyAlignment="1" applyFont="1">
      <alignment horizontal="center" vertical="center"/>
    </xf>
    <xf borderId="0" fillId="12" fontId="0" numFmtId="0" xfId="0" applyAlignment="1" applyBorder="1" applyFont="1">
      <alignment horizontal="center" vertical="center"/>
    </xf>
    <xf borderId="0" fillId="0" fontId="31" numFmtId="0" xfId="0" applyAlignment="1" applyFont="1">
      <alignment horizontal="center" vertical="center"/>
    </xf>
    <xf borderId="0" fillId="16" fontId="0" numFmtId="0" xfId="0" applyAlignment="1" applyBorder="1" applyFill="1" applyFont="1">
      <alignment horizontal="center" vertical="center"/>
    </xf>
  </cellXfs>
  <cellStyles count="1">
    <cellStyle xfId="0" name="Normal" builtinId="0"/>
  </cellStyles>
  <dxfs count="2">
    <dxf>
      <font/>
      <fill>
        <patternFill patternType="solid">
          <fgColor rgb="FFCCFFCC"/>
          <bgColor rgb="FFCCFFCC"/>
        </patternFill>
      </fill>
      <alignment/>
      <border>
        <left/>
        <right/>
        <top/>
        <bottom/>
      </border>
    </dxf>
    <dxf>
      <font/>
      <fill>
        <patternFill patternType="solid">
          <fgColor rgb="FFFFFF00"/>
          <bgColor rgb="FFFFFF00"/>
        </patternFill>
      </fill>
      <alignment/>
      <border>
        <left/>
        <right/>
        <top/>
        <bottom/>
      </border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10" Type="http://schemas.openxmlformats.org/officeDocument/2006/relationships/worksheet" Target="worksheets/sheet8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0"/>
  <cols>
    <col customWidth="1" min="1" max="1" width="1.25"/>
    <col customWidth="1" min="2" max="2" width="7.38"/>
    <col customWidth="1" min="3" max="3" width="5.63"/>
    <col customWidth="1" min="4" max="4" width="5.5"/>
    <col customWidth="1" min="5" max="5" width="10.13"/>
    <col customWidth="1" min="6" max="6" width="9.5"/>
    <col customWidth="1" min="7" max="10" width="5.25"/>
    <col customWidth="1" min="11" max="14" width="4.5"/>
    <col customWidth="1" min="15" max="23" width="4.75"/>
    <col customWidth="1" min="24" max="29" width="6.25"/>
  </cols>
  <sheetData>
    <row r="1" ht="10.5" customHeight="1">
      <c r="A1" s="2"/>
      <c r="B1" s="4"/>
      <c r="C1" s="6"/>
      <c r="D1" s="6"/>
      <c r="E1" s="4"/>
      <c r="F1" s="4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ht="27.75" customHeight="1">
      <c r="A2" s="9"/>
      <c r="B2" s="20"/>
      <c r="C2" s="20"/>
      <c r="D2" s="20"/>
      <c r="E2" s="20"/>
      <c r="F2" s="20"/>
      <c r="G2" s="20" t="s">
        <v>1</v>
      </c>
      <c r="K2" s="29" t="s">
        <v>2</v>
      </c>
      <c r="O2" s="20" t="s">
        <v>11</v>
      </c>
      <c r="X2" s="18"/>
      <c r="Y2" s="18"/>
      <c r="Z2" s="18"/>
      <c r="AA2" s="18"/>
      <c r="AB2" s="18"/>
      <c r="AC2" s="18"/>
    </row>
    <row r="3" ht="27.75" customHeight="1">
      <c r="A3" s="2"/>
      <c r="B3" s="20"/>
      <c r="C3" s="31" t="s">
        <v>12</v>
      </c>
      <c r="D3" s="31" t="s">
        <v>7</v>
      </c>
      <c r="E3" s="20" t="s">
        <v>13</v>
      </c>
      <c r="F3" s="20" t="s">
        <v>14</v>
      </c>
      <c r="G3" s="33" t="s">
        <v>15</v>
      </c>
      <c r="H3" s="35" t="s">
        <v>17</v>
      </c>
      <c r="I3" s="36" t="s">
        <v>20</v>
      </c>
      <c r="J3" s="37" t="s">
        <v>23</v>
      </c>
      <c r="K3" s="48" t="s">
        <v>24</v>
      </c>
      <c r="L3" s="48" t="s">
        <v>30</v>
      </c>
      <c r="M3" s="48" t="s">
        <v>31</v>
      </c>
      <c r="N3" s="48" t="s">
        <v>32</v>
      </c>
      <c r="O3" s="20" t="s">
        <v>33</v>
      </c>
      <c r="P3" s="20" t="s">
        <v>34</v>
      </c>
      <c r="Q3" s="20" t="s">
        <v>35</v>
      </c>
      <c r="R3" s="20" t="s">
        <v>36</v>
      </c>
      <c r="S3" s="20" t="s">
        <v>37</v>
      </c>
      <c r="T3" s="20" t="s">
        <v>38</v>
      </c>
      <c r="U3" s="20" t="s">
        <v>39</v>
      </c>
      <c r="V3" s="20" t="s">
        <v>40</v>
      </c>
      <c r="W3" s="20" t="s">
        <v>41</v>
      </c>
    </row>
    <row r="4" ht="27.75" customHeight="1">
      <c r="A4" s="2"/>
      <c r="B4" s="52" t="str">
        <f>if(E4="","",IMAGE(Lower(if(Events!F10="Pkmn",("https://projectpokemon.org/images/mini_sprites/"),"https://projectpokemon.org/images/items/")) &amp; Lower(substitute(substitute(substitute(E4,")",""),"(","")," ","_") &amp; ".png"), 3))</f>
        <v/>
      </c>
      <c r="C4" s="57">
        <f>IF(E4="","",Events!D10)</f>
        <v>201</v>
      </c>
      <c r="D4" s="60">
        <f>IF(Events!E10=0,"",Events!E10)</f>
        <v>161118</v>
      </c>
      <c r="E4" s="46" t="str">
        <f>IF(Events!G10=0,"",Events!G10)</f>
        <v>Comfey</v>
      </c>
      <c r="F4" s="46" t="str">
        <f>IF(Events!T10=0,"",Events!T10)</f>
        <v>Local Wireless</v>
      </c>
      <c r="G4" s="65">
        <f>IF(Events!U10=0,"",Events!U10)</f>
        <v>1</v>
      </c>
      <c r="H4" s="67">
        <f>IF(Events!V10=0,"",Events!V10)</f>
        <v>1</v>
      </c>
      <c r="I4" s="12"/>
      <c r="J4" s="13"/>
      <c r="K4" s="14">
        <f>IF(Events!Y10=0,"",Events!Y10)</f>
        <v>1</v>
      </c>
      <c r="L4" s="14">
        <f>IF(Events!Z10=0,"",Events!Z10)</f>
        <v>1</v>
      </c>
      <c r="M4" s="14">
        <f>IF(Events!AA10=0,"",Events!AA10)</f>
        <v>1</v>
      </c>
      <c r="N4" s="14">
        <f>IF(Events!AB10=0,"",Events!AB10)</f>
        <v>1</v>
      </c>
      <c r="O4" s="5" t="str">
        <f>IF(Events!K10=0,"",Events!K10)</f>
        <v>x</v>
      </c>
      <c r="P4" s="5" t="str">
        <f>IF(Events!L10=0,"",Events!L10)</f>
        <v>x</v>
      </c>
      <c r="Q4" s="5" t="str">
        <f>IF(Events!M10=0,"",Events!M10)</f>
        <v>x</v>
      </c>
      <c r="R4" s="5" t="str">
        <f>IF(Events!N10=0,"",Events!N10)</f>
        <v>x</v>
      </c>
      <c r="S4" s="70" t="str">
        <f>IF(Events!O10=0,"",Events!O10)</f>
        <v>R</v>
      </c>
      <c r="T4" s="5" t="str">
        <f>IF(Events!P10=0,"",Events!P10)</f>
        <v>x</v>
      </c>
      <c r="U4" s="5" t="str">
        <f>IF(Events!Q10=0,"",Events!Q10)</f>
        <v>x</v>
      </c>
      <c r="V4" s="5" t="str">
        <f>IF(Events!R10=0,"",Events!R10)</f>
        <v>x</v>
      </c>
      <c r="W4" s="5" t="str">
        <f>IF(Events!S10=0,"",Events!S10)</f>
        <v>x</v>
      </c>
    </row>
    <row r="5" ht="27.75" customHeight="1">
      <c r="A5" s="2"/>
      <c r="B5" s="52" t="str">
        <f>if(E5="","",IMAGE(Lower(if(Events!F11="Pkmn",("https://projectpokemon.org/images/mini_sprites/"),"https://projectpokemon.org/images/items/")) &amp; Lower(substitute(substitute(substitute(E5,")",""),"(","")," ","_") &amp; ".png"), 3))</f>
        <v/>
      </c>
      <c r="C5" s="57">
        <f>IF(E5="","",Events!D11)</f>
        <v>201</v>
      </c>
      <c r="D5" s="60">
        <f>IF(Events!E11=0,"",Events!E11)</f>
        <v>161118</v>
      </c>
      <c r="E5" s="46" t="str">
        <f>IF(Events!G11=0,"",Events!G11)</f>
        <v>Eevee</v>
      </c>
      <c r="F5" s="46" t="str">
        <f>IF(Events!T11=0,"",Events!T11)</f>
        <v>Local Wireless</v>
      </c>
      <c r="G5" s="65">
        <f>IF(Events!U11=0,"",Events!U11)</f>
        <v>1</v>
      </c>
      <c r="H5" s="67">
        <f>IF(Events!V11=0,"",Events!V11)</f>
        <v>1</v>
      </c>
      <c r="I5" s="12"/>
      <c r="J5" s="13"/>
      <c r="K5" s="14">
        <f>IF(Events!Y11=0,"",Events!Y11)</f>
        <v>1</v>
      </c>
      <c r="L5" s="14">
        <f>IF(Events!Z11=0,"",Events!Z11)</f>
        <v>1</v>
      </c>
      <c r="M5" s="14">
        <f>IF(Events!AA11=0,"",Events!AA11)</f>
        <v>1</v>
      </c>
      <c r="N5" s="14">
        <f>IF(Events!AB11=0,"",Events!AB11)</f>
        <v>1</v>
      </c>
      <c r="O5" s="5" t="str">
        <f>IF(Events!K11=0,"",Events!K11)</f>
        <v>x</v>
      </c>
      <c r="P5" s="5" t="str">
        <f>IF(Events!L11=0,"",Events!L11)</f>
        <v>x</v>
      </c>
      <c r="Q5" s="5" t="str">
        <f>IF(Events!M11=0,"",Events!M11)</f>
        <v>x</v>
      </c>
      <c r="R5" s="5" t="str">
        <f>IF(Events!N11=0,"",Events!N11)</f>
        <v>x</v>
      </c>
      <c r="S5" s="70" t="str">
        <f>IF(Events!O11=0,"",Events!O11)</f>
        <v>R</v>
      </c>
      <c r="T5" s="5" t="str">
        <f>IF(Events!P11=0,"",Events!P11)</f>
        <v>x</v>
      </c>
      <c r="U5" s="5" t="str">
        <f>IF(Events!Q11=0,"",Events!Q11)</f>
        <v>x</v>
      </c>
      <c r="V5" s="5" t="str">
        <f>IF(Events!R11=0,"",Events!R11)</f>
        <v>x</v>
      </c>
      <c r="W5" s="5" t="str">
        <f>IF(Events!S11=0,"",Events!S11)</f>
        <v>x</v>
      </c>
    </row>
    <row r="6" ht="27.75" customHeight="1">
      <c r="A6" s="2"/>
      <c r="B6" s="52" t="str">
        <f>if(E6="","",IMAGE(Lower(if(Events!F12="Pkmn",("https://projectpokemon.org/images/mini_sprites/"),"https://projectpokemon.org/images/items/")) &amp; Lower(substitute(substitute(substitute(E6,")",""),"(","")," ","_") &amp; ".png"), 3))</f>
        <v/>
      </c>
      <c r="C6" s="57">
        <f>IF(E6="","",Events!D12)</f>
        <v>201</v>
      </c>
      <c r="D6" s="60">
        <f>IF(Events!E12=0,"",Events!E12)</f>
        <v>161118</v>
      </c>
      <c r="E6" s="46" t="str">
        <f>IF(Events!G12=0,"",Events!G12)</f>
        <v>Pikachu</v>
      </c>
      <c r="F6" s="46" t="str">
        <f>IF(Events!T12=0,"",Events!T12)</f>
        <v>Local Wireless</v>
      </c>
      <c r="G6" s="65">
        <f>IF(Events!U12=0,"",Events!U12)</f>
        <v>1</v>
      </c>
      <c r="H6" s="67">
        <f>IF(Events!V12=0,"",Events!V12)</f>
        <v>1</v>
      </c>
      <c r="I6" s="12"/>
      <c r="J6" s="13"/>
      <c r="K6" s="14">
        <f>IF(Events!Y12=0,"",Events!Y12)</f>
        <v>1</v>
      </c>
      <c r="L6" s="14">
        <f>IF(Events!Z12=0,"",Events!Z12)</f>
        <v>1</v>
      </c>
      <c r="M6" s="14">
        <f>IF(Events!AA12=0,"",Events!AA12)</f>
        <v>1</v>
      </c>
      <c r="N6" s="14">
        <f>IF(Events!AB12=0,"",Events!AB12)</f>
        <v>1</v>
      </c>
      <c r="O6" s="5" t="str">
        <f>IF(Events!K12=0,"",Events!K12)</f>
        <v>x</v>
      </c>
      <c r="P6" s="5" t="str">
        <f>IF(Events!L12=0,"",Events!L12)</f>
        <v>x</v>
      </c>
      <c r="Q6" s="5" t="str">
        <f>IF(Events!M12=0,"",Events!M12)</f>
        <v>x</v>
      </c>
      <c r="R6" s="5" t="str">
        <f>IF(Events!N12=0,"",Events!N12)</f>
        <v>x</v>
      </c>
      <c r="S6" s="70" t="str">
        <f>IF(Events!O12=0,"",Events!O12)</f>
        <v>R</v>
      </c>
      <c r="T6" s="5" t="str">
        <f>IF(Events!P12=0,"",Events!P12)</f>
        <v>x</v>
      </c>
      <c r="U6" s="5" t="str">
        <f>IF(Events!Q12=0,"",Events!Q12)</f>
        <v>x</v>
      </c>
      <c r="V6" s="5" t="str">
        <f>IF(Events!R12=0,"",Events!R12)</f>
        <v>x</v>
      </c>
      <c r="W6" s="5" t="str">
        <f>IF(Events!S12=0,"",Events!S12)</f>
        <v>x</v>
      </c>
    </row>
    <row r="7" ht="27.75" customHeight="1">
      <c r="A7" s="2"/>
      <c r="B7" s="52" t="str">
        <f>if(E7="","",IMAGE(Lower(if(Events!F13="Pkmn",("https://projectpokemon.org/images/mini_sprites/"),"https://projectpokemon.org/images/items/")) &amp; Lower(substitute(substitute(substitute(E7,")",""),"(","")," ","_") &amp; ".png"), 3))</f>
        <v/>
      </c>
      <c r="C7" s="57">
        <f>IF(E7="","",Events!D13)</f>
        <v>202</v>
      </c>
      <c r="D7" s="60" t="str">
        <f>IF(Events!E13=0,"",Events!E13)</f>
        <v>-</v>
      </c>
      <c r="E7" s="46" t="str">
        <f>IF(Events!G13=0,"",Events!G13)</f>
        <v>Revival Herb</v>
      </c>
      <c r="F7" s="46" t="str">
        <f>IF(Events!T13=0,"",Events!T13)</f>
        <v>Serial Code</v>
      </c>
      <c r="G7" s="65">
        <f>IF(Events!U13=0,"",Events!U13)</f>
        <v>1</v>
      </c>
      <c r="H7" s="67">
        <f>IF(Events!V13=0,"",Events!V13)</f>
        <v>1</v>
      </c>
      <c r="I7" s="12"/>
      <c r="J7" s="13"/>
      <c r="K7" s="14" t="str">
        <f>IF(Events!Y13=0,"",Events!Y13)</f>
        <v/>
      </c>
      <c r="L7" s="14">
        <f>IF(Events!Z13=0,"",Events!Z13)</f>
        <v>1</v>
      </c>
      <c r="M7" s="14">
        <f>IF(Events!AA13=0,"",Events!AA13)</f>
        <v>1</v>
      </c>
      <c r="N7" s="14" t="str">
        <f>IF(Events!AB13=0,"",Events!AB13)</f>
        <v/>
      </c>
      <c r="O7" s="5" t="str">
        <f>IF(Events!K13=0,"",Events!K13)</f>
        <v>Nil</v>
      </c>
      <c r="P7" s="5" t="str">
        <f>IF(Events!L13=0,"",Events!L13)</f>
        <v>x</v>
      </c>
      <c r="Q7" s="5" t="str">
        <f>IF(Events!M13=0,"",Events!M13)</f>
        <v>x</v>
      </c>
      <c r="R7" s="5" t="str">
        <f>IF(Events!N13=0,"",Events!N13)</f>
        <v>x</v>
      </c>
      <c r="S7" s="5" t="str">
        <f>IF(Events!O13=0,"",Events!O13)</f>
        <v>x</v>
      </c>
      <c r="T7" s="5" t="str">
        <f>IF(Events!P13=0,"",Events!P13)</f>
        <v>x</v>
      </c>
      <c r="U7" s="5" t="str">
        <f>IF(Events!Q13=0,"",Events!Q13)</f>
        <v>x</v>
      </c>
      <c r="V7" s="5" t="str">
        <f>IF(Events!R13=0,"",Events!R13)</f>
        <v>x</v>
      </c>
      <c r="W7" s="5" t="str">
        <f>IF(Events!S13=0,"",Events!S13)</f>
        <v>x</v>
      </c>
    </row>
    <row r="8" ht="27.75" customHeight="1">
      <c r="A8" s="2"/>
      <c r="B8" s="52" t="str">
        <f>if(E8="","",IMAGE(Lower(if(Events!F14="Pkmn",("https://projectpokemon.org/images/mini_sprites/"),"https://projectpokemon.org/images/items/")) &amp; Lower(substitute(substitute(substitute(E8,")",""),"(","")," ","_") &amp; ".png"), 3))</f>
        <v/>
      </c>
      <c r="C8" s="57">
        <f>IF(E8="","",Events!D14)</f>
        <v>203</v>
      </c>
      <c r="D8" s="60">
        <f>IF(Events!E14=0,"",Events!E14)</f>
        <v>161201</v>
      </c>
      <c r="E8" s="46" t="str">
        <f>IF(Events!G14=0,"",Events!G14)</f>
        <v>Vulpix (Alolan)</v>
      </c>
      <c r="F8" s="46" t="str">
        <f>IF(Events!T14=0,"",Events!T14)</f>
        <v>Local Wireless</v>
      </c>
      <c r="G8" s="65">
        <f>IF(Events!U14=0,"",Events!U14)</f>
        <v>1</v>
      </c>
      <c r="H8" s="67">
        <f>IF(Events!V14=0,"",Events!V14)</f>
        <v>1</v>
      </c>
      <c r="I8" s="12"/>
      <c r="J8" s="13"/>
      <c r="K8" s="14">
        <f>IF(Events!Y14=0,"",Events!Y14)</f>
        <v>1</v>
      </c>
      <c r="L8" s="14">
        <f>IF(Events!Z14=0,"",Events!Z14)</f>
        <v>1</v>
      </c>
      <c r="M8" s="14">
        <f>IF(Events!AA14=0,"",Events!AA14)</f>
        <v>1</v>
      </c>
      <c r="N8" s="14">
        <f>IF(Events!AB14=0,"",Events!AB14)</f>
        <v>1</v>
      </c>
      <c r="O8" s="5" t="str">
        <f>IF(Events!K14=0,"",Events!K14)</f>
        <v>x</v>
      </c>
      <c r="P8" s="5" t="str">
        <f>IF(Events!L14=0,"",Events!L14)</f>
        <v>x</v>
      </c>
      <c r="Q8" s="5" t="str">
        <f>IF(Events!M14=0,"",Events!M14)</f>
        <v>x</v>
      </c>
      <c r="R8" s="5" t="str">
        <f>IF(Events!N14=0,"",Events!N14)</f>
        <v>x</v>
      </c>
      <c r="S8" s="70" t="str">
        <f>IF(Events!O14=0,"",Events!O14)</f>
        <v>R</v>
      </c>
      <c r="T8" s="5" t="str">
        <f>IF(Events!P14=0,"",Events!P14)</f>
        <v>x</v>
      </c>
      <c r="U8" s="5" t="str">
        <f>IF(Events!Q14=0,"",Events!Q14)</f>
        <v>x</v>
      </c>
      <c r="V8" s="5" t="str">
        <f>IF(Events!R14=0,"",Events!R14)</f>
        <v>x</v>
      </c>
      <c r="W8" s="5" t="str">
        <f>IF(Events!S14=0,"",Events!S14)</f>
        <v>x</v>
      </c>
    </row>
    <row r="9" ht="27.75" customHeight="1">
      <c r="A9" s="2"/>
      <c r="B9" s="52" t="str">
        <f>if(E9="","",IMAGE(Lower(if(Events!F15="Pkmn",("https://projectpokemon.org/images/mini_sprites/"),"https://projectpokemon.org/images/items/")) &amp; Lower(substitute(substitute(substitute(E9,")",""),"(","")," ","_") &amp; ".png"), 3))</f>
        <v/>
      </c>
      <c r="C9" s="57">
        <f>IF(E9="","",Events!D15)</f>
        <v>204</v>
      </c>
      <c r="D9" s="60" t="str">
        <f>IF(Events!E15=0,"",Events!E15)</f>
        <v>-</v>
      </c>
      <c r="E9" s="46" t="str">
        <f>IF(Events!G15=0,"",Events!G15)</f>
        <v>Comet Shard</v>
      </c>
      <c r="F9" s="46" t="str">
        <f>IF(Events!T15=0,"",Events!T15)</f>
        <v>Local Wireless</v>
      </c>
      <c r="G9" s="65">
        <f>IF(Events!U15=0,"",Events!U15)</f>
        <v>1</v>
      </c>
      <c r="H9" s="67">
        <f>IF(Events!V15=0,"",Events!V15)</f>
        <v>1</v>
      </c>
      <c r="I9" s="12"/>
      <c r="J9" s="13"/>
      <c r="K9" s="14">
        <f>IF(Events!Y15=0,"",Events!Y15)</f>
        <v>1</v>
      </c>
      <c r="L9" s="14">
        <f>IF(Events!Z15=0,"",Events!Z15)</f>
        <v>1</v>
      </c>
      <c r="M9" s="14">
        <f>IF(Events!AA15=0,"",Events!AA15)</f>
        <v>1</v>
      </c>
      <c r="N9" s="14">
        <f>IF(Events!AB15=0,"",Events!AB15)</f>
        <v>1</v>
      </c>
      <c r="O9" s="5" t="str">
        <f>IF(Events!K15=0,"",Events!K15)</f>
        <v>x</v>
      </c>
      <c r="P9" s="5" t="str">
        <f>IF(Events!L15=0,"",Events!L15)</f>
        <v>x</v>
      </c>
      <c r="Q9" s="5" t="str">
        <f>IF(Events!M15=0,"",Events!M15)</f>
        <v>x</v>
      </c>
      <c r="R9" s="5" t="str">
        <f>IF(Events!N15=0,"",Events!N15)</f>
        <v>x</v>
      </c>
      <c r="S9" s="70" t="str">
        <f>IF(Events!O15=0,"",Events!O15)</f>
        <v>Nil</v>
      </c>
      <c r="T9" s="5" t="str">
        <f>IF(Events!P15=0,"",Events!P15)</f>
        <v>x</v>
      </c>
      <c r="U9" s="5" t="str">
        <f>IF(Events!Q15=0,"",Events!Q15)</f>
        <v>x</v>
      </c>
      <c r="V9" s="5" t="str">
        <f>IF(Events!R15=0,"",Events!R15)</f>
        <v>x</v>
      </c>
      <c r="W9" s="5" t="str">
        <f>IF(Events!S15=0,"",Events!S15)</f>
        <v>x</v>
      </c>
    </row>
    <row r="10" ht="27.75" customHeight="1">
      <c r="A10" s="2"/>
      <c r="B10" s="52" t="str">
        <f>if(E10="","",IMAGE(Lower(if(Events!F16="Pkmn",("https://projectpokemon.org/images/mini_sprites/"),"https://projectpokemon.org/images/items/")) &amp; Lower(substitute(substitute(substitute(E10,")",""),"(","")," ","_") &amp; ".png"), 3))</f>
        <v/>
      </c>
      <c r="C10" s="57">
        <f>IF(E10="","",Events!D16)</f>
        <v>204</v>
      </c>
      <c r="D10" s="60" t="str">
        <f>IF(Events!E16=0,"",Events!E16)</f>
        <v>-</v>
      </c>
      <c r="E10" s="46" t="str">
        <f>IF(Events!G16=0,"",Events!G16)</f>
        <v>Full Heal</v>
      </c>
      <c r="F10" s="46" t="str">
        <f>IF(Events!T16=0,"",Events!T16)</f>
        <v>Local Wireless</v>
      </c>
      <c r="G10" s="65">
        <f>IF(Events!U16=0,"",Events!U16)</f>
        <v>1</v>
      </c>
      <c r="H10" s="67">
        <f>IF(Events!V16=0,"",Events!V16)</f>
        <v>1</v>
      </c>
      <c r="I10" s="12"/>
      <c r="J10" s="13"/>
      <c r="K10" s="14">
        <f>IF(Events!Y16=0,"",Events!Y16)</f>
        <v>1</v>
      </c>
      <c r="L10" s="14">
        <f>IF(Events!Z16=0,"",Events!Z16)</f>
        <v>1</v>
      </c>
      <c r="M10" s="14">
        <f>IF(Events!AA16=0,"",Events!AA16)</f>
        <v>1</v>
      </c>
      <c r="N10" s="14">
        <f>IF(Events!AB16=0,"",Events!AB16)</f>
        <v>1</v>
      </c>
      <c r="O10" s="5" t="str">
        <f>IF(Events!K16=0,"",Events!K16)</f>
        <v>x</v>
      </c>
      <c r="P10" s="5" t="str">
        <f>IF(Events!L16=0,"",Events!L16)</f>
        <v>x</v>
      </c>
      <c r="Q10" s="5" t="str">
        <f>IF(Events!M16=0,"",Events!M16)</f>
        <v>x</v>
      </c>
      <c r="R10" s="5" t="str">
        <f>IF(Events!N16=0,"",Events!N16)</f>
        <v>x</v>
      </c>
      <c r="S10" s="70" t="str">
        <f>IF(Events!O16=0,"",Events!O16)</f>
        <v>Nil</v>
      </c>
      <c r="T10" s="5" t="str">
        <f>IF(Events!P16=0,"",Events!P16)</f>
        <v>x</v>
      </c>
      <c r="U10" s="5" t="str">
        <f>IF(Events!Q16=0,"",Events!Q16)</f>
        <v>x</v>
      </c>
      <c r="V10" s="5" t="str">
        <f>IF(Events!R16=0,"",Events!R16)</f>
        <v>x</v>
      </c>
      <c r="W10" s="5" t="str">
        <f>IF(Events!S16=0,"",Events!S16)</f>
        <v>x</v>
      </c>
    </row>
    <row r="11" ht="27.75" customHeight="1">
      <c r="A11" s="2"/>
      <c r="B11" s="52" t="str">
        <f>if(E11="","",IMAGE(Lower(if(Events!F17="Pkmn",("https://projectpokemon.org/images/mini_sprites/"),"https://projectpokemon.org/images/items/")) &amp; Lower(substitute(substitute(substitute(E11,")",""),"(","")," ","_") &amp; ".png"), 3))</f>
        <v/>
      </c>
      <c r="C11" s="57">
        <f>IF(E11="","",Events!D17)</f>
        <v>204</v>
      </c>
      <c r="D11" s="60" t="str">
        <f>IF(Events!E17=0,"",Events!E17)</f>
        <v>-</v>
      </c>
      <c r="E11" s="46" t="str">
        <f>IF(Events!G17=0,"",Events!G17)</f>
        <v>Full Restore</v>
      </c>
      <c r="F11" s="46" t="str">
        <f>IF(Events!T17=0,"",Events!T17)</f>
        <v>Local Wireless</v>
      </c>
      <c r="G11" s="65">
        <f>IF(Events!U17=0,"",Events!U17)</f>
        <v>1</v>
      </c>
      <c r="H11" s="67">
        <f>IF(Events!V17=0,"",Events!V17)</f>
        <v>1</v>
      </c>
      <c r="I11" s="12"/>
      <c r="J11" s="13"/>
      <c r="K11" s="14">
        <f>IF(Events!Y17=0,"",Events!Y17)</f>
        <v>1</v>
      </c>
      <c r="L11" s="14">
        <f>IF(Events!Z17=0,"",Events!Z17)</f>
        <v>1</v>
      </c>
      <c r="M11" s="14">
        <f>IF(Events!AA17=0,"",Events!AA17)</f>
        <v>1</v>
      </c>
      <c r="N11" s="14">
        <f>IF(Events!AB17=0,"",Events!AB17)</f>
        <v>1</v>
      </c>
      <c r="O11" s="5" t="str">
        <f>IF(Events!K17=0,"",Events!K17)</f>
        <v>x</v>
      </c>
      <c r="P11" s="5" t="str">
        <f>IF(Events!L17=0,"",Events!L17)</f>
        <v>x</v>
      </c>
      <c r="Q11" s="5" t="str">
        <f>IF(Events!M17=0,"",Events!M17)</f>
        <v>x</v>
      </c>
      <c r="R11" s="5" t="str">
        <f>IF(Events!N17=0,"",Events!N17)</f>
        <v>x</v>
      </c>
      <c r="S11" s="70" t="str">
        <f>IF(Events!O17=0,"",Events!O17)</f>
        <v>Nil</v>
      </c>
      <c r="T11" s="5" t="str">
        <f>IF(Events!P17=0,"",Events!P17)</f>
        <v>x</v>
      </c>
      <c r="U11" s="5" t="str">
        <f>IF(Events!Q17=0,"",Events!Q17)</f>
        <v>x</v>
      </c>
      <c r="V11" s="5" t="str">
        <f>IF(Events!R17=0,"",Events!R17)</f>
        <v>x</v>
      </c>
      <c r="W11" s="5" t="str">
        <f>IF(Events!S17=0,"",Events!S17)</f>
        <v>x</v>
      </c>
    </row>
    <row r="12" ht="27.75" customHeight="1">
      <c r="A12" s="2"/>
      <c r="B12" s="52" t="str">
        <f>if(E12="","",IMAGE(Lower(if(Events!F18="Pkmn",("https://projectpokemon.org/images/mini_sprites/"),"https://projectpokemon.org/images/items/")) &amp; Lower(substitute(substitute(substitute(E12,")",""),"(","")," ","_") &amp; ".png"), 3))</f>
        <v/>
      </c>
      <c r="C12" s="57">
        <f>IF(E12="","",Events!D18)</f>
        <v>204</v>
      </c>
      <c r="D12" s="60" t="str">
        <f>IF(Events!E18=0,"",Events!E18)</f>
        <v>-</v>
      </c>
      <c r="E12" s="46" t="str">
        <f>IF(Events!G18=0,"",Events!G18)</f>
        <v>Heal Powder</v>
      </c>
      <c r="F12" s="46" t="str">
        <f>IF(Events!T18=0,"",Events!T18)</f>
        <v>Local Wireless</v>
      </c>
      <c r="G12" s="65">
        <f>IF(Events!U18=0,"",Events!U18)</f>
        <v>1</v>
      </c>
      <c r="H12" s="67">
        <f>IF(Events!V18=0,"",Events!V18)</f>
        <v>1</v>
      </c>
      <c r="I12" s="12"/>
      <c r="J12" s="13"/>
      <c r="K12" s="14">
        <f>IF(Events!Y18=0,"",Events!Y18)</f>
        <v>1</v>
      </c>
      <c r="L12" s="14">
        <f>IF(Events!Z18=0,"",Events!Z18)</f>
        <v>1</v>
      </c>
      <c r="M12" s="14">
        <f>IF(Events!AA18=0,"",Events!AA18)</f>
        <v>1</v>
      </c>
      <c r="N12" s="14">
        <f>IF(Events!AB18=0,"",Events!AB18)</f>
        <v>1</v>
      </c>
      <c r="O12" s="5" t="str">
        <f>IF(Events!K18=0,"",Events!K18)</f>
        <v>x</v>
      </c>
      <c r="P12" s="5" t="str">
        <f>IF(Events!L18=0,"",Events!L18)</f>
        <v>x</v>
      </c>
      <c r="Q12" s="5" t="str">
        <f>IF(Events!M18=0,"",Events!M18)</f>
        <v>x</v>
      </c>
      <c r="R12" s="5" t="str">
        <f>IF(Events!N18=0,"",Events!N18)</f>
        <v>x</v>
      </c>
      <c r="S12" s="70" t="str">
        <f>IF(Events!O18=0,"",Events!O18)</f>
        <v>Nil</v>
      </c>
      <c r="T12" s="5" t="str">
        <f>IF(Events!P18=0,"",Events!P18)</f>
        <v>x</v>
      </c>
      <c r="U12" s="5" t="str">
        <f>IF(Events!Q18=0,"",Events!Q18)</f>
        <v>x</v>
      </c>
      <c r="V12" s="5" t="str">
        <f>IF(Events!R18=0,"",Events!R18)</f>
        <v>x</v>
      </c>
      <c r="W12" s="5" t="str">
        <f>IF(Events!S18=0,"",Events!S18)</f>
        <v>x</v>
      </c>
    </row>
    <row r="13" ht="27.75" customHeight="1">
      <c r="A13" s="2"/>
      <c r="B13" s="52" t="str">
        <f>if(E13="","",IMAGE(Lower(if(Events!F19="Pkmn",("https://projectpokemon.org/images/mini_sprites/"),"https://projectpokemon.org/images/items/")) &amp; Lower(substitute(substitute(substitute(E13,")",""),"(","")," ","_") &amp; ".png"), 3))</f>
        <v/>
      </c>
      <c r="C13" s="57">
        <f>IF(E13="","",Events!D19)</f>
        <v>204</v>
      </c>
      <c r="D13" s="60" t="str">
        <f>IF(Events!E19=0,"",Events!E19)</f>
        <v>-</v>
      </c>
      <c r="E13" s="46" t="str">
        <f>IF(Events!G19=0,"",Events!G19)</f>
        <v>Hyper Potion</v>
      </c>
      <c r="F13" s="46" t="str">
        <f>IF(Events!T19=0,"",Events!T19)</f>
        <v>Local Wireless</v>
      </c>
      <c r="G13" s="65">
        <f>IF(Events!U19=0,"",Events!U19)</f>
        <v>1</v>
      </c>
      <c r="H13" s="67">
        <f>IF(Events!V19=0,"",Events!V19)</f>
        <v>1</v>
      </c>
      <c r="I13" s="12"/>
      <c r="J13" s="13"/>
      <c r="K13" s="14">
        <f>IF(Events!Y19=0,"",Events!Y19)</f>
        <v>1</v>
      </c>
      <c r="L13" s="14">
        <f>IF(Events!Z19=0,"",Events!Z19)</f>
        <v>1</v>
      </c>
      <c r="M13" s="14">
        <f>IF(Events!AA19=0,"",Events!AA19)</f>
        <v>1</v>
      </c>
      <c r="N13" s="14">
        <f>IF(Events!AB19=0,"",Events!AB19)</f>
        <v>1</v>
      </c>
      <c r="O13" s="5" t="str">
        <f>IF(Events!K19=0,"",Events!K19)</f>
        <v>x</v>
      </c>
      <c r="P13" s="5" t="str">
        <f>IF(Events!L19=0,"",Events!L19)</f>
        <v>x</v>
      </c>
      <c r="Q13" s="5" t="str">
        <f>IF(Events!M19=0,"",Events!M19)</f>
        <v>x</v>
      </c>
      <c r="R13" s="5" t="str">
        <f>IF(Events!N19=0,"",Events!N19)</f>
        <v>x</v>
      </c>
      <c r="S13" s="70" t="str">
        <f>IF(Events!O19=0,"",Events!O19)</f>
        <v>Nil</v>
      </c>
      <c r="T13" s="5" t="str">
        <f>IF(Events!P19=0,"",Events!P19)</f>
        <v>x</v>
      </c>
      <c r="U13" s="5" t="str">
        <f>IF(Events!Q19=0,"",Events!Q19)</f>
        <v>x</v>
      </c>
      <c r="V13" s="5" t="str">
        <f>IF(Events!R19=0,"",Events!R19)</f>
        <v>x</v>
      </c>
      <c r="W13" s="5" t="str">
        <f>IF(Events!S19=0,"",Events!S19)</f>
        <v>x</v>
      </c>
    </row>
    <row r="14" ht="27.75" customHeight="1">
      <c r="A14" s="2"/>
      <c r="B14" s="52" t="str">
        <f>if(E14="","",IMAGE(Lower(if(Events!F20="Pkmn",("https://projectpokemon.org/images/mini_sprites/"),"https://projectpokemon.org/images/items/")) &amp; Lower(substitute(substitute(substitute(E14,")",""),"(","")," ","_") &amp; ".png"), 3))</f>
        <v/>
      </c>
      <c r="C14" s="57">
        <f>IF(E14="","",Events!D20)</f>
        <v>204</v>
      </c>
      <c r="D14" s="60" t="str">
        <f>IF(Events!E20=0,"",Events!E20)</f>
        <v>-</v>
      </c>
      <c r="E14" s="46" t="str">
        <f>IF(Events!G20=0,"",Events!G20)</f>
        <v>Potion</v>
      </c>
      <c r="F14" s="46" t="str">
        <f>IF(Events!T20=0,"",Events!T20)</f>
        <v>Local Wireless</v>
      </c>
      <c r="G14" s="65">
        <f>IF(Events!U20=0,"",Events!U20)</f>
        <v>1</v>
      </c>
      <c r="H14" s="67">
        <f>IF(Events!V20=0,"",Events!V20)</f>
        <v>1</v>
      </c>
      <c r="I14" s="12"/>
      <c r="J14" s="13"/>
      <c r="K14" s="14">
        <f>IF(Events!Y20=0,"",Events!Y20)</f>
        <v>1</v>
      </c>
      <c r="L14" s="14">
        <f>IF(Events!Z20=0,"",Events!Z20)</f>
        <v>1</v>
      </c>
      <c r="M14" s="14">
        <f>IF(Events!AA20=0,"",Events!AA20)</f>
        <v>1</v>
      </c>
      <c r="N14" s="14">
        <f>IF(Events!AB20=0,"",Events!AB20)</f>
        <v>1</v>
      </c>
      <c r="O14" s="5" t="str">
        <f>IF(Events!K20=0,"",Events!K20)</f>
        <v>x</v>
      </c>
      <c r="P14" s="5" t="str">
        <f>IF(Events!L20=0,"",Events!L20)</f>
        <v>x</v>
      </c>
      <c r="Q14" s="5" t="str">
        <f>IF(Events!M20=0,"",Events!M20)</f>
        <v>x</v>
      </c>
      <c r="R14" s="5" t="str">
        <f>IF(Events!N20=0,"",Events!N20)</f>
        <v>x</v>
      </c>
      <c r="S14" s="70" t="str">
        <f>IF(Events!O20=0,"",Events!O20)</f>
        <v>Nil</v>
      </c>
      <c r="T14" s="5" t="str">
        <f>IF(Events!P20=0,"",Events!P20)</f>
        <v>x</v>
      </c>
      <c r="U14" s="5" t="str">
        <f>IF(Events!Q20=0,"",Events!Q20)</f>
        <v>x</v>
      </c>
      <c r="V14" s="5" t="str">
        <f>IF(Events!R20=0,"",Events!R20)</f>
        <v>x</v>
      </c>
      <c r="W14" s="5" t="str">
        <f>IF(Events!S20=0,"",Events!S20)</f>
        <v>x</v>
      </c>
    </row>
    <row r="15" ht="27.75" customHeight="1">
      <c r="A15" s="2"/>
      <c r="B15" s="52" t="str">
        <f>if(E15="","",IMAGE(Lower(if(Events!F21="Pkmn",("https://projectpokemon.org/images/mini_sprites/"),"https://projectpokemon.org/images/items/")) &amp; Lower(substitute(substitute(substitute(E15,")",""),"(","")," ","_") &amp; ".png"), 3))</f>
        <v/>
      </c>
      <c r="C15" s="57">
        <f>IF(E15="","",Events!D21)</f>
        <v>204</v>
      </c>
      <c r="D15" s="60" t="str">
        <f>IF(Events!E21=0,"",Events!E21)</f>
        <v>-</v>
      </c>
      <c r="E15" s="46" t="str">
        <f>IF(Events!G21=0,"",Events!G21)</f>
        <v>Revive</v>
      </c>
      <c r="F15" s="46" t="str">
        <f>IF(Events!T21=0,"",Events!T21)</f>
        <v>Local Wireless</v>
      </c>
      <c r="G15" s="65">
        <f>IF(Events!U21=0,"",Events!U21)</f>
        <v>1</v>
      </c>
      <c r="H15" s="67">
        <f>IF(Events!V21=0,"",Events!V21)</f>
        <v>1</v>
      </c>
      <c r="I15" s="12"/>
      <c r="J15" s="13"/>
      <c r="K15" s="14">
        <f>IF(Events!Y21=0,"",Events!Y21)</f>
        <v>1</v>
      </c>
      <c r="L15" s="14">
        <f>IF(Events!Z21=0,"",Events!Z21)</f>
        <v>1</v>
      </c>
      <c r="M15" s="14">
        <f>IF(Events!AA21=0,"",Events!AA21)</f>
        <v>1</v>
      </c>
      <c r="N15" s="14">
        <f>IF(Events!AB21=0,"",Events!AB21)</f>
        <v>1</v>
      </c>
      <c r="O15" s="5" t="str">
        <f>IF(Events!K21=0,"",Events!K21)</f>
        <v>x</v>
      </c>
      <c r="P15" s="5" t="str">
        <f>IF(Events!L21=0,"",Events!L21)</f>
        <v>x</v>
      </c>
      <c r="Q15" s="5" t="str">
        <f>IF(Events!M21=0,"",Events!M21)</f>
        <v>x</v>
      </c>
      <c r="R15" s="5" t="str">
        <f>IF(Events!N21=0,"",Events!N21)</f>
        <v>x</v>
      </c>
      <c r="S15" s="70" t="str">
        <f>IF(Events!O21=0,"",Events!O21)</f>
        <v>Nil</v>
      </c>
      <c r="T15" s="5" t="str">
        <f>IF(Events!P21=0,"",Events!P21)</f>
        <v>x</v>
      </c>
      <c r="U15" s="5" t="str">
        <f>IF(Events!Q21=0,"",Events!Q21)</f>
        <v>x</v>
      </c>
      <c r="V15" s="5" t="str">
        <f>IF(Events!R21=0,"",Events!R21)</f>
        <v>x</v>
      </c>
      <c r="W15" s="5" t="str">
        <f>IF(Events!S21=0,"",Events!S21)</f>
        <v>x</v>
      </c>
    </row>
    <row r="16" ht="27.75" customHeight="1">
      <c r="A16" s="2"/>
      <c r="B16" s="52" t="str">
        <f>if(E16="","",IMAGE(Lower(if(Events!F22="Pkmn",("https://projectpokemon.org/images/mini_sprites/"),"https://projectpokemon.org/images/items/")) &amp; Lower(substitute(substitute(substitute(E16,")",""),"(","")," ","_") &amp; ".png"), 3))</f>
        <v/>
      </c>
      <c r="C16" s="57">
        <f>IF(E16="","",Events!D22)</f>
        <v>205</v>
      </c>
      <c r="D16" s="60" t="str">
        <f>IF(Events!E22=0,"",Events!E22)</f>
        <v>-</v>
      </c>
      <c r="E16" s="46" t="str">
        <f>IF(Events!G22=0,"",Events!G22)</f>
        <v>Choice Band</v>
      </c>
      <c r="F16" s="46" t="str">
        <f>IF(Events!T22=0,"",Events!T22)</f>
        <v>Serial Code</v>
      </c>
      <c r="G16" s="65">
        <f>IF(Events!U22=0,"",Events!U22)</f>
        <v>1</v>
      </c>
      <c r="H16" s="67">
        <f>IF(Events!V22=0,"",Events!V22)</f>
        <v>1</v>
      </c>
      <c r="I16" s="12"/>
      <c r="J16" s="13"/>
      <c r="K16" s="14" t="str">
        <f>IF(Events!Y22=0,"",Events!Y22)</f>
        <v/>
      </c>
      <c r="L16" s="14" t="str">
        <f>IF(Events!Z22=0,"",Events!Z22)</f>
        <v/>
      </c>
      <c r="M16" s="14">
        <f>IF(Events!AA22=0,"",Events!AA22)</f>
        <v>1</v>
      </c>
      <c r="N16" s="14" t="str">
        <f>IF(Events!AB22=0,"",Events!AB22)</f>
        <v/>
      </c>
      <c r="O16" s="5" t="str">
        <f>IF(Events!K22=0,"",Events!K22)</f>
        <v>x</v>
      </c>
      <c r="P16" s="5" t="str">
        <f>IF(Events!L22=0,"",Events!L22)</f>
        <v>x</v>
      </c>
      <c r="Q16" s="5" t="str">
        <f>IF(Events!M22=0,"",Events!M22)</f>
        <v>x</v>
      </c>
      <c r="R16" s="5" t="str">
        <f>IF(Events!N22=0,"",Events!N22)</f>
        <v>x</v>
      </c>
      <c r="S16" s="70" t="str">
        <f>IF(Events!O22=0,"",Events!O22)</f>
        <v>Nil</v>
      </c>
      <c r="T16" s="5" t="str">
        <f>IF(Events!P22=0,"",Events!P22)</f>
        <v>x</v>
      </c>
      <c r="U16" s="5" t="str">
        <f>IF(Events!Q22=0,"",Events!Q22)</f>
        <v>x</v>
      </c>
      <c r="V16" s="5" t="str">
        <f>IF(Events!R22=0,"",Events!R22)</f>
        <v>x</v>
      </c>
      <c r="W16" s="5" t="str">
        <f>IF(Events!S22=0,"",Events!S22)</f>
        <v>x</v>
      </c>
    </row>
    <row r="17" ht="27.75" customHeight="1">
      <c r="A17" s="2"/>
      <c r="B17" s="52" t="str">
        <f>if(E17="","",IMAGE(Lower(if(Events!F23="Pkmn",("https://projectpokemon.org/images/mini_sprites/"),"https://projectpokemon.org/images/items/")) &amp; Lower(substitute(substitute(substitute(E17,")",""),"(","")," ","_") &amp; ".png"), 3))</f>
        <v/>
      </c>
      <c r="C17" s="57">
        <f>IF(E17="","",Events!D23)</f>
        <v>205</v>
      </c>
      <c r="D17" s="60" t="str">
        <f>IF(Events!E23=0,"",Events!E23)</f>
        <v>-</v>
      </c>
      <c r="E17" s="46" t="str">
        <f>IF(Events!G23=0,"",Events!G23)</f>
        <v>Choice Scarf</v>
      </c>
      <c r="F17" s="46" t="str">
        <f>IF(Events!T23=0,"",Events!T23)</f>
        <v>Serial Code</v>
      </c>
      <c r="G17" s="65">
        <f>IF(Events!U23=0,"",Events!U23)</f>
        <v>1</v>
      </c>
      <c r="H17" s="67">
        <f>IF(Events!V23=0,"",Events!V23)</f>
        <v>1</v>
      </c>
      <c r="I17" s="12"/>
      <c r="J17" s="13"/>
      <c r="K17" s="14" t="str">
        <f>IF(Events!Y23=0,"",Events!Y23)</f>
        <v/>
      </c>
      <c r="L17" s="14" t="str">
        <f>IF(Events!Z23=0,"",Events!Z23)</f>
        <v/>
      </c>
      <c r="M17" s="14">
        <f>IF(Events!AA23=0,"",Events!AA23)</f>
        <v>1</v>
      </c>
      <c r="N17" s="14" t="str">
        <f>IF(Events!AB23=0,"",Events!AB23)</f>
        <v/>
      </c>
      <c r="O17" s="5" t="str">
        <f>IF(Events!K23=0,"",Events!K23)</f>
        <v>x</v>
      </c>
      <c r="P17" s="5" t="str">
        <f>IF(Events!L23=0,"",Events!L23)</f>
        <v>x</v>
      </c>
      <c r="Q17" s="5" t="str">
        <f>IF(Events!M23=0,"",Events!M23)</f>
        <v>x</v>
      </c>
      <c r="R17" s="5" t="str">
        <f>IF(Events!N23=0,"",Events!N23)</f>
        <v>x</v>
      </c>
      <c r="S17" s="70" t="str">
        <f>IF(Events!O23=0,"",Events!O23)</f>
        <v>Nil</v>
      </c>
      <c r="T17" s="5" t="str">
        <f>IF(Events!P23=0,"",Events!P23)</f>
        <v>x</v>
      </c>
      <c r="U17" s="5" t="str">
        <f>IF(Events!Q23=0,"",Events!Q23)</f>
        <v>x</v>
      </c>
      <c r="V17" s="5" t="str">
        <f>IF(Events!R23=0,"",Events!R23)</f>
        <v>x</v>
      </c>
      <c r="W17" s="5" t="str">
        <f>IF(Events!S23=0,"",Events!S23)</f>
        <v>x</v>
      </c>
    </row>
    <row r="18" ht="27.75" customHeight="1">
      <c r="A18" s="2"/>
      <c r="B18" s="52" t="str">
        <f>if(E18="","",IMAGE(Lower(if(Events!F24="Pkmn",("https://projectpokemon.org/images/mini_sprites/"),"https://projectpokemon.org/images/items/")) &amp; Lower(substitute(substitute(substitute(E18,")",""),"(","")," ","_") &amp; ".png"), 3))</f>
        <v/>
      </c>
      <c r="C18" s="57">
        <f>IF(E18="","",Events!D24)</f>
        <v>206</v>
      </c>
      <c r="D18" s="60" t="str">
        <f>IF(Events!E24=0,"",Events!E24)</f>
        <v>-</v>
      </c>
      <c r="E18" s="46" t="str">
        <f>IF(Events!G24=0,"",Events!G24)</f>
        <v>Bottle Cap</v>
      </c>
      <c r="F18" s="46" t="str">
        <f>IF(Events!T24=0,"",Events!T24)</f>
        <v>Local Wireless</v>
      </c>
      <c r="G18" s="65">
        <f>IF(Events!U24=0,"",Events!U24)</f>
        <v>1</v>
      </c>
      <c r="H18" s="67">
        <f>IF(Events!V24=0,"",Events!V24)</f>
        <v>1</v>
      </c>
      <c r="I18" s="12"/>
      <c r="J18" s="13"/>
      <c r="K18" s="14">
        <f>IF(Events!Y24=0,"",Events!Y24)</f>
        <v>1</v>
      </c>
      <c r="L18" s="14">
        <f>IF(Events!Z24=0,"",Events!Z24)</f>
        <v>1</v>
      </c>
      <c r="M18" s="14">
        <f>IF(Events!AA24=0,"",Events!AA24)</f>
        <v>1</v>
      </c>
      <c r="N18" s="14">
        <f>IF(Events!AB24=0,"",Events!AB24)</f>
        <v>1</v>
      </c>
      <c r="O18" s="5" t="str">
        <f>IF(Events!K24=0,"",Events!K24)</f>
        <v>x</v>
      </c>
      <c r="P18" s="5" t="str">
        <f>IF(Events!L24=0,"",Events!L24)</f>
        <v>x</v>
      </c>
      <c r="Q18" s="5" t="str">
        <f>IF(Events!M24=0,"",Events!M24)</f>
        <v>x</v>
      </c>
      <c r="R18" s="5" t="str">
        <f>IF(Events!N24=0,"",Events!N24)</f>
        <v>x</v>
      </c>
      <c r="S18" s="70" t="str">
        <f>IF(Events!O24=0,"",Events!O24)</f>
        <v>Nil</v>
      </c>
      <c r="T18" s="5" t="str">
        <f>IF(Events!P24=0,"",Events!P24)</f>
        <v>x</v>
      </c>
      <c r="U18" s="5" t="str">
        <f>IF(Events!Q24=0,"",Events!Q24)</f>
        <v>x</v>
      </c>
      <c r="V18" s="5" t="str">
        <f>IF(Events!R24=0,"",Events!R24)</f>
        <v>x</v>
      </c>
      <c r="W18" s="5" t="str">
        <f>IF(Events!S24=0,"",Events!S24)</f>
        <v>x</v>
      </c>
    </row>
    <row r="19" ht="27.75" customHeight="1">
      <c r="A19" s="2"/>
      <c r="B19" s="52" t="str">
        <f>if(E19="","",IMAGE(Lower(if(Events!F25="Pkmn",("https://projectpokemon.org/images/mini_sprites/"),"https://projectpokemon.org/images/items/")) &amp; Lower(substitute(substitute(substitute(E19,")",""),"(","")," ","_") &amp; ".png"), 3))</f>
        <v/>
      </c>
      <c r="C19" s="57">
        <f>IF(E19="","",Events!D25)</f>
        <v>210</v>
      </c>
      <c r="D19" s="60" t="str">
        <f>IF(Events!E25=0,"",Events!E25)</f>
        <v>-</v>
      </c>
      <c r="E19" s="46" t="str">
        <f>IF(Events!G25=0,"",Events!G25)</f>
        <v>Gold Bottle Cap</v>
      </c>
      <c r="F19" s="46" t="str">
        <f>IF(Events!T25=0,"",Events!T25)</f>
        <v>Serial Code</v>
      </c>
      <c r="G19" s="65">
        <f>IF(Events!U25=0,"",Events!U25)</f>
        <v>1</v>
      </c>
      <c r="H19" s="67">
        <f>IF(Events!V25=0,"",Events!V25)</f>
        <v>1</v>
      </c>
      <c r="I19" s="12"/>
      <c r="J19" s="13"/>
      <c r="K19" s="14" t="str">
        <f>IF(Events!Y25=0,"",Events!Y25)</f>
        <v/>
      </c>
      <c r="L19" s="14" t="str">
        <f>IF(Events!Z25=0,"",Events!Z25)</f>
        <v/>
      </c>
      <c r="M19" s="14">
        <f>IF(Events!AA25=0,"",Events!AA25)</f>
        <v>1</v>
      </c>
      <c r="N19" s="14" t="str">
        <f>IF(Events!AB25=0,"",Events!AB25)</f>
        <v/>
      </c>
      <c r="O19" s="5" t="str">
        <f>IF(Events!K25=0,"",Events!K25)</f>
        <v>x</v>
      </c>
      <c r="P19" s="5" t="str">
        <f>IF(Events!L25=0,"",Events!L25)</f>
        <v>x</v>
      </c>
      <c r="Q19" s="5" t="str">
        <f>IF(Events!M25=0,"",Events!M25)</f>
        <v>x</v>
      </c>
      <c r="R19" s="5" t="str">
        <f>IF(Events!N25=0,"",Events!N25)</f>
        <v>x</v>
      </c>
      <c r="S19" s="70" t="str">
        <f>IF(Events!O25=0,"",Events!O25)</f>
        <v>Nil</v>
      </c>
      <c r="T19" s="5" t="str">
        <f>IF(Events!P25=0,"",Events!P25)</f>
        <v>x</v>
      </c>
      <c r="U19" s="5" t="str">
        <f>IF(Events!Q25=0,"",Events!Q25)</f>
        <v>x</v>
      </c>
      <c r="V19" s="5" t="str">
        <f>IF(Events!R25=0,"",Events!R25)</f>
        <v>x</v>
      </c>
      <c r="W19" s="5" t="str">
        <f>IF(Events!S25=0,"",Events!S25)</f>
        <v>x</v>
      </c>
    </row>
    <row r="20" ht="27.75" customHeight="1">
      <c r="A20" s="2"/>
      <c r="B20" s="52" t="str">
        <f>if(E20="","",IMAGE(Lower(if(Events!F26="Pkmn",("https://projectpokemon.org/images/mini_sprites/"),"https://projectpokemon.org/images/items/")) &amp; Lower(substitute(substitute(substitute(E20,")",""),"(","")," ","_") &amp; ".png"), 3))</f>
        <v/>
      </c>
      <c r="C20" s="57">
        <f>IF(E20="","",Events!D26)</f>
        <v>1101</v>
      </c>
      <c r="D20" s="60" t="str">
        <f>IF(Events!E26=0,"",Events!E26)</f>
        <v>-</v>
      </c>
      <c r="E20" s="46" t="str">
        <f>IF(Events!G26=0,"",Events!G26)</f>
        <v>Big Nugget</v>
      </c>
      <c r="F20" s="46" t="str">
        <f>IF(Events!T26=0,"",Events!T26)</f>
        <v>Infrared</v>
      </c>
      <c r="G20" s="65">
        <f>IF(Events!U26=0,"",Events!U26)</f>
        <v>1</v>
      </c>
      <c r="H20" s="67">
        <f>IF(Events!V26=0,"",Events!V26)</f>
        <v>1</v>
      </c>
      <c r="I20" s="12"/>
      <c r="J20" s="13"/>
      <c r="K20" s="14">
        <f>IF(Events!Y26=0,"",Events!Y26)</f>
        <v>1</v>
      </c>
      <c r="L20" s="14">
        <f>IF(Events!Z26=0,"",Events!Z26)</f>
        <v>1</v>
      </c>
      <c r="M20" s="14">
        <f>IF(Events!AA26=0,"",Events!AA26)</f>
        <v>1</v>
      </c>
      <c r="N20" s="14">
        <f>IF(Events!AB26=0,"",Events!AB26)</f>
        <v>1</v>
      </c>
      <c r="O20" s="5" t="str">
        <f>IF(Events!K26=0,"",Events!K26)</f>
        <v>x</v>
      </c>
      <c r="P20" s="5" t="str">
        <f>IF(Events!L26=0,"",Events!L26)</f>
        <v>x</v>
      </c>
      <c r="Q20" s="5" t="str">
        <f>IF(Events!M26=0,"",Events!M26)</f>
        <v>x</v>
      </c>
      <c r="R20" s="5" t="str">
        <f>IF(Events!N26=0,"",Events!N26)</f>
        <v>x</v>
      </c>
      <c r="S20" s="5" t="str">
        <f>IF(Events!O26=0,"",Events!O26)</f>
        <v>x</v>
      </c>
      <c r="T20" s="5" t="str">
        <f>IF(Events!P26=0,"",Events!P26)</f>
        <v>Nil</v>
      </c>
      <c r="U20" s="5" t="str">
        <f>IF(Events!Q26=0,"",Events!Q26)</f>
        <v>x</v>
      </c>
      <c r="V20" s="5" t="str">
        <f>IF(Events!R26=0,"",Events!R26)</f>
        <v>x</v>
      </c>
      <c r="W20" s="5" t="str">
        <f>IF(Events!S26=0,"",Events!S26)</f>
        <v>x</v>
      </c>
    </row>
    <row r="21" ht="27.75" customHeight="1">
      <c r="A21" s="2"/>
      <c r="B21" s="52" t="str">
        <f>if(E21="","",IMAGE(Lower(if(Events!F27="Pkmn",("https://projectpokemon.org/images/mini_sprites/"),"https://projectpokemon.org/images/items/")) &amp; Lower(substitute(substitute(substitute(E21,")",""),"(","")," ","_") &amp; ".png"), 3))</f>
        <v/>
      </c>
      <c r="C21" s="57">
        <f>IF(E21="","",Events!D27)</f>
        <v>1601</v>
      </c>
      <c r="D21" s="60" t="str">
        <f>IF(Events!E27=0,"",Events!E27)</f>
        <v>Yours</v>
      </c>
      <c r="E21" s="46" t="str">
        <f>IF(Events!G27=0,"",Events!G27)</f>
        <v>Munchlax</v>
      </c>
      <c r="F21" s="46" t="str">
        <f>IF(Events!T27=0,"",Events!T27)</f>
        <v>Online</v>
      </c>
      <c r="G21" s="65">
        <f>IF(Events!U27=0,"",Events!U27)</f>
        <v>1</v>
      </c>
      <c r="H21" s="67">
        <f>IF(Events!V27=0,"",Events!V27)</f>
        <v>1</v>
      </c>
      <c r="I21" s="12"/>
      <c r="J21" s="13"/>
      <c r="K21" s="14">
        <f>IF(Events!Y27=0,"",Events!Y27)</f>
        <v>1</v>
      </c>
      <c r="L21" s="14">
        <f>IF(Events!Z27=0,"",Events!Z27)</f>
        <v>1</v>
      </c>
      <c r="M21" s="14">
        <f>IF(Events!AA27=0,"",Events!AA27)</f>
        <v>1</v>
      </c>
      <c r="N21" s="14">
        <f>IF(Events!AB27=0,"",Events!AB27)</f>
        <v>1</v>
      </c>
      <c r="O21" s="5" t="str">
        <f>IF(Events!K27=0,"",Events!K27)</f>
        <v>R</v>
      </c>
      <c r="P21" s="5" t="str">
        <f>IF(Events!L27=0,"",Events!L27)</f>
        <v>R</v>
      </c>
      <c r="Q21" s="5" t="str">
        <f>IF(Events!M27=0,"",Events!M27)</f>
        <v>R</v>
      </c>
      <c r="R21" s="5" t="str">
        <f>IF(Events!N27=0,"",Events!N27)</f>
        <v>R</v>
      </c>
      <c r="S21" s="5" t="str">
        <f>IF(Events!O27=0,"",Events!O27)</f>
        <v>R</v>
      </c>
      <c r="T21" s="5" t="str">
        <f>IF(Events!P27=0,"",Events!P27)</f>
        <v>R</v>
      </c>
      <c r="U21" s="5" t="str">
        <f>IF(Events!Q27=0,"",Events!Q27)</f>
        <v>R</v>
      </c>
      <c r="V21" s="5" t="str">
        <f>IF(Events!R27=0,"",Events!R27)</f>
        <v>x</v>
      </c>
      <c r="W21" s="5" t="str">
        <f>IF(Events!S27=0,"",Events!S27)</f>
        <v>x</v>
      </c>
    </row>
    <row r="22" ht="27.75" customHeight="1">
      <c r="A22" s="2"/>
      <c r="B22" s="52" t="str">
        <f>if(E22="","",IMAGE(Lower(if(Events!F28="Pkmn",("https://projectpokemon.org/images/mini_sprites/"),"https://projectpokemon.org/images/items/")) &amp; Lower(substitute(substitute(substitute(E22,")",""),"(","")," ","_") &amp; ".png"), 3))</f>
        <v/>
      </c>
      <c r="C22" s="57">
        <f>IF(E22="","",Events!D28)</f>
        <v>1602</v>
      </c>
      <c r="D22" s="60" t="str">
        <f>IF(Events!E28=0,"",Events!E28)</f>
        <v>-</v>
      </c>
      <c r="E22" s="46" t="str">
        <f>IF(Events!G28=0,"",Events!G28)</f>
        <v>Quick Ball</v>
      </c>
      <c r="F22" s="46" t="str">
        <f>IF(Events!T28=0,"",Events!T28)</f>
        <v>Serial Code</v>
      </c>
      <c r="G22" s="65">
        <f>IF(Events!U28=0,"",Events!U28)</f>
        <v>1</v>
      </c>
      <c r="H22" s="67">
        <f>IF(Events!V28=0,"",Events!V28)</f>
        <v>1</v>
      </c>
      <c r="I22" s="12"/>
      <c r="J22" s="13"/>
      <c r="K22" s="14">
        <f>IF(Events!Y28=0,"",Events!Y28)</f>
        <v>1</v>
      </c>
      <c r="L22" s="14">
        <f>IF(Events!Z28=0,"",Events!Z28)</f>
        <v>1</v>
      </c>
      <c r="M22" s="14">
        <f>IF(Events!AA28=0,"",Events!AA28)</f>
        <v>1</v>
      </c>
      <c r="N22" s="14" t="str">
        <f>IF(Events!AB28=0,"",Events!AB28)</f>
        <v/>
      </c>
      <c r="O22" s="5" t="str">
        <f>IF(Events!K28=0,"",Events!K28)</f>
        <v>M</v>
      </c>
      <c r="P22" s="5" t="str">
        <f>IF(Events!L28=0,"",Events!L28)</f>
        <v>M</v>
      </c>
      <c r="Q22" s="5" t="str">
        <f>IF(Events!M28=0,"",Events!M28)</f>
        <v>M</v>
      </c>
      <c r="R22" s="5" t="str">
        <f>IF(Events!N28=0,"",Events!N28)</f>
        <v>M</v>
      </c>
      <c r="S22" s="5" t="str">
        <f>IF(Events!O28=0,"",Events!O28)</f>
        <v>M</v>
      </c>
      <c r="T22" s="5" t="str">
        <f>IF(Events!P28=0,"",Events!P28)</f>
        <v>x</v>
      </c>
      <c r="U22" s="5" t="str">
        <f>IF(Events!Q28=0,"",Events!Q28)</f>
        <v>M</v>
      </c>
      <c r="V22" s="5" t="str">
        <f>IF(Events!R28=0,"",Events!R28)</f>
        <v>x</v>
      </c>
      <c r="W22" s="5" t="str">
        <f>IF(Events!S28=0,"",Events!S28)</f>
        <v>x</v>
      </c>
    </row>
    <row r="23" ht="27.75" customHeight="1">
      <c r="A23" s="2"/>
      <c r="B23" s="52" t="str">
        <f>if(E23="","",IMAGE(Lower(if(Events!F29="Pkmn",("https://projectpokemon.org/images/mini_sprites/"),"https://projectpokemon.org/images/items/")) &amp; Lower(substitute(substitute(substitute(E23,")",""),"(","")," ","_") &amp; ".png"), 3))</f>
        <v/>
      </c>
      <c r="C23" s="57">
        <f>IF(E23="","",Events!D29)</f>
        <v>1603</v>
      </c>
      <c r="D23" s="60" t="str">
        <f>IF(Events!E29=0,"",Events!E29)</f>
        <v>-</v>
      </c>
      <c r="E23" s="46" t="str">
        <f>IF(Events!G29=0,"",Events!G29)</f>
        <v>Poke Ball</v>
      </c>
      <c r="F23" s="46" t="str">
        <f>IF(Events!T29=0,"",Events!T29)</f>
        <v>Serial Code</v>
      </c>
      <c r="G23" s="65">
        <f>IF(Events!U29=0,"",Events!U29)</f>
        <v>1</v>
      </c>
      <c r="H23" s="67">
        <f>IF(Events!V29=0,"",Events!V29)</f>
        <v>1</v>
      </c>
      <c r="I23" s="12"/>
      <c r="J23" s="13"/>
      <c r="K23" s="14">
        <f>IF(Events!Y29=0,"",Events!Y29)</f>
        <v>1</v>
      </c>
      <c r="L23" s="14">
        <f>IF(Events!Z29=0,"",Events!Z29)</f>
        <v>1</v>
      </c>
      <c r="M23" s="14">
        <f>IF(Events!AA29=0,"",Events!AA29)</f>
        <v>1</v>
      </c>
      <c r="N23" s="14">
        <f>IF(Events!AB29=0,"",Events!AB29)</f>
        <v>1</v>
      </c>
      <c r="O23" s="5" t="str">
        <f>IF(Events!K29=0,"",Events!K29)</f>
        <v>M</v>
      </c>
      <c r="P23" s="5" t="str">
        <f>IF(Events!L29=0,"",Events!L29)</f>
        <v>M</v>
      </c>
      <c r="Q23" s="5" t="str">
        <f>IF(Events!M29=0,"",Events!M29)</f>
        <v>x</v>
      </c>
      <c r="R23" s="5" t="str">
        <f>IF(Events!N29=0,"",Events!N29)</f>
        <v>x</v>
      </c>
      <c r="S23" s="5" t="str">
        <f>IF(Events!O29=0,"",Events!O29)</f>
        <v>M</v>
      </c>
      <c r="T23" s="5" t="str">
        <f>IF(Events!P29=0,"",Events!P29)</f>
        <v>M</v>
      </c>
      <c r="U23" s="5" t="str">
        <f>IF(Events!Q29=0,"",Events!Q29)</f>
        <v>M</v>
      </c>
      <c r="V23" s="5" t="str">
        <f>IF(Events!R29=0,"",Events!R29)</f>
        <v>x</v>
      </c>
      <c r="W23" s="5" t="str">
        <f>IF(Events!S29=0,"",Events!S29)</f>
        <v>x</v>
      </c>
    </row>
    <row r="24" ht="27.75" customHeight="1">
      <c r="A24" s="2"/>
      <c r="B24" s="52" t="str">
        <f>if(E24="","",IMAGE(Lower(if(Events!F30="Pkmn",("https://projectpokemon.org/images/mini_sprites/"),"https://projectpokemon.org/images/items/")) &amp; Lower(substitute(substitute(substitute(E24,")",""),"(","")," ","_") &amp; ".png"), 3))</f>
        <v/>
      </c>
      <c r="C24" s="57">
        <f>IF(E24="","",Events!D30)</f>
        <v>2040</v>
      </c>
      <c r="D24" s="60" t="str">
        <f>IF(Events!E30=0,"",Events!E30)</f>
        <v>-</v>
      </c>
      <c r="E24" s="46" t="str">
        <f>IF(Events!G30=0,"",Events!G30)</f>
        <v>Stardust</v>
      </c>
      <c r="F24" s="46" t="str">
        <f>IF(Events!T30=0,"",Events!T30)</f>
        <v>Demo</v>
      </c>
      <c r="G24" s="65">
        <f>IF(Events!U30=0,"",Events!U30)</f>
        <v>1</v>
      </c>
      <c r="H24" s="67">
        <f>IF(Events!V30=0,"",Events!V30)</f>
        <v>1</v>
      </c>
      <c r="I24" s="12"/>
      <c r="J24" s="13"/>
      <c r="K24" s="14">
        <f>IF(Events!Y30=0,"",Events!Y30)</f>
        <v>1</v>
      </c>
      <c r="L24" s="14">
        <f>IF(Events!Z30=0,"",Events!Z30)</f>
        <v>1</v>
      </c>
      <c r="M24" s="14">
        <f>IF(Events!AA30=0,"",Events!AA30)</f>
        <v>1</v>
      </c>
      <c r="N24" s="14">
        <f>IF(Events!AB30=0,"",Events!AB30)</f>
        <v>1</v>
      </c>
      <c r="O24" s="5" t="str">
        <f>IF(Events!K30=0,"",Events!K30)</f>
        <v>Nil</v>
      </c>
      <c r="P24" s="5" t="str">
        <f>IF(Events!L30=0,"",Events!L30)</f>
        <v>Nil</v>
      </c>
      <c r="Q24" s="5" t="str">
        <f>IF(Events!M30=0,"",Events!M30)</f>
        <v>Nil</v>
      </c>
      <c r="R24" s="5" t="str">
        <f>IF(Events!N30=0,"",Events!N30)</f>
        <v>Nil</v>
      </c>
      <c r="S24" s="5" t="str">
        <f>IF(Events!O30=0,"",Events!O30)</f>
        <v>Nil</v>
      </c>
      <c r="T24" s="5" t="str">
        <f>IF(Events!P30=0,"",Events!P30)</f>
        <v>Nil</v>
      </c>
      <c r="U24" s="5" t="str">
        <f>IF(Events!Q30=0,"",Events!Q30)</f>
        <v>Nil</v>
      </c>
      <c r="V24" s="5" t="str">
        <f>IF(Events!R30=0,"",Events!R30)</f>
        <v>Nil</v>
      </c>
      <c r="W24" s="5" t="str">
        <f>IF(Events!S30=0,"",Events!S30)</f>
        <v>Nil</v>
      </c>
    </row>
    <row r="25" ht="27.75" customHeight="1">
      <c r="A25" s="2"/>
      <c r="B25" s="52" t="str">
        <f>if(E25="","",IMAGE(Lower(if(Events!F31="Pkmn",("https://projectpokemon.org/images/mini_sprites/"),"https://projectpokemon.org/images/items/")) &amp; Lower(substitute(substitute(substitute(E25,")",""),"(","")," ","_") &amp; ".png"), 3))</f>
        <v/>
      </c>
      <c r="C25" s="57">
        <f>IF(E25="","",Events!D31)</f>
        <v>2041</v>
      </c>
      <c r="D25" s="60" t="str">
        <f>IF(Events!E31=0,"",Events!E31)</f>
        <v>-</v>
      </c>
      <c r="E25" s="46" t="str">
        <f>IF(Events!G31=0,"",Events!G31)</f>
        <v>Star Piece</v>
      </c>
      <c r="F25" s="46" t="str">
        <f>IF(Events!T31=0,"",Events!T31)</f>
        <v>Demo</v>
      </c>
      <c r="G25" s="65">
        <f>IF(Events!U31=0,"",Events!U31)</f>
        <v>1</v>
      </c>
      <c r="H25" s="67">
        <f>IF(Events!V31=0,"",Events!V31)</f>
        <v>1</v>
      </c>
      <c r="I25" s="12"/>
      <c r="J25" s="13"/>
      <c r="K25" s="14">
        <f>IF(Events!Y31=0,"",Events!Y31)</f>
        <v>1</v>
      </c>
      <c r="L25" s="14">
        <f>IF(Events!Z31=0,"",Events!Z31)</f>
        <v>1</v>
      </c>
      <c r="M25" s="14">
        <f>IF(Events!AA31=0,"",Events!AA31)</f>
        <v>1</v>
      </c>
      <c r="N25" s="14">
        <f>IF(Events!AB31=0,"",Events!AB31)</f>
        <v>1</v>
      </c>
      <c r="O25" s="5" t="str">
        <f>IF(Events!K31=0,"",Events!K31)</f>
        <v>Nil</v>
      </c>
      <c r="P25" s="5" t="str">
        <f>IF(Events!L31=0,"",Events!L31)</f>
        <v>Nil</v>
      </c>
      <c r="Q25" s="5" t="str">
        <f>IF(Events!M31=0,"",Events!M31)</f>
        <v>Nil</v>
      </c>
      <c r="R25" s="5" t="str">
        <f>IF(Events!N31=0,"",Events!N31)</f>
        <v>Nil</v>
      </c>
      <c r="S25" s="5" t="str">
        <f>IF(Events!O31=0,"",Events!O31)</f>
        <v>Nil</v>
      </c>
      <c r="T25" s="5" t="str">
        <f>IF(Events!P31=0,"",Events!P31)</f>
        <v>Nil</v>
      </c>
      <c r="U25" s="5" t="str">
        <f>IF(Events!Q31=0,"",Events!Q31)</f>
        <v>Nil</v>
      </c>
      <c r="V25" s="5" t="str">
        <f>IF(Events!R31=0,"",Events!R31)</f>
        <v>Nil</v>
      </c>
      <c r="W25" s="5" t="str">
        <f>IF(Events!S31=0,"",Events!S31)</f>
        <v>Nil</v>
      </c>
    </row>
    <row r="26" ht="27.75" customHeight="1">
      <c r="A26" s="2"/>
      <c r="B26" s="52" t="str">
        <f>if(E26="","",IMAGE(Lower(if(Events!F32="Pkmn",("https://projectpokemon.org/images/mini_sprites/"),"https://projectpokemon.org/images/items/")) &amp; Lower(substitute(substitute(substitute(E26,")",""),"(","")," ","_") &amp; ".png"), 3))</f>
        <v/>
      </c>
      <c r="C26" s="57">
        <f>IF(E26="","",Events!D32)</f>
        <v>2042</v>
      </c>
      <c r="D26" s="60" t="str">
        <f>IF(Events!E32=0,"",Events!E32)</f>
        <v>-</v>
      </c>
      <c r="E26" s="46" t="str">
        <f>IF(Events!G32=0,"",Events!G32)</f>
        <v>Nugget</v>
      </c>
      <c r="F26" s="46" t="str">
        <f>IF(Events!T32=0,"",Events!T32)</f>
        <v>Demo</v>
      </c>
      <c r="G26" s="65">
        <f>IF(Events!U32=0,"",Events!U32)</f>
        <v>1</v>
      </c>
      <c r="H26" s="67">
        <f>IF(Events!V32=0,"",Events!V32)</f>
        <v>1</v>
      </c>
      <c r="I26" s="12"/>
      <c r="J26" s="13"/>
      <c r="K26" s="14">
        <f>IF(Events!Y32=0,"",Events!Y32)</f>
        <v>1</v>
      </c>
      <c r="L26" s="14">
        <f>IF(Events!Z32=0,"",Events!Z32)</f>
        <v>1</v>
      </c>
      <c r="M26" s="14">
        <f>IF(Events!AA32=0,"",Events!AA32)</f>
        <v>1</v>
      </c>
      <c r="N26" s="14">
        <f>IF(Events!AB32=0,"",Events!AB32)</f>
        <v>1</v>
      </c>
      <c r="O26" s="5" t="str">
        <f>IF(Events!K32=0,"",Events!K32)</f>
        <v>Nil</v>
      </c>
      <c r="P26" s="5" t="str">
        <f>IF(Events!L32=0,"",Events!L32)</f>
        <v>Nil</v>
      </c>
      <c r="Q26" s="5" t="str">
        <f>IF(Events!M32=0,"",Events!M32)</f>
        <v>Nil</v>
      </c>
      <c r="R26" s="5" t="str">
        <f>IF(Events!N32=0,"",Events!N32)</f>
        <v>Nil</v>
      </c>
      <c r="S26" s="5" t="str">
        <f>IF(Events!O32=0,"",Events!O32)</f>
        <v>Nil</v>
      </c>
      <c r="T26" s="5" t="str">
        <f>IF(Events!P32=0,"",Events!P32)</f>
        <v>Nil</v>
      </c>
      <c r="U26" s="5" t="str">
        <f>IF(Events!Q32=0,"",Events!Q32)</f>
        <v>Nil</v>
      </c>
      <c r="V26" s="5" t="str">
        <f>IF(Events!R32=0,"",Events!R32)</f>
        <v>Nil</v>
      </c>
      <c r="W26" s="5" t="str">
        <f>IF(Events!S32=0,"",Events!S32)</f>
        <v>Nil</v>
      </c>
    </row>
    <row r="27" ht="27.75" customHeight="1">
      <c r="A27" s="2"/>
      <c r="B27" s="52" t="str">
        <f>if(E27="","",IMAGE(Lower(if(Events!F33="Pkmn",("https://projectpokemon.org/images/mini_sprites/"),"https://projectpokemon.org/images/items/")) &amp; Lower(substitute(substitute(substitute(E27,")",""),"(","")," ","_") &amp; ".png"), 3))</f>
        <v/>
      </c>
      <c r="C27" s="57">
        <f>IF(E27="","",Events!D33)</f>
        <v>2043</v>
      </c>
      <c r="D27" s="60" t="str">
        <f>IF(Events!E33=0,"",Events!E33)</f>
        <v>-</v>
      </c>
      <c r="E27" s="46" t="str">
        <f>IF(Events!G33=0,"",Events!G33)</f>
        <v>Pretty Wing</v>
      </c>
      <c r="F27" s="46" t="str">
        <f>IF(Events!T33=0,"",Events!T33)</f>
        <v>Demo</v>
      </c>
      <c r="G27" s="65">
        <f>IF(Events!U33=0,"",Events!U33)</f>
        <v>1</v>
      </c>
      <c r="H27" s="67">
        <f>IF(Events!V33=0,"",Events!V33)</f>
        <v>1</v>
      </c>
      <c r="I27" s="12"/>
      <c r="J27" s="13"/>
      <c r="K27" s="14">
        <f>IF(Events!Y33=0,"",Events!Y33)</f>
        <v>1</v>
      </c>
      <c r="L27" s="14">
        <f>IF(Events!Z33=0,"",Events!Z33)</f>
        <v>1</v>
      </c>
      <c r="M27" s="14">
        <f>IF(Events!AA33=0,"",Events!AA33)</f>
        <v>1</v>
      </c>
      <c r="N27" s="14">
        <f>IF(Events!AB33=0,"",Events!AB33)</f>
        <v>1</v>
      </c>
      <c r="O27" s="5" t="str">
        <f>IF(Events!K33=0,"",Events!K33)</f>
        <v>Nil</v>
      </c>
      <c r="P27" s="5" t="str">
        <f>IF(Events!L33=0,"",Events!L33)</f>
        <v>Nil</v>
      </c>
      <c r="Q27" s="5" t="str">
        <f>IF(Events!M33=0,"",Events!M33)</f>
        <v>Nil</v>
      </c>
      <c r="R27" s="5" t="str">
        <f>IF(Events!N33=0,"",Events!N33)</f>
        <v>Nil</v>
      </c>
      <c r="S27" s="5" t="str">
        <f>IF(Events!O33=0,"",Events!O33)</f>
        <v>Nil</v>
      </c>
      <c r="T27" s="5" t="str">
        <f>IF(Events!P33=0,"",Events!P33)</f>
        <v>Nil</v>
      </c>
      <c r="U27" s="5" t="str">
        <f>IF(Events!Q33=0,"",Events!Q33)</f>
        <v>Nil</v>
      </c>
      <c r="V27" s="5" t="str">
        <f>IF(Events!R33=0,"",Events!R33)</f>
        <v>Nil</v>
      </c>
      <c r="W27" s="5" t="str">
        <f>IF(Events!S33=0,"",Events!S33)</f>
        <v>Nil</v>
      </c>
    </row>
    <row r="28" ht="27.75" customHeight="1">
      <c r="A28" s="2"/>
      <c r="B28" s="52" t="str">
        <f>if(E28="","",IMAGE(Lower(if(Events!F34="Pkmn",("https://projectpokemon.org/images/mini_sprites/"),"https://projectpokemon.org/images/items/")) &amp; Lower(substitute(substitute(substitute(E28,")",""),"(","")," ","_") &amp; ".png"), 3))</f>
        <v/>
      </c>
      <c r="C28" s="57">
        <f>IF(E28="","",Events!D34)</f>
        <v>2044</v>
      </c>
      <c r="D28" s="60" t="str">
        <f>IF(Events!E34=0,"",Events!E34)</f>
        <v>-</v>
      </c>
      <c r="E28" s="46" t="str">
        <f>IF(Events!G34=0,"",Events!G34)</f>
        <v>Balm Mushroom</v>
      </c>
      <c r="F28" s="46" t="str">
        <f>IF(Events!T34=0,"",Events!T34)</f>
        <v>Demo</v>
      </c>
      <c r="G28" s="65">
        <f>IF(Events!U34=0,"",Events!U34)</f>
        <v>1</v>
      </c>
      <c r="H28" s="67">
        <f>IF(Events!V34=0,"",Events!V34)</f>
        <v>1</v>
      </c>
      <c r="I28" s="12"/>
      <c r="J28" s="13"/>
      <c r="K28" s="14">
        <f>IF(Events!Y34=0,"",Events!Y34)</f>
        <v>1</v>
      </c>
      <c r="L28" s="14">
        <f>IF(Events!Z34=0,"",Events!Z34)</f>
        <v>1</v>
      </c>
      <c r="M28" s="14">
        <f>IF(Events!AA34=0,"",Events!AA34)</f>
        <v>1</v>
      </c>
      <c r="N28" s="14">
        <f>IF(Events!AB34=0,"",Events!AB34)</f>
        <v>1</v>
      </c>
      <c r="O28" s="5" t="str">
        <f>IF(Events!K34=0,"",Events!K34)</f>
        <v>Nil</v>
      </c>
      <c r="P28" s="5" t="str">
        <f>IF(Events!L34=0,"",Events!L34)</f>
        <v>Nil</v>
      </c>
      <c r="Q28" s="5" t="str">
        <f>IF(Events!M34=0,"",Events!M34)</f>
        <v>Nil</v>
      </c>
      <c r="R28" s="5" t="str">
        <f>IF(Events!N34=0,"",Events!N34)</f>
        <v>Nil</v>
      </c>
      <c r="S28" s="5" t="str">
        <f>IF(Events!O34=0,"",Events!O34)</f>
        <v>Nil</v>
      </c>
      <c r="T28" s="5" t="str">
        <f>IF(Events!P34=0,"",Events!P34)</f>
        <v>Nil</v>
      </c>
      <c r="U28" s="5" t="str">
        <f>IF(Events!Q34=0,"",Events!Q34)</f>
        <v>Nil</v>
      </c>
      <c r="V28" s="5" t="str">
        <f>IF(Events!R34=0,"",Events!R34)</f>
        <v>Nil</v>
      </c>
      <c r="W28" s="5" t="str">
        <f>IF(Events!S34=0,"",Events!S34)</f>
        <v>Nil</v>
      </c>
    </row>
    <row r="29" ht="27.75" customHeight="1">
      <c r="A29" s="2"/>
      <c r="B29" s="52" t="str">
        <f>if(E29="","",IMAGE(Lower(if(Events!F35="Pkmn",("https://projectpokemon.org/images/mini_sprites/"),"https://projectpokemon.org/images/items/")) &amp; Lower(substitute(substitute(substitute(E29,")",""),"(","")," ","_") &amp; ".png"), 3))</f>
        <v/>
      </c>
      <c r="C29" s="57">
        <f>IF(E29="","",Events!D35)</f>
        <v>2045</v>
      </c>
      <c r="D29" s="60" t="str">
        <f>IF(Events!E35=0,"",Events!E35)</f>
        <v>-</v>
      </c>
      <c r="E29" s="46" t="str">
        <f>IF(Events!G35=0,"",Events!G35)</f>
        <v>Comet Shard</v>
      </c>
      <c r="F29" s="46" t="str">
        <f>IF(Events!T35=0,"",Events!T35)</f>
        <v>Demo</v>
      </c>
      <c r="G29" s="65">
        <f>IF(Events!U35=0,"",Events!U35)</f>
        <v>1</v>
      </c>
      <c r="H29" s="67">
        <f>IF(Events!V35=0,"",Events!V35)</f>
        <v>1</v>
      </c>
      <c r="I29" s="12"/>
      <c r="J29" s="13"/>
      <c r="K29" s="14">
        <f>IF(Events!Y35=0,"",Events!Y35)</f>
        <v>1</v>
      </c>
      <c r="L29" s="14">
        <f>IF(Events!Z35=0,"",Events!Z35)</f>
        <v>1</v>
      </c>
      <c r="M29" s="14">
        <f>IF(Events!AA35=0,"",Events!AA35)</f>
        <v>1</v>
      </c>
      <c r="N29" s="14">
        <f>IF(Events!AB35=0,"",Events!AB35)</f>
        <v>1</v>
      </c>
      <c r="O29" s="5" t="str">
        <f>IF(Events!K35=0,"",Events!K35)</f>
        <v>Nil</v>
      </c>
      <c r="P29" s="5" t="str">
        <f>IF(Events!L35=0,"",Events!L35)</f>
        <v>Nil</v>
      </c>
      <c r="Q29" s="5" t="str">
        <f>IF(Events!M35=0,"",Events!M35)</f>
        <v>Nil</v>
      </c>
      <c r="R29" s="5" t="str">
        <f>IF(Events!N35=0,"",Events!N35)</f>
        <v>Nil</v>
      </c>
      <c r="S29" s="5" t="str">
        <f>IF(Events!O35=0,"",Events!O35)</f>
        <v>Nil</v>
      </c>
      <c r="T29" s="5" t="str">
        <f>IF(Events!P35=0,"",Events!P35)</f>
        <v>Nil</v>
      </c>
      <c r="U29" s="5" t="str">
        <f>IF(Events!Q35=0,"",Events!Q35)</f>
        <v>Nil</v>
      </c>
      <c r="V29" s="5" t="str">
        <f>IF(Events!R35=0,"",Events!R35)</f>
        <v>Nil</v>
      </c>
      <c r="W29" s="5" t="str">
        <f>IF(Events!S35=0,"",Events!S35)</f>
        <v>Nil</v>
      </c>
    </row>
    <row r="30" ht="27.75" customHeight="1">
      <c r="A30" s="2"/>
      <c r="B30" s="52" t="str">
        <f>if(E30="","",IMAGE(Lower(if(Events!F36="Pkmn",("https://projectpokemon.org/images/mini_sprites/"),"https://projectpokemon.org/images/items/")) &amp; Lower(substitute(substitute(substitute(E30,")",""),"(","")," ","_") &amp; ".png"), 3))</f>
        <v/>
      </c>
      <c r="C30" s="57">
        <f>IF(E30="","",Events!D36)</f>
        <v>2046</v>
      </c>
      <c r="D30" s="60">
        <f>IF(Events!E36=0,"",Events!E36)</f>
        <v>131017</v>
      </c>
      <c r="E30" s="46" t="str">
        <f>IF(Events!G36=0,"",Events!G36)</f>
        <v>Ash-Greninja</v>
      </c>
      <c r="F30" s="46" t="str">
        <f>IF(Events!T36=0,"",Events!T36)</f>
        <v>Demo</v>
      </c>
      <c r="G30" s="65">
        <f>IF(Events!U36=0,"",Events!U36)</f>
        <v>1</v>
      </c>
      <c r="H30" s="67">
        <f>IF(Events!V36=0,"",Events!V36)</f>
        <v>1</v>
      </c>
      <c r="I30" s="12"/>
      <c r="J30" s="13"/>
      <c r="K30" s="14">
        <f>IF(Events!Y36=0,"",Events!Y36)</f>
        <v>1</v>
      </c>
      <c r="L30" s="14">
        <f>IF(Events!Z36=0,"",Events!Z36)</f>
        <v>1</v>
      </c>
      <c r="M30" s="14">
        <f>IF(Events!AA36=0,"",Events!AA36)</f>
        <v>1</v>
      </c>
      <c r="N30" s="14">
        <f>IF(Events!AB36=0,"",Events!AB36)</f>
        <v>1</v>
      </c>
      <c r="O30" s="5" t="str">
        <f>IF(Events!K36=0,"",Events!K36)</f>
        <v>M</v>
      </c>
      <c r="P30" s="5" t="str">
        <f>IF(Events!L36=0,"",Events!L36)</f>
        <v>M</v>
      </c>
      <c r="Q30" s="5" t="str">
        <f>IF(Events!M36=0,"",Events!M36)</f>
        <v>M</v>
      </c>
      <c r="R30" s="5" t="str">
        <f>IF(Events!N36=0,"",Events!N36)</f>
        <v>M</v>
      </c>
      <c r="S30" s="5" t="str">
        <f>IF(Events!O36=0,"",Events!O36)</f>
        <v>M</v>
      </c>
      <c r="T30" s="5" t="str">
        <f>IF(Events!P36=0,"",Events!P36)</f>
        <v>M</v>
      </c>
      <c r="U30" s="5" t="str">
        <f>IF(Events!Q36=0,"",Events!Q36)</f>
        <v>M</v>
      </c>
      <c r="V30" s="5" t="str">
        <f>IF(Events!R36=0,"",Events!R36)</f>
        <v>M</v>
      </c>
      <c r="W30" s="5" t="str">
        <f>IF(Events!S36=0,"",Events!S36)</f>
        <v>M</v>
      </c>
    </row>
    <row r="31" ht="27.75" customHeight="1">
      <c r="A31" s="2"/>
      <c r="B31" s="52" t="str">
        <f>if(E31="","",IMAGE(Lower(if(Events!F37="Pkmn",("https://projectpokemon.org/images/mini_sprites/"),"https://projectpokemon.org/images/items/")) &amp; Lower(substitute(substitute(substitute(E31,")",""),"(","")," ","_") &amp; ".png"), 3))</f>
        <v/>
      </c>
      <c r="C31" s="57">
        <f>IF(E31="","",Events!D37)</f>
        <v>2047</v>
      </c>
      <c r="D31" s="60" t="str">
        <f>IF(Events!E37=0,"",Events!E37)</f>
        <v>-</v>
      </c>
      <c r="E31" s="46" t="str">
        <f>IF(Events!G37=0,"",Events!G37)</f>
        <v>Battle Points</v>
      </c>
      <c r="F31" s="46" t="str">
        <f>IF(Events!T37=0,"",Events!T37)</f>
        <v>Serial Code</v>
      </c>
      <c r="G31" s="65">
        <f>IF(Events!U37=0,"",Events!U37)</f>
        <v>1</v>
      </c>
      <c r="H31" s="67">
        <f>IF(Events!V37=0,"",Events!V37)</f>
        <v>1</v>
      </c>
      <c r="I31" s="12"/>
      <c r="J31" s="13"/>
      <c r="K31" s="14">
        <f>IF(Events!Y37=0,"",Events!Y37)</f>
        <v>1</v>
      </c>
      <c r="L31" s="14">
        <f>IF(Events!Z37=0,"",Events!Z37)</f>
        <v>1</v>
      </c>
      <c r="M31" s="14">
        <f>IF(Events!AA37=0,"",Events!AA37)</f>
        <v>1</v>
      </c>
      <c r="N31" s="14">
        <f>IF(Events!AB37=0,"",Events!AB37)</f>
        <v>1</v>
      </c>
      <c r="O31" s="5" t="str">
        <f>IF(Events!K37=0,"",Events!K37)</f>
        <v>Nil</v>
      </c>
      <c r="P31" s="5" t="str">
        <f>IF(Events!L37=0,"",Events!L37)</f>
        <v>Nil</v>
      </c>
      <c r="Q31" s="5" t="str">
        <f>IF(Events!M37=0,"",Events!M37)</f>
        <v>Nil</v>
      </c>
      <c r="R31" s="5" t="str">
        <f>IF(Events!N37=0,"",Events!N37)</f>
        <v>Nil</v>
      </c>
      <c r="S31" s="5" t="str">
        <f>IF(Events!O37=0,"",Events!O37)</f>
        <v>Nil</v>
      </c>
      <c r="T31" s="5" t="str">
        <f>IF(Events!P37=0,"",Events!P37)</f>
        <v>Nil</v>
      </c>
      <c r="U31" s="5" t="str">
        <f>IF(Events!Q37=0,"",Events!Q37)</f>
        <v>Nil</v>
      </c>
      <c r="V31" s="5" t="str">
        <f>IF(Events!R37=0,"",Events!R37)</f>
        <v>x</v>
      </c>
      <c r="W31" s="5" t="str">
        <f>IF(Events!S37=0,"",Events!S37)</f>
        <v>x</v>
      </c>
    </row>
    <row r="32" ht="27.75" customHeight="1">
      <c r="A32" s="2"/>
      <c r="B32" s="52" t="str">
        <f>if(E32="","",IMAGE(Lower(if(Events!F38="Pkmn",("https://projectpokemon.org/images/mini_sprites/"),"https://projectpokemon.org/images/items/")) &amp; Lower(substitute(substitute(substitute(E32,")",""),"(","")," ","_") &amp; ".png"), 3))</f>
        <v/>
      </c>
      <c r="C32" s="57">
        <f>IF(E32="","",Events!D38)</f>
        <v>0</v>
      </c>
      <c r="D32" s="60" t="str">
        <f>IF(Events!E38=0,"",Events!E38)</f>
        <v>-</v>
      </c>
      <c r="E32" s="46" t="str">
        <f>IF(Events!G38=0,"",Events!G38)</f>
        <v>Mewnium Z</v>
      </c>
      <c r="F32" s="46" t="str">
        <f>IF(Events!T38=0,"",Events!T38)</f>
        <v>Pokemon Bank</v>
      </c>
      <c r="G32" s="65">
        <f>IF(Events!U38=0,"",Events!U38)</f>
        <v>1</v>
      </c>
      <c r="H32" s="67">
        <f>IF(Events!V38=0,"",Events!V38)</f>
        <v>1</v>
      </c>
      <c r="I32" s="12"/>
      <c r="J32" s="13"/>
      <c r="K32" s="14">
        <f>IF(Events!Y38=0,"",Events!Y38)</f>
        <v>1</v>
      </c>
      <c r="L32" s="14">
        <f>IF(Events!Z38=0,"",Events!Z38)</f>
        <v>1</v>
      </c>
      <c r="M32" s="14">
        <f>IF(Events!AA38=0,"",Events!AA38)</f>
        <v>1</v>
      </c>
      <c r="N32" s="14">
        <f>IF(Events!AB38=0,"",Events!AB38)</f>
        <v>1</v>
      </c>
      <c r="O32" s="5" t="str">
        <f>IF(Events!K38=0,"",Events!K38)</f>
        <v>Nil</v>
      </c>
      <c r="P32" s="5" t="str">
        <f>IF(Events!L38=0,"",Events!L38)</f>
        <v>x</v>
      </c>
      <c r="Q32" s="5" t="str">
        <f>IF(Events!M38=0,"",Events!M38)</f>
        <v>x</v>
      </c>
      <c r="R32" s="5" t="str">
        <f>IF(Events!N38=0,"",Events!N38)</f>
        <v>x</v>
      </c>
      <c r="S32" s="5" t="str">
        <f>IF(Events!O38=0,"",Events!O38)</f>
        <v>x</v>
      </c>
      <c r="T32" s="5" t="str">
        <f>IF(Events!P38=0,"",Events!P38)</f>
        <v>x</v>
      </c>
      <c r="U32" s="5" t="str">
        <f>IF(Events!Q38=0,"",Events!Q38)</f>
        <v>x</v>
      </c>
      <c r="V32" s="5" t="str">
        <f>IF(Events!R38=0,"",Events!R38)</f>
        <v>x</v>
      </c>
      <c r="W32" s="5" t="str">
        <f>IF(Events!S38=0,"",Events!S38)</f>
        <v>x</v>
      </c>
    </row>
    <row r="33" ht="27.75" customHeight="1">
      <c r="A33" s="2"/>
      <c r="B33" s="52" t="str">
        <f>if(E33="","",IMAGE(Lower(if(Events!F39="Pkmn",("https://projectpokemon.org/images/mini_sprites/"),"https://projectpokemon.org/images/items/")) &amp; Lower(substitute(substitute(substitute(E33,")",""),"(","")," ","_") &amp; ".png"), 3))</f>
        <v/>
      </c>
      <c r="C33" s="57">
        <f>IF(E33="","",Events!D39)</f>
        <v>207</v>
      </c>
      <c r="D33" s="60" t="str">
        <f>IF(Events!E39=0,"",Events!E39)</f>
        <v>-</v>
      </c>
      <c r="E33" s="46" t="str">
        <f>IF(Events!G39=0,"",Events!G39)</f>
        <v>Big Nugget</v>
      </c>
      <c r="F33" s="46" t="str">
        <f>IF(Events!T39=0,"",Events!T39)</f>
        <v>Local Wireless</v>
      </c>
      <c r="G33" s="65">
        <f>IF(Events!U39=0,"",Events!U39)</f>
        <v>1</v>
      </c>
      <c r="H33" s="67">
        <f>IF(Events!V39=0,"",Events!V39)</f>
        <v>1</v>
      </c>
      <c r="I33" s="12"/>
      <c r="J33" s="13"/>
      <c r="K33" s="14">
        <f>IF(Events!Y39=0,"",Events!Y39)</f>
        <v>1</v>
      </c>
      <c r="L33" s="14">
        <f>IF(Events!Z39=0,"",Events!Z39)</f>
        <v>1</v>
      </c>
      <c r="M33" s="14">
        <f>IF(Events!AA39=0,"",Events!AA39)</f>
        <v>1</v>
      </c>
      <c r="N33" s="14">
        <f>IF(Events!AB39=0,"",Events!AB39)</f>
        <v>1</v>
      </c>
      <c r="O33" s="5" t="str">
        <f>IF(Events!K39=0,"",Events!K39)</f>
        <v>x</v>
      </c>
      <c r="P33" s="5" t="str">
        <f>IF(Events!L39=0,"",Events!L39)</f>
        <v>x</v>
      </c>
      <c r="Q33" s="5" t="str">
        <f>IF(Events!M39=0,"",Events!M39)</f>
        <v>x</v>
      </c>
      <c r="R33" s="5" t="str">
        <f>IF(Events!N39=0,"",Events!N39)</f>
        <v>x</v>
      </c>
      <c r="S33" s="5" t="str">
        <f>IF(Events!O39=0,"",Events!O39)</f>
        <v>Nil</v>
      </c>
      <c r="T33" s="5" t="str">
        <f>IF(Events!P39=0,"",Events!P39)</f>
        <v>x</v>
      </c>
      <c r="U33" s="5" t="str">
        <f>IF(Events!Q39=0,"",Events!Q39)</f>
        <v>x</v>
      </c>
      <c r="V33" s="5" t="str">
        <f>IF(Events!R39=0,"",Events!R39)</f>
        <v>x</v>
      </c>
      <c r="W33" s="5" t="str">
        <f>IF(Events!S39=0,"",Events!S39)</f>
        <v>x</v>
      </c>
    </row>
    <row r="34" ht="27.75" customHeight="1">
      <c r="A34" s="2"/>
      <c r="B34" s="52" t="str">
        <f>if(E34="","",IMAGE(Lower(if(Events!F40="Pkmn",("https://projectpokemon.org/images/mini_sprites/"),"https://projectpokemon.org/images/items/")) &amp; Lower(substitute(substitute(substitute(E34,")",""),"(","")," ","_") &amp; ".png"), 3))</f>
        <v/>
      </c>
      <c r="C34" s="57">
        <f>IF(E34="","",Events!D40)</f>
        <v>208</v>
      </c>
      <c r="D34" s="60" t="str">
        <f>IF(Events!E40=0,"",Events!E40)</f>
        <v>-</v>
      </c>
      <c r="E34" s="46" t="str">
        <f>IF(Events!G40=0,"",Events!G40)</f>
        <v>Rare Candy</v>
      </c>
      <c r="F34" s="46" t="str">
        <f>IF(Events!T40=0,"",Events!T40)</f>
        <v>Serial Code</v>
      </c>
      <c r="G34" s="65">
        <f>IF(Events!U40=0,"",Events!U40)</f>
        <v>1</v>
      </c>
      <c r="H34" s="67">
        <f>IF(Events!V40=0,"",Events!V40)</f>
        <v>1</v>
      </c>
      <c r="I34" s="12"/>
      <c r="J34" s="13"/>
      <c r="K34" s="14" t="str">
        <f>IF(Events!Y40=0,"",Events!Y40)</f>
        <v/>
      </c>
      <c r="L34" s="14" t="str">
        <f>IF(Events!Z40=0,"",Events!Z40)</f>
        <v/>
      </c>
      <c r="M34" s="14">
        <f>IF(Events!AA40=0,"",Events!AA40)</f>
        <v>1</v>
      </c>
      <c r="N34" s="14" t="str">
        <f>IF(Events!AB40=0,"",Events!AB40)</f>
        <v/>
      </c>
      <c r="O34" s="5" t="str">
        <f>IF(Events!K40=0,"",Events!K40)</f>
        <v>x</v>
      </c>
      <c r="P34" s="5" t="str">
        <f>IF(Events!L40=0,"",Events!L40)</f>
        <v>x</v>
      </c>
      <c r="Q34" s="5" t="str">
        <f>IF(Events!M40=0,"",Events!M40)</f>
        <v>x</v>
      </c>
      <c r="R34" s="5" t="str">
        <f>IF(Events!N40=0,"",Events!N40)</f>
        <v>x</v>
      </c>
      <c r="S34" s="5" t="str">
        <f>IF(Events!O40=0,"",Events!O40)</f>
        <v>Nil</v>
      </c>
      <c r="T34" s="5" t="str">
        <f>IF(Events!P40=0,"",Events!P40)</f>
        <v>x</v>
      </c>
      <c r="U34" s="5" t="str">
        <f>IF(Events!Q40=0,"",Events!Q40)</f>
        <v>x</v>
      </c>
      <c r="V34" s="5" t="str">
        <f>IF(Events!R40=0,"",Events!R40)</f>
        <v>x</v>
      </c>
      <c r="W34" s="5" t="str">
        <f>IF(Events!S40=0,"",Events!S40)</f>
        <v>x</v>
      </c>
    </row>
    <row r="35" ht="27.75" customHeight="1">
      <c r="A35" s="2"/>
      <c r="B35" s="52" t="str">
        <f>if(E35="","",IMAGE(Lower(if(Events!F41="Pkmn",("https://projectpokemon.org/images/mini_sprites/"),"https://projectpokemon.org/images/items/")) &amp; Lower(substitute(substitute(substitute(E35,")",""),"(","")," ","_") &amp; ".png"), 3))</f>
        <v/>
      </c>
      <c r="C35" s="57">
        <f>IF(E35="","",Events!D41)</f>
        <v>211</v>
      </c>
      <c r="D35" s="60" t="str">
        <f>IF(Events!E41=0,"",Events!E41)</f>
        <v>-</v>
      </c>
      <c r="E35" s="46" t="str">
        <f>IF(Events!G41=0,"",Events!G41)</f>
        <v>Aspear Berry</v>
      </c>
      <c r="F35" s="46" t="str">
        <f>IF(Events!T41=0,"",Events!T41)</f>
        <v>Local Wireless</v>
      </c>
      <c r="G35" s="65">
        <f>IF(Events!U41=0,"",Events!U41)</f>
        <v>1</v>
      </c>
      <c r="H35" s="67">
        <f>IF(Events!V41=0,"",Events!V41)</f>
        <v>1</v>
      </c>
      <c r="I35" s="12"/>
      <c r="J35" s="13"/>
      <c r="K35" s="14">
        <f>IF(Events!Y41=0,"",Events!Y41)</f>
        <v>1</v>
      </c>
      <c r="L35" s="14">
        <f>IF(Events!Z41=0,"",Events!Z41)</f>
        <v>1</v>
      </c>
      <c r="M35" s="14">
        <f>IF(Events!AA41=0,"",Events!AA41)</f>
        <v>1</v>
      </c>
      <c r="N35" s="14">
        <f>IF(Events!AB41=0,"",Events!AB41)</f>
        <v>1</v>
      </c>
      <c r="O35" s="5" t="str">
        <f>IF(Events!K41=0,"",Events!K41)</f>
        <v>x</v>
      </c>
      <c r="P35" s="5" t="str">
        <f>IF(Events!L41=0,"",Events!L41)</f>
        <v>x</v>
      </c>
      <c r="Q35" s="5" t="str">
        <f>IF(Events!M41=0,"",Events!M41)</f>
        <v>x</v>
      </c>
      <c r="R35" s="5" t="str">
        <f>IF(Events!N41=0,"",Events!N41)</f>
        <v>x</v>
      </c>
      <c r="S35" s="5" t="str">
        <f>IF(Events!O41=0,"",Events!O41)</f>
        <v>Nil</v>
      </c>
      <c r="T35" s="5" t="str">
        <f>IF(Events!P41=0,"",Events!P41)</f>
        <v>x</v>
      </c>
      <c r="U35" s="5" t="str">
        <f>IF(Events!Q41=0,"",Events!Q41)</f>
        <v>x</v>
      </c>
      <c r="V35" s="5" t="str">
        <f>IF(Events!R41=0,"",Events!R41)</f>
        <v>x</v>
      </c>
      <c r="W35" s="5" t="str">
        <f>IF(Events!S41=0,"",Events!S41)</f>
        <v>x</v>
      </c>
    </row>
    <row r="36" ht="27.75" customHeight="1">
      <c r="A36" s="2"/>
      <c r="B36" s="52" t="str">
        <f>if(E36="","",IMAGE(Lower(if(Events!F42="Pkmn",("https://projectpokemon.org/images/mini_sprites/"),"https://projectpokemon.org/images/items/")) &amp; Lower(substitute(substitute(substitute(E36,")",""),"(","")," ","_") &amp; ".png"), 3))</f>
        <v/>
      </c>
      <c r="C36" s="57">
        <f>IF(E36="","",Events!D42)</f>
        <v>211</v>
      </c>
      <c r="D36" s="60" t="str">
        <f>IF(Events!E42=0,"",Events!E42)</f>
        <v>-</v>
      </c>
      <c r="E36" s="46" t="str">
        <f>IF(Events!G42=0,"",Events!G42)</f>
        <v>Casteliacone</v>
      </c>
      <c r="F36" s="46" t="str">
        <f>IF(Events!T42=0,"",Events!T42)</f>
        <v>Local Wireless</v>
      </c>
      <c r="G36" s="65">
        <f>IF(Events!U42=0,"",Events!U42)</f>
        <v>1</v>
      </c>
      <c r="H36" s="67">
        <f>IF(Events!V42=0,"",Events!V42)</f>
        <v>1</v>
      </c>
      <c r="I36" s="12"/>
      <c r="J36" s="13"/>
      <c r="K36" s="14">
        <f>IF(Events!Y42=0,"",Events!Y42)</f>
        <v>1</v>
      </c>
      <c r="L36" s="14">
        <f>IF(Events!Z42=0,"",Events!Z42)</f>
        <v>1</v>
      </c>
      <c r="M36" s="14">
        <f>IF(Events!AA42=0,"",Events!AA42)</f>
        <v>1</v>
      </c>
      <c r="N36" s="14">
        <f>IF(Events!AB42=0,"",Events!AB42)</f>
        <v>1</v>
      </c>
      <c r="O36" s="5" t="str">
        <f>IF(Events!K42=0,"",Events!K42)</f>
        <v>x</v>
      </c>
      <c r="P36" s="5" t="str">
        <f>IF(Events!L42=0,"",Events!L42)</f>
        <v>x</v>
      </c>
      <c r="Q36" s="5" t="str">
        <f>IF(Events!M42=0,"",Events!M42)</f>
        <v>x</v>
      </c>
      <c r="R36" s="5" t="str">
        <f>IF(Events!N42=0,"",Events!N42)</f>
        <v>x</v>
      </c>
      <c r="S36" s="5" t="str">
        <f>IF(Events!O42=0,"",Events!O42)</f>
        <v>Nil</v>
      </c>
      <c r="T36" s="5" t="str">
        <f>IF(Events!P42=0,"",Events!P42)</f>
        <v>x</v>
      </c>
      <c r="U36" s="5" t="str">
        <f>IF(Events!Q42=0,"",Events!Q42)</f>
        <v>x</v>
      </c>
      <c r="V36" s="5" t="str">
        <f>IF(Events!R42=0,"",Events!R42)</f>
        <v>x</v>
      </c>
      <c r="W36" s="5" t="str">
        <f>IF(Events!S42=0,"",Events!S42)</f>
        <v>x</v>
      </c>
    </row>
    <row r="37" ht="27.75" customHeight="1">
      <c r="A37" s="2"/>
      <c r="B37" s="52" t="str">
        <f>if(E37="","",IMAGE(Lower(if(Events!F43="Pkmn",("https://projectpokemon.org/images/mini_sprites/"),"https://projectpokemon.org/images/items/")) &amp; Lower(substitute(substitute(substitute(E37,")",""),"(","")," ","_") &amp; ".png"), 3))</f>
        <v/>
      </c>
      <c r="C37" s="57">
        <f>IF(E37="","",Events!D43)</f>
        <v>211</v>
      </c>
      <c r="D37" s="60" t="str">
        <f>IF(Events!E43=0,"",Events!E43)</f>
        <v>-</v>
      </c>
      <c r="E37" s="46" t="str">
        <f>IF(Events!G43=0,"",Events!G43)</f>
        <v>Ice Heal</v>
      </c>
      <c r="F37" s="46" t="str">
        <f>IF(Events!T43=0,"",Events!T43)</f>
        <v>Local Wireless</v>
      </c>
      <c r="G37" s="65">
        <f>IF(Events!U43=0,"",Events!U43)</f>
        <v>1</v>
      </c>
      <c r="H37" s="67">
        <f>IF(Events!V43=0,"",Events!V43)</f>
        <v>1</v>
      </c>
      <c r="I37" s="12"/>
      <c r="J37" s="13"/>
      <c r="K37" s="14">
        <f>IF(Events!Y43=0,"",Events!Y43)</f>
        <v>1</v>
      </c>
      <c r="L37" s="14">
        <f>IF(Events!Z43=0,"",Events!Z43)</f>
        <v>1</v>
      </c>
      <c r="M37" s="14">
        <f>IF(Events!AA43=0,"",Events!AA43)</f>
        <v>1</v>
      </c>
      <c r="N37" s="14">
        <f>IF(Events!AB43=0,"",Events!AB43)</f>
        <v>1</v>
      </c>
      <c r="O37" s="5" t="str">
        <f>IF(Events!K43=0,"",Events!K43)</f>
        <v>x</v>
      </c>
      <c r="P37" s="5" t="str">
        <f>IF(Events!L43=0,"",Events!L43)</f>
        <v>x</v>
      </c>
      <c r="Q37" s="5" t="str">
        <f>IF(Events!M43=0,"",Events!M43)</f>
        <v>x</v>
      </c>
      <c r="R37" s="5" t="str">
        <f>IF(Events!N43=0,"",Events!N43)</f>
        <v>x</v>
      </c>
      <c r="S37" s="5" t="str">
        <f>IF(Events!O43=0,"",Events!O43)</f>
        <v>Nil</v>
      </c>
      <c r="T37" s="5" t="str">
        <f>IF(Events!P43=0,"",Events!P43)</f>
        <v>x</v>
      </c>
      <c r="U37" s="5" t="str">
        <f>IF(Events!Q43=0,"",Events!Q43)</f>
        <v>x</v>
      </c>
      <c r="V37" s="5" t="str">
        <f>IF(Events!R43=0,"",Events!R43)</f>
        <v>x</v>
      </c>
      <c r="W37" s="5" t="str">
        <f>IF(Events!S43=0,"",Events!S43)</f>
        <v>x</v>
      </c>
    </row>
    <row r="38" ht="27.75" customHeight="1">
      <c r="A38" s="2"/>
      <c r="B38" s="52" t="str">
        <f>if(E38="","",IMAGE(Lower(if(Events!F44="Pkmn",("https://projectpokemon.org/images/mini_sprites/"),"https://projectpokemon.org/images/items/")) &amp; Lower(substitute(substitute(substitute(E38,")",""),"(","")," ","_") &amp; ".png"), 3))</f>
        <v/>
      </c>
      <c r="C38" s="57">
        <f>IF(E38="","",Events!D44)</f>
        <v>211</v>
      </c>
      <c r="D38" s="60" t="str">
        <f>IF(Events!E44=0,"",Events!E44)</f>
        <v>-</v>
      </c>
      <c r="E38" s="46" t="str">
        <f>IF(Events!G44=0,"",Events!G44)</f>
        <v>Ice Stone</v>
      </c>
      <c r="F38" s="46" t="str">
        <f>IF(Events!T44=0,"",Events!T44)</f>
        <v>Local Wireless</v>
      </c>
      <c r="G38" s="65">
        <f>IF(Events!U44=0,"",Events!U44)</f>
        <v>1</v>
      </c>
      <c r="H38" s="67">
        <f>IF(Events!V44=0,"",Events!V44)</f>
        <v>1</v>
      </c>
      <c r="I38" s="12"/>
      <c r="J38" s="13"/>
      <c r="K38" s="14">
        <f>IF(Events!Y44=0,"",Events!Y44)</f>
        <v>1</v>
      </c>
      <c r="L38" s="14">
        <f>IF(Events!Z44=0,"",Events!Z44)</f>
        <v>1</v>
      </c>
      <c r="M38" s="14">
        <f>IF(Events!AA44=0,"",Events!AA44)</f>
        <v>1</v>
      </c>
      <c r="N38" s="14">
        <f>IF(Events!AB44=0,"",Events!AB44)</f>
        <v>1</v>
      </c>
      <c r="O38" s="5" t="str">
        <f>IF(Events!K44=0,"",Events!K44)</f>
        <v>x</v>
      </c>
      <c r="P38" s="5" t="str">
        <f>IF(Events!L44=0,"",Events!L44)</f>
        <v>x</v>
      </c>
      <c r="Q38" s="5" t="str">
        <f>IF(Events!M44=0,"",Events!M44)</f>
        <v>x</v>
      </c>
      <c r="R38" s="5" t="str">
        <f>IF(Events!N44=0,"",Events!N44)</f>
        <v>x</v>
      </c>
      <c r="S38" s="5" t="str">
        <f>IF(Events!O44=0,"",Events!O44)</f>
        <v>Nil</v>
      </c>
      <c r="T38" s="5" t="str">
        <f>IF(Events!P44=0,"",Events!P44)</f>
        <v>x</v>
      </c>
      <c r="U38" s="5" t="str">
        <f>IF(Events!Q44=0,"",Events!Q44)</f>
        <v>x</v>
      </c>
      <c r="V38" s="5" t="str">
        <f>IF(Events!R44=0,"",Events!R44)</f>
        <v>x</v>
      </c>
      <c r="W38" s="5" t="str">
        <f>IF(Events!S44=0,"",Events!S44)</f>
        <v>x</v>
      </c>
    </row>
    <row r="39" ht="27.75" customHeight="1">
      <c r="A39" s="2"/>
      <c r="B39" s="52" t="str">
        <f>if(E39="","",IMAGE(Lower(if(Events!F45="Pkmn",("https://projectpokemon.org/images/mini_sprites/"),"https://projectpokemon.org/images/items/")) &amp; Lower(substitute(substitute(substitute(E39,")",""),"(","")," ","_") &amp; ".png"), 3))</f>
        <v/>
      </c>
      <c r="C39" s="57">
        <f>IF(E39="","",Events!D45)</f>
        <v>211</v>
      </c>
      <c r="D39" s="60" t="str">
        <f>IF(Events!E45=0,"",Events!E45)</f>
        <v>-</v>
      </c>
      <c r="E39" s="46" t="str">
        <f>IF(Events!G45=0,"",Events!G45)</f>
        <v>Icy Rock</v>
      </c>
      <c r="F39" s="46" t="str">
        <f>IF(Events!T45=0,"",Events!T45)</f>
        <v>Local Wireless</v>
      </c>
      <c r="G39" s="65">
        <f>IF(Events!U45=0,"",Events!U45)</f>
        <v>1</v>
      </c>
      <c r="H39" s="67">
        <f>IF(Events!V45=0,"",Events!V45)</f>
        <v>1</v>
      </c>
      <c r="I39" s="12"/>
      <c r="J39" s="13"/>
      <c r="K39" s="14">
        <f>IF(Events!Y45=0,"",Events!Y45)</f>
        <v>1</v>
      </c>
      <c r="L39" s="14">
        <f>IF(Events!Z45=0,"",Events!Z45)</f>
        <v>1</v>
      </c>
      <c r="M39" s="14">
        <f>IF(Events!AA45=0,"",Events!AA45)</f>
        <v>1</v>
      </c>
      <c r="N39" s="14">
        <f>IF(Events!AB45=0,"",Events!AB45)</f>
        <v>1</v>
      </c>
      <c r="O39" s="5" t="str">
        <f>IF(Events!K45=0,"",Events!K45)</f>
        <v>x</v>
      </c>
      <c r="P39" s="5" t="str">
        <f>IF(Events!L45=0,"",Events!L45)</f>
        <v>x</v>
      </c>
      <c r="Q39" s="5" t="str">
        <f>IF(Events!M45=0,"",Events!M45)</f>
        <v>x</v>
      </c>
      <c r="R39" s="5" t="str">
        <f>IF(Events!N45=0,"",Events!N45)</f>
        <v>x</v>
      </c>
      <c r="S39" s="5" t="str">
        <f>IF(Events!O45=0,"",Events!O45)</f>
        <v>Nil</v>
      </c>
      <c r="T39" s="5" t="str">
        <f>IF(Events!P45=0,"",Events!P45)</f>
        <v>x</v>
      </c>
      <c r="U39" s="5" t="str">
        <f>IF(Events!Q45=0,"",Events!Q45)</f>
        <v>x</v>
      </c>
      <c r="V39" s="5" t="str">
        <f>IF(Events!R45=0,"",Events!R45)</f>
        <v>x</v>
      </c>
      <c r="W39" s="5" t="str">
        <f>IF(Events!S45=0,"",Events!S45)</f>
        <v>x</v>
      </c>
    </row>
    <row r="40" ht="27.75" customHeight="1">
      <c r="A40" s="2"/>
      <c r="B40" s="52" t="str">
        <f>if(E40="","",IMAGE(Lower(if(Events!F46="Pkmn",("https://projectpokemon.org/images/mini_sprites/"),"https://projectpokemon.org/images/items/")) &amp; Lower(substitute(substitute(substitute(E40,")",""),"(","")," ","_") &amp; ".png"), 3))</f>
        <v/>
      </c>
      <c r="C40" s="57">
        <f>IF(E40="","",Events!D46)</f>
        <v>211</v>
      </c>
      <c r="D40" s="60" t="str">
        <f>IF(Events!E46=0,"",Events!E46)</f>
        <v>-</v>
      </c>
      <c r="E40" s="46" t="str">
        <f>IF(Events!G46=0,"",Events!G46)</f>
        <v>Never-Melt Ice</v>
      </c>
      <c r="F40" s="46" t="str">
        <f>IF(Events!T46=0,"",Events!T46)</f>
        <v>Local Wireless</v>
      </c>
      <c r="G40" s="65">
        <f>IF(Events!U46=0,"",Events!U46)</f>
        <v>1</v>
      </c>
      <c r="H40" s="67">
        <f>IF(Events!V46=0,"",Events!V46)</f>
        <v>1</v>
      </c>
      <c r="I40" s="12"/>
      <c r="J40" s="13"/>
      <c r="K40" s="14">
        <f>IF(Events!Y46=0,"",Events!Y46)</f>
        <v>1</v>
      </c>
      <c r="L40" s="14">
        <f>IF(Events!Z46=0,"",Events!Z46)</f>
        <v>1</v>
      </c>
      <c r="M40" s="14">
        <f>IF(Events!AA46=0,"",Events!AA46)</f>
        <v>1</v>
      </c>
      <c r="N40" s="14">
        <f>IF(Events!AB46=0,"",Events!AB46)</f>
        <v>1</v>
      </c>
      <c r="O40" s="5" t="str">
        <f>IF(Events!K46=0,"",Events!K46)</f>
        <v>x</v>
      </c>
      <c r="P40" s="5" t="str">
        <f>IF(Events!L46=0,"",Events!L46)</f>
        <v>x</v>
      </c>
      <c r="Q40" s="5" t="str">
        <f>IF(Events!M46=0,"",Events!M46)</f>
        <v>x</v>
      </c>
      <c r="R40" s="5" t="str">
        <f>IF(Events!N46=0,"",Events!N46)</f>
        <v>x</v>
      </c>
      <c r="S40" s="5" t="str">
        <f>IF(Events!O46=0,"",Events!O46)</f>
        <v>Nil</v>
      </c>
      <c r="T40" s="5" t="str">
        <f>IF(Events!P46=0,"",Events!P46)</f>
        <v>x</v>
      </c>
      <c r="U40" s="5" t="str">
        <f>IF(Events!Q46=0,"",Events!Q46)</f>
        <v>x</v>
      </c>
      <c r="V40" s="5" t="str">
        <f>IF(Events!R46=0,"",Events!R46)</f>
        <v>x</v>
      </c>
      <c r="W40" s="5" t="str">
        <f>IF(Events!S46=0,"",Events!S46)</f>
        <v>x</v>
      </c>
    </row>
    <row r="41" ht="27.75" customHeight="1">
      <c r="A41" s="2"/>
      <c r="B41" s="52" t="str">
        <f>if(E41="","",IMAGE(Lower(if(Events!F47="Pkmn",("https://projectpokemon.org/images/mini_sprites/"),"https://projectpokemon.org/images/items/")) &amp; Lower(substitute(substitute(substitute(E41,")",""),"(","")," ","_") &amp; ".png"), 3))</f>
        <v/>
      </c>
      <c r="C41" s="57">
        <f>IF(E41="","",Events!D47)</f>
        <v>211</v>
      </c>
      <c r="D41" s="60" t="str">
        <f>IF(Events!E47=0,"",Events!E47)</f>
        <v>-</v>
      </c>
      <c r="E41" s="46" t="str">
        <f>IF(Events!G47=0,"",Events!G47)</f>
        <v>Snowball</v>
      </c>
      <c r="F41" s="46" t="str">
        <f>IF(Events!T47=0,"",Events!T47)</f>
        <v>Local Wireless</v>
      </c>
      <c r="G41" s="65">
        <f>IF(Events!U47=0,"",Events!U47)</f>
        <v>1</v>
      </c>
      <c r="H41" s="67">
        <f>IF(Events!V47=0,"",Events!V47)</f>
        <v>1</v>
      </c>
      <c r="I41" s="12"/>
      <c r="J41" s="13"/>
      <c r="K41" s="14">
        <f>IF(Events!Y47=0,"",Events!Y47)</f>
        <v>1</v>
      </c>
      <c r="L41" s="14">
        <f>IF(Events!Z47=0,"",Events!Z47)</f>
        <v>1</v>
      </c>
      <c r="M41" s="14">
        <f>IF(Events!AA47=0,"",Events!AA47)</f>
        <v>1</v>
      </c>
      <c r="N41" s="14">
        <f>IF(Events!AB47=0,"",Events!AB47)</f>
        <v>1</v>
      </c>
      <c r="O41" s="5" t="str">
        <f>IF(Events!K47=0,"",Events!K47)</f>
        <v>x</v>
      </c>
      <c r="P41" s="5" t="str">
        <f>IF(Events!L47=0,"",Events!L47)</f>
        <v>x</v>
      </c>
      <c r="Q41" s="5" t="str">
        <f>IF(Events!M47=0,"",Events!M47)</f>
        <v>x</v>
      </c>
      <c r="R41" s="5" t="str">
        <f>IF(Events!N47=0,"",Events!N47)</f>
        <v>x</v>
      </c>
      <c r="S41" s="5" t="str">
        <f>IF(Events!O47=0,"",Events!O47)</f>
        <v>Nil</v>
      </c>
      <c r="T41" s="5" t="str">
        <f>IF(Events!P47=0,"",Events!P47)</f>
        <v>x</v>
      </c>
      <c r="U41" s="5" t="str">
        <f>IF(Events!Q47=0,"",Events!Q47)</f>
        <v>x</v>
      </c>
      <c r="V41" s="5" t="str">
        <f>IF(Events!R47=0,"",Events!R47)</f>
        <v>x</v>
      </c>
      <c r="W41" s="5" t="str">
        <f>IF(Events!S47=0,"",Events!S47)</f>
        <v>x</v>
      </c>
    </row>
    <row r="42" ht="27.75" customHeight="1">
      <c r="A42" s="2"/>
      <c r="B42" s="52" t="str">
        <f>if(E42="","",IMAGE(Lower(if(Events!F48="Pkmn",("https://projectpokemon.org/images/mini_sprites/"),"https://projectpokemon.org/images/items/")) &amp; Lower(substitute(substitute(substitute(E42,")",""),"(","")," ","_") &amp; ".png"), 3))</f>
        <v/>
      </c>
      <c r="C42" s="57">
        <f>IF(E42="","",Events!D48)</f>
        <v>218</v>
      </c>
      <c r="D42" s="60">
        <f>IF(Events!E48=0,"",Events!E48)</f>
        <v>170128</v>
      </c>
      <c r="E42" s="46" t="str">
        <f>IF(Events!G48=0,"",Events!G48)</f>
        <v>Magikarp</v>
      </c>
      <c r="F42" s="46" t="str">
        <f>IF(Events!T48=0,"",Events!T48)</f>
        <v>Serial Code</v>
      </c>
      <c r="G42" s="65">
        <f>IF(Events!U48=0,"",Events!U48)</f>
        <v>1</v>
      </c>
      <c r="H42" s="67">
        <f>IF(Events!V48=0,"",Events!V48)</f>
        <v>1</v>
      </c>
      <c r="I42" s="12"/>
      <c r="J42" s="13"/>
      <c r="K42" s="14">
        <f>IF(Events!Y48=0,"",Events!Y48)</f>
        <v>1</v>
      </c>
      <c r="L42" s="14">
        <f>IF(Events!Z48=0,"",Events!Z48)</f>
        <v>1</v>
      </c>
      <c r="M42" s="14">
        <f>IF(Events!AA48=0,"",Events!AA48)</f>
        <v>1</v>
      </c>
      <c r="N42" s="14" t="str">
        <f>IF(Events!AB48=0,"",Events!AB48)</f>
        <v/>
      </c>
      <c r="O42" s="5" t="str">
        <f>IF(Events!K48=0,"",Events!K48)</f>
        <v>R</v>
      </c>
      <c r="P42" s="5" t="str">
        <f>IF(Events!L48=0,"",Events!L48)</f>
        <v>x</v>
      </c>
      <c r="Q42" s="5" t="str">
        <f>IF(Events!M48=0,"",Events!M48)</f>
        <v>x</v>
      </c>
      <c r="R42" s="5" t="str">
        <f>IF(Events!N48=0,"",Events!N48)</f>
        <v>x</v>
      </c>
      <c r="S42" s="5" t="str">
        <f>IF(Events!O48=0,"",Events!O48)</f>
        <v>x</v>
      </c>
      <c r="T42" s="5" t="str">
        <f>IF(Events!P48=0,"",Events!P48)</f>
        <v>x</v>
      </c>
      <c r="U42" s="5" t="str">
        <f>IF(Events!Q48=0,"",Events!Q48)</f>
        <v>x</v>
      </c>
      <c r="V42" s="5" t="str">
        <f>IF(Events!R48=0,"",Events!R48)</f>
        <v>x</v>
      </c>
      <c r="W42" s="5" t="str">
        <f>IF(Events!S48=0,"",Events!S48)</f>
        <v>x</v>
      </c>
    </row>
    <row r="43" ht="27.75" customHeight="1">
      <c r="A43" s="2"/>
      <c r="B43" s="52" t="str">
        <f>if(E43="","",IMAGE(Lower(if(Events!F49="Pkmn",("https://projectpokemon.org/images/mini_sprites/"),"https://projectpokemon.org/images/items/")) &amp; Lower(substitute(substitute(substitute(E43,")",""),"(","")," ","_") &amp; ".png"), 3))</f>
        <v/>
      </c>
      <c r="C43" s="57">
        <f>IF(E43="","",Events!D49)</f>
        <v>219</v>
      </c>
      <c r="D43" s="60">
        <f>IF(Events!E49=0,"",Events!E49)</f>
        <v>160206</v>
      </c>
      <c r="E43" s="46" t="str">
        <f>IF(Events!G49=0,"",Events!G49)</f>
        <v>Machamp</v>
      </c>
      <c r="F43" s="46" t="str">
        <f>IF(Events!T49=0,"",Events!T49)</f>
        <v>Local Wireless</v>
      </c>
      <c r="G43" s="65">
        <f>IF(Events!U49=0,"",Events!U49)</f>
        <v>1</v>
      </c>
      <c r="H43" s="67">
        <f>IF(Events!V49=0,"",Events!V49)</f>
        <v>1</v>
      </c>
      <c r="I43" s="12"/>
      <c r="J43" s="13"/>
      <c r="K43" s="14" t="str">
        <f>IF(Events!Y49=0,"",Events!Y49)</f>
        <v/>
      </c>
      <c r="L43" s="14" t="str">
        <f>IF(Events!Z49=0,"",Events!Z49)</f>
        <v/>
      </c>
      <c r="M43" s="14">
        <f>IF(Events!AA49=0,"",Events!AA49)</f>
        <v>1</v>
      </c>
      <c r="N43" s="14" t="str">
        <f>IF(Events!AB49=0,"",Events!AB49)</f>
        <v/>
      </c>
      <c r="O43" s="5" t="str">
        <f>IF(Events!K49=0,"",Events!K49)</f>
        <v>x</v>
      </c>
      <c r="P43" s="5" t="str">
        <f>IF(Events!L49=0,"",Events!L49)</f>
        <v>x</v>
      </c>
      <c r="Q43" s="5" t="str">
        <f>IF(Events!M49=0,"",Events!M49)</f>
        <v>x</v>
      </c>
      <c r="R43" s="5" t="str">
        <f>IF(Events!N49=0,"",Events!N49)</f>
        <v>x</v>
      </c>
      <c r="S43" s="5" t="str">
        <f>IF(Events!O49=0,"",Events!O49)</f>
        <v>F</v>
      </c>
      <c r="T43" s="5" t="str">
        <f>IF(Events!P49=0,"",Events!P49)</f>
        <v>x</v>
      </c>
      <c r="U43" s="5" t="str">
        <f>IF(Events!Q49=0,"",Events!Q49)</f>
        <v>x</v>
      </c>
      <c r="V43" s="5" t="str">
        <f>IF(Events!R49=0,"",Events!R49)</f>
        <v>x</v>
      </c>
      <c r="W43" s="5" t="str">
        <f>IF(Events!S49=0,"",Events!S49)</f>
        <v>x</v>
      </c>
    </row>
    <row r="44" ht="27.75" customHeight="1">
      <c r="A44" s="2"/>
      <c r="B44" s="52" t="str">
        <f>if(E44="","",IMAGE(Lower(if(Events!F50="Pkmn",("https://projectpokemon.org/images/mini_sprites/"),"https://projectpokemon.org/images/items/")) &amp; Lower(substitute(substitute(substitute(E44,")",""),"(","")," ","_") &amp; ".png"), 3))</f>
        <v/>
      </c>
      <c r="C44" s="57">
        <f>IF(E44="","",Events!D50)</f>
        <v>220</v>
      </c>
      <c r="D44" s="60">
        <f>IF(Events!E50=0,"",Events!E50)</f>
        <v>170317</v>
      </c>
      <c r="E44" s="46" t="str">
        <f>IF(Events!G50=0,"",Events!G50)</f>
        <v>Tapu Koko</v>
      </c>
      <c r="F44" s="46" t="str">
        <f>IF(Events!T50=0,"",Events!T50)</f>
        <v>Serial Code</v>
      </c>
      <c r="G44" s="65">
        <f>IF(Events!U50=0,"",Events!U50)</f>
        <v>1</v>
      </c>
      <c r="H44" s="67">
        <f>IF(Events!V50=0,"",Events!V50)</f>
        <v>1</v>
      </c>
      <c r="I44" s="12"/>
      <c r="J44" s="13"/>
      <c r="K44" s="14" t="str">
        <f>IF(Events!Y50=0,"",Events!Y50)</f>
        <v/>
      </c>
      <c r="L44" s="14" t="str">
        <f>IF(Events!Z50=0,"",Events!Z50)</f>
        <v/>
      </c>
      <c r="M44" s="14">
        <f>IF(Events!AA50=0,"",Events!AA50)</f>
        <v>1</v>
      </c>
      <c r="N44" s="14" t="str">
        <f>IF(Events!AB50=0,"",Events!AB50)</f>
        <v/>
      </c>
      <c r="O44" s="5" t="str">
        <f>IF(Events!K50=0,"",Events!K50)</f>
        <v>x</v>
      </c>
      <c r="P44" s="5" t="str">
        <f>IF(Events!L50=0,"",Events!L50)</f>
        <v>x</v>
      </c>
      <c r="Q44" s="5" t="str">
        <f>IF(Events!M50=0,"",Events!M50)</f>
        <v>x</v>
      </c>
      <c r="R44" s="5" t="str">
        <f>IF(Events!N50=0,"",Events!N50)</f>
        <v>x</v>
      </c>
      <c r="S44" s="5" t="str">
        <f>IF(Events!O50=0,"",Events!O50)</f>
        <v>Nil</v>
      </c>
      <c r="T44" s="5" t="str">
        <f>IF(Events!P50=0,"",Events!P50)</f>
        <v>x</v>
      </c>
      <c r="U44" s="5" t="str">
        <f>IF(Events!Q50=0,"",Events!Q50)</f>
        <v>x</v>
      </c>
      <c r="V44" s="5" t="str">
        <f>IF(Events!R50=0,"",Events!R50)</f>
        <v>x</v>
      </c>
      <c r="W44" s="5" t="str">
        <f>IF(Events!S50=0,"",Events!S50)</f>
        <v>x</v>
      </c>
    </row>
    <row r="45" ht="27.75" customHeight="1">
      <c r="A45" s="2"/>
      <c r="B45" s="52" t="str">
        <f>if(E45="","",IMAGE(Lower(if(Events!F51="Pkmn",("https://projectpokemon.org/images/mini_sprites/"),"https://projectpokemon.org/images/items/")) &amp; Lower(substitute(substitute(substitute(E45,")",""),"(","")," ","_") &amp; ".png"), 3))</f>
        <v/>
      </c>
      <c r="C45" s="57">
        <f>IF(E45="","",Events!D51)</f>
        <v>221</v>
      </c>
      <c r="D45" s="60" t="str">
        <f>IF(Events!E51=0,"",Events!E51)</f>
        <v>-</v>
      </c>
      <c r="E45" s="46" t="str">
        <f>IF(Events!G51=0,"",Events!G51)</f>
        <v>Drampa</v>
      </c>
      <c r="F45" s="46" t="str">
        <f>IF(Events!T51=0,"",Events!T51)</f>
        <v>Local Wireless</v>
      </c>
      <c r="G45" s="65">
        <f>IF(Events!U51=0,"",Events!U51)</f>
        <v>1</v>
      </c>
      <c r="H45" s="67">
        <f>IF(Events!V51=0,"",Events!V51)</f>
        <v>1</v>
      </c>
      <c r="I45" s="12"/>
      <c r="J45" s="13"/>
      <c r="K45" s="14">
        <f>IF(Events!Y51=0,"",Events!Y51)</f>
        <v>1</v>
      </c>
      <c r="L45" s="14">
        <f>IF(Events!Z51=0,"",Events!Z51)</f>
        <v>1</v>
      </c>
      <c r="M45" s="14">
        <f>IF(Events!AA51=0,"",Events!AA51)</f>
        <v>1</v>
      </c>
      <c r="N45" s="14">
        <f>IF(Events!AB51=0,"",Events!AB51)</f>
        <v>1</v>
      </c>
      <c r="O45" s="5" t="str">
        <f>IF(Events!K51=0,"",Events!K51)</f>
        <v>x</v>
      </c>
      <c r="P45" s="5" t="str">
        <f>IF(Events!L51=0,"",Events!L51)</f>
        <v>x</v>
      </c>
      <c r="Q45" s="5" t="str">
        <f>IF(Events!M51=0,"",Events!M51)</f>
        <v>x</v>
      </c>
      <c r="R45" s="5" t="str">
        <f>IF(Events!N51=0,"",Events!N51)</f>
        <v>x</v>
      </c>
      <c r="S45" s="5" t="str">
        <f>IF(Events!O51=0,"",Events!O51)</f>
        <v>R</v>
      </c>
      <c r="T45" s="5" t="str">
        <f>IF(Events!P51=0,"",Events!P51)</f>
        <v>x</v>
      </c>
      <c r="U45" s="5" t="str">
        <f>IF(Events!Q51=0,"",Events!Q51)</f>
        <v>x</v>
      </c>
      <c r="V45" s="5" t="str">
        <f>IF(Events!R51=0,"",Events!R51)</f>
        <v>x</v>
      </c>
      <c r="W45" s="5" t="str">
        <f>IF(Events!S51=0,"",Events!S51)</f>
        <v>x</v>
      </c>
    </row>
    <row r="46" ht="27.75" customHeight="1">
      <c r="A46" s="2"/>
      <c r="B46" s="52" t="str">
        <f>if(E46="","",IMAGE(Lower(if(Events!F52="Pkmn",("https://projectpokemon.org/images/mini_sprites/"),"https://projectpokemon.org/images/items/")) &amp; Lower(substitute(substitute(substitute(E46,")",""),"(","")," ","_") &amp; ".png"), 3))</f>
        <v/>
      </c>
      <c r="C46" s="57">
        <f>IF(E46="","",Events!D52)</f>
        <v>221</v>
      </c>
      <c r="D46" s="60" t="str">
        <f>IF(Events!E52=0,"",Events!E52)</f>
        <v>-</v>
      </c>
      <c r="E46" s="46" t="str">
        <f>IF(Events!G52=0,"",Events!G52)</f>
        <v>Goomy</v>
      </c>
      <c r="F46" s="46" t="str">
        <f>IF(Events!T52=0,"",Events!T52)</f>
        <v>Local Wireless</v>
      </c>
      <c r="G46" s="65">
        <f>IF(Events!U52=0,"",Events!U52)</f>
        <v>1</v>
      </c>
      <c r="H46" s="67">
        <f>IF(Events!V52=0,"",Events!V52)</f>
        <v>1</v>
      </c>
      <c r="I46" s="12"/>
      <c r="J46" s="13"/>
      <c r="K46" s="14">
        <f>IF(Events!Y52=0,"",Events!Y52)</f>
        <v>1</v>
      </c>
      <c r="L46" s="14">
        <f>IF(Events!Z52=0,"",Events!Z52)</f>
        <v>1</v>
      </c>
      <c r="M46" s="14">
        <f>IF(Events!AA52=0,"",Events!AA52)</f>
        <v>1</v>
      </c>
      <c r="N46" s="14">
        <f>IF(Events!AB52=0,"",Events!AB52)</f>
        <v>1</v>
      </c>
      <c r="O46" s="5" t="str">
        <f>IF(Events!K52=0,"",Events!K52)</f>
        <v>x</v>
      </c>
      <c r="P46" s="5" t="str">
        <f>IF(Events!L52=0,"",Events!L52)</f>
        <v>x</v>
      </c>
      <c r="Q46" s="5" t="str">
        <f>IF(Events!M52=0,"",Events!M52)</f>
        <v>x</v>
      </c>
      <c r="R46" s="5" t="str">
        <f>IF(Events!N52=0,"",Events!N52)</f>
        <v>x</v>
      </c>
      <c r="S46" s="5" t="str">
        <f>IF(Events!O52=0,"",Events!O52)</f>
        <v>R</v>
      </c>
      <c r="T46" s="5" t="str">
        <f>IF(Events!P52=0,"",Events!P52)</f>
        <v>x</v>
      </c>
      <c r="U46" s="5" t="str">
        <f>IF(Events!Q52=0,"",Events!Q52)</f>
        <v>x</v>
      </c>
      <c r="V46" s="5" t="str">
        <f>IF(Events!R52=0,"",Events!R52)</f>
        <v>x</v>
      </c>
      <c r="W46" s="5" t="str">
        <f>IF(Events!S52=0,"",Events!S52)</f>
        <v>x</v>
      </c>
    </row>
    <row r="47" ht="27.75" customHeight="1">
      <c r="A47" s="2"/>
      <c r="B47" s="52" t="str">
        <f>if(E47="","",IMAGE(Lower(if(Events!F53="Pkmn",("https://projectpokemon.org/images/mini_sprites/"),"https://projectpokemon.org/images/items/")) &amp; Lower(substitute(substitute(substitute(E47,")",""),"(","")," ","_") &amp; ".png"), 3))</f>
        <v/>
      </c>
      <c r="C47" s="57">
        <f>IF(E47="","",Events!D53)</f>
        <v>221</v>
      </c>
      <c r="D47" s="60" t="str">
        <f>IF(Events!E53=0,"",Events!E53)</f>
        <v>-</v>
      </c>
      <c r="E47" s="46" t="str">
        <f>IF(Events!G53=0,"",Events!G53)</f>
        <v>Mareanie</v>
      </c>
      <c r="F47" s="46" t="str">
        <f>IF(Events!T53=0,"",Events!T53)</f>
        <v>Local Wireless</v>
      </c>
      <c r="G47" s="65">
        <f>IF(Events!U53=0,"",Events!U53)</f>
        <v>1</v>
      </c>
      <c r="H47" s="67">
        <f>IF(Events!V53=0,"",Events!V53)</f>
        <v>1</v>
      </c>
      <c r="I47" s="12"/>
      <c r="J47" s="13"/>
      <c r="K47" s="14">
        <f>IF(Events!Y53=0,"",Events!Y53)</f>
        <v>1</v>
      </c>
      <c r="L47" s="14">
        <f>IF(Events!Z53=0,"",Events!Z53)</f>
        <v>1</v>
      </c>
      <c r="M47" s="14">
        <f>IF(Events!AA53=0,"",Events!AA53)</f>
        <v>1</v>
      </c>
      <c r="N47" s="14">
        <f>IF(Events!AB53=0,"",Events!AB53)</f>
        <v>1</v>
      </c>
      <c r="O47" s="5" t="str">
        <f>IF(Events!K53=0,"",Events!K53)</f>
        <v>x</v>
      </c>
      <c r="P47" s="5" t="str">
        <f>IF(Events!L53=0,"",Events!L53)</f>
        <v>x</v>
      </c>
      <c r="Q47" s="5" t="str">
        <f>IF(Events!M53=0,"",Events!M53)</f>
        <v>x</v>
      </c>
      <c r="R47" s="5" t="str">
        <f>IF(Events!N53=0,"",Events!N53)</f>
        <v>x</v>
      </c>
      <c r="S47" s="5" t="str">
        <f>IF(Events!O53=0,"",Events!O53)</f>
        <v>R</v>
      </c>
      <c r="T47" s="5" t="str">
        <f>IF(Events!P53=0,"",Events!P53)</f>
        <v>x</v>
      </c>
      <c r="U47" s="5" t="str">
        <f>IF(Events!Q53=0,"",Events!Q53)</f>
        <v>x</v>
      </c>
      <c r="V47" s="5" t="str">
        <f>IF(Events!R53=0,"",Events!R53)</f>
        <v>x</v>
      </c>
      <c r="W47" s="5" t="str">
        <f>IF(Events!S53=0,"",Events!S53)</f>
        <v>x</v>
      </c>
    </row>
    <row r="48" ht="27.75" customHeight="1">
      <c r="A48" s="2"/>
      <c r="B48" s="52" t="str">
        <f>if(E48="","",IMAGE(Lower(if(Events!F54="Pkmn",("https://projectpokemon.org/images/mini_sprites/"),"https://projectpokemon.org/images/items/")) &amp; Lower(substitute(substitute(substitute(E48,")",""),"(","")," ","_") &amp; ".png"), 3))</f>
        <v/>
      </c>
      <c r="C48" s="57">
        <f>IF(E48="","",Events!D54)</f>
        <v>221</v>
      </c>
      <c r="D48" s="60" t="str">
        <f>IF(Events!E54=0,"",Events!E54)</f>
        <v>-</v>
      </c>
      <c r="E48" s="46" t="str">
        <f>IF(Events!G54=0,"",Events!G54)</f>
        <v>Oranguru</v>
      </c>
      <c r="F48" s="46" t="str">
        <f>IF(Events!T54=0,"",Events!T54)</f>
        <v>Local Wireless</v>
      </c>
      <c r="G48" s="65">
        <f>IF(Events!U54=0,"",Events!U54)</f>
        <v>1</v>
      </c>
      <c r="H48" s="67">
        <f>IF(Events!V54=0,"",Events!V54)</f>
        <v>1</v>
      </c>
      <c r="I48" s="12"/>
      <c r="J48" s="13"/>
      <c r="K48" s="14">
        <f>IF(Events!Y54=0,"",Events!Y54)</f>
        <v>1</v>
      </c>
      <c r="L48" s="14">
        <f>IF(Events!Z54=0,"",Events!Z54)</f>
        <v>1</v>
      </c>
      <c r="M48" s="14">
        <f>IF(Events!AA54=0,"",Events!AA54)</f>
        <v>1</v>
      </c>
      <c r="N48" s="14">
        <f>IF(Events!AB54=0,"",Events!AB54)</f>
        <v>1</v>
      </c>
      <c r="O48" s="5" t="str">
        <f>IF(Events!K54=0,"",Events!K54)</f>
        <v>x</v>
      </c>
      <c r="P48" s="5" t="str">
        <f>IF(Events!L54=0,"",Events!L54)</f>
        <v>x</v>
      </c>
      <c r="Q48" s="5" t="str">
        <f>IF(Events!M54=0,"",Events!M54)</f>
        <v>x</v>
      </c>
      <c r="R48" s="5" t="str">
        <f>IF(Events!N54=0,"",Events!N54)</f>
        <v>x</v>
      </c>
      <c r="S48" s="5" t="str">
        <f>IF(Events!O54=0,"",Events!O54)</f>
        <v>R</v>
      </c>
      <c r="T48" s="5" t="str">
        <f>IF(Events!P54=0,"",Events!P54)</f>
        <v>x</v>
      </c>
      <c r="U48" s="5" t="str">
        <f>IF(Events!Q54=0,"",Events!Q54)</f>
        <v>x</v>
      </c>
      <c r="V48" s="5" t="str">
        <f>IF(Events!R54=0,"",Events!R54)</f>
        <v>x</v>
      </c>
      <c r="W48" s="5" t="str">
        <f>IF(Events!S54=0,"",Events!S54)</f>
        <v>x</v>
      </c>
    </row>
    <row r="49" ht="27.75" customHeight="1">
      <c r="A49" s="2"/>
      <c r="B49" s="52" t="str">
        <f>if(E49="","",IMAGE(Lower(if(Events!F55="Pkmn",("https://projectpokemon.org/images/mini_sprites/"),"https://projectpokemon.org/images/items/")) &amp; Lower(substitute(substitute(substitute(E49,")",""),"(","")," ","_") &amp; ".png"), 3))</f>
        <v/>
      </c>
      <c r="C49" s="57">
        <f>IF(E49="","",Events!D55)</f>
        <v>221</v>
      </c>
      <c r="D49" s="60" t="str">
        <f>IF(Events!E55=0,"",Events!E55)</f>
        <v>-</v>
      </c>
      <c r="E49" s="46" t="str">
        <f>IF(Events!G55=0,"",Events!G55)</f>
        <v>Passimian</v>
      </c>
      <c r="F49" s="46" t="str">
        <f>IF(Events!T55=0,"",Events!T55)</f>
        <v>Local Wireless</v>
      </c>
      <c r="G49" s="65">
        <f>IF(Events!U55=0,"",Events!U55)</f>
        <v>1</v>
      </c>
      <c r="H49" s="67">
        <f>IF(Events!V55=0,"",Events!V55)</f>
        <v>1</v>
      </c>
      <c r="I49" s="12"/>
      <c r="J49" s="13"/>
      <c r="K49" s="14">
        <f>IF(Events!Y55=0,"",Events!Y55)</f>
        <v>1</v>
      </c>
      <c r="L49" s="14">
        <f>IF(Events!Z55=0,"",Events!Z55)</f>
        <v>1</v>
      </c>
      <c r="M49" s="14">
        <f>IF(Events!AA55=0,"",Events!AA55)</f>
        <v>1</v>
      </c>
      <c r="N49" s="14">
        <f>IF(Events!AB55=0,"",Events!AB55)</f>
        <v>1</v>
      </c>
      <c r="O49" s="5" t="str">
        <f>IF(Events!K55=0,"",Events!K55)</f>
        <v>x</v>
      </c>
      <c r="P49" s="5" t="str">
        <f>IF(Events!L55=0,"",Events!L55)</f>
        <v>x</v>
      </c>
      <c r="Q49" s="5" t="str">
        <f>IF(Events!M55=0,"",Events!M55)</f>
        <v>x</v>
      </c>
      <c r="R49" s="5" t="str">
        <f>IF(Events!N55=0,"",Events!N55)</f>
        <v>x</v>
      </c>
      <c r="S49" s="5" t="str">
        <f>IF(Events!O55=0,"",Events!O55)</f>
        <v>R</v>
      </c>
      <c r="T49" s="5" t="str">
        <f>IF(Events!P55=0,"",Events!P55)</f>
        <v>x</v>
      </c>
      <c r="U49" s="5" t="str">
        <f>IF(Events!Q55=0,"",Events!Q55)</f>
        <v>x</v>
      </c>
      <c r="V49" s="5" t="str">
        <f>IF(Events!R55=0,"",Events!R55)</f>
        <v>x</v>
      </c>
      <c r="W49" s="5" t="str">
        <f>IF(Events!S55=0,"",Events!S55)</f>
        <v>x</v>
      </c>
    </row>
    <row r="50" ht="27.75" customHeight="1">
      <c r="A50" s="2"/>
      <c r="B50" s="52" t="str">
        <f>if(E50="","",IMAGE(Lower(if(Events!F56="Pkmn",("https://projectpokemon.org/images/mini_sprites/"),"https://projectpokemon.org/images/items/")) &amp; Lower(substitute(substitute(substitute(E50,")",""),"(","")," ","_") &amp; ".png"), 3))</f>
        <v/>
      </c>
      <c r="C50" s="57">
        <f>IF(E50="","",Events!D56)</f>
        <v>221</v>
      </c>
      <c r="D50" s="60" t="str">
        <f>IF(Events!E56=0,"",Events!E56)</f>
        <v>-</v>
      </c>
      <c r="E50" s="46" t="str">
        <f>IF(Events!G56=0,"",Events!G56)</f>
        <v>Turtonator</v>
      </c>
      <c r="F50" s="46" t="str">
        <f>IF(Events!T56=0,"",Events!T56)</f>
        <v>Local Wireless</v>
      </c>
      <c r="G50" s="65">
        <f>IF(Events!U56=0,"",Events!U56)</f>
        <v>1</v>
      </c>
      <c r="H50" s="67">
        <f>IF(Events!V56=0,"",Events!V56)</f>
        <v>1</v>
      </c>
      <c r="I50" s="12"/>
      <c r="J50" s="13"/>
      <c r="K50" s="14">
        <f>IF(Events!Y56=0,"",Events!Y56)</f>
        <v>1</v>
      </c>
      <c r="L50" s="14">
        <f>IF(Events!Z56=0,"",Events!Z56)</f>
        <v>1</v>
      </c>
      <c r="M50" s="14">
        <f>IF(Events!AA56=0,"",Events!AA56)</f>
        <v>1</v>
      </c>
      <c r="N50" s="14">
        <f>IF(Events!AB56=0,"",Events!AB56)</f>
        <v>1</v>
      </c>
      <c r="O50" s="5" t="str">
        <f>IF(Events!K56=0,"",Events!K56)</f>
        <v>x</v>
      </c>
      <c r="P50" s="5" t="str">
        <f>IF(Events!L56=0,"",Events!L56)</f>
        <v>x</v>
      </c>
      <c r="Q50" s="5" t="str">
        <f>IF(Events!M56=0,"",Events!M56)</f>
        <v>x</v>
      </c>
      <c r="R50" s="5" t="str">
        <f>IF(Events!N56=0,"",Events!N56)</f>
        <v>x</v>
      </c>
      <c r="S50" s="5" t="str">
        <f>IF(Events!O56=0,"",Events!O56)</f>
        <v>R</v>
      </c>
      <c r="T50" s="5" t="str">
        <f>IF(Events!P56=0,"",Events!P56)</f>
        <v>x</v>
      </c>
      <c r="U50" s="5" t="str">
        <f>IF(Events!Q56=0,"",Events!Q56)</f>
        <v>x</v>
      </c>
      <c r="V50" s="5" t="str">
        <f>IF(Events!R56=0,"",Events!R56)</f>
        <v>x</v>
      </c>
      <c r="W50" s="5" t="str">
        <f>IF(Events!S56=0,"",Events!S56)</f>
        <v>x</v>
      </c>
    </row>
    <row r="51" ht="27.75" customHeight="1">
      <c r="A51" s="2"/>
      <c r="B51" s="52" t="str">
        <f>if(E51="","",IMAGE(Lower(if(Events!F57="Pkmn",("https://projectpokemon.org/images/mini_sprites/"),"https://projectpokemon.org/images/items/")) &amp; Lower(substitute(substitute(substitute(E51,")",""),"(","")," ","_") &amp; ".png"), 3))</f>
        <v/>
      </c>
      <c r="C51" s="57">
        <f>IF(E51="","",Events!D57)</f>
        <v>222</v>
      </c>
      <c r="D51" s="60">
        <f>IF(Events!E57=0,"",Events!E57)</f>
        <v>170415</v>
      </c>
      <c r="E51" s="46" t="str">
        <f>IF(Events!G57=0,"",Events!G57)</f>
        <v>Bewear</v>
      </c>
      <c r="F51" s="46" t="str">
        <f>IF(Events!T57=0,"",Events!T57)</f>
        <v>Local Wireless</v>
      </c>
      <c r="G51" s="65">
        <f>IF(Events!U57=0,"",Events!U57)</f>
        <v>1</v>
      </c>
      <c r="H51" s="67">
        <f>IF(Events!V57=0,"",Events!V57)</f>
        <v>1</v>
      </c>
      <c r="I51" s="12"/>
      <c r="J51" s="13"/>
      <c r="K51" s="14">
        <f>IF(Events!Y57=0,"",Events!Y57)</f>
        <v>1</v>
      </c>
      <c r="L51" s="14">
        <f>IF(Events!Z57=0,"",Events!Z57)</f>
        <v>1</v>
      </c>
      <c r="M51" s="14">
        <f>IF(Events!AA57=0,"",Events!AA57)</f>
        <v>1</v>
      </c>
      <c r="N51" s="14">
        <f>IF(Events!AB57=0,"",Events!AB57)</f>
        <v>1</v>
      </c>
      <c r="O51" s="5" t="str">
        <f>IF(Events!K57=0,"",Events!K57)</f>
        <v>x</v>
      </c>
      <c r="P51" s="5" t="str">
        <f>IF(Events!L57=0,"",Events!L57)</f>
        <v>x</v>
      </c>
      <c r="Q51" s="5" t="str">
        <f>IF(Events!M57=0,"",Events!M57)</f>
        <v>x</v>
      </c>
      <c r="R51" s="5" t="str">
        <f>IF(Events!N57=0,"",Events!N57)</f>
        <v>x</v>
      </c>
      <c r="S51" s="5" t="str">
        <f>IF(Events!O57=0,"",Events!O57)</f>
        <v>F</v>
      </c>
      <c r="T51" s="5" t="str">
        <f>IF(Events!P57=0,"",Events!P57)</f>
        <v>x</v>
      </c>
      <c r="U51" s="5" t="str">
        <f>IF(Events!Q57=0,"",Events!Q57)</f>
        <v>x</v>
      </c>
      <c r="V51" s="5" t="str">
        <f>IF(Events!R57=0,"",Events!R57)</f>
        <v>x</v>
      </c>
      <c r="W51" s="5" t="str">
        <f>IF(Events!S57=0,"",Events!S57)</f>
        <v>x</v>
      </c>
    </row>
    <row r="52" ht="27.75" customHeight="1">
      <c r="A52" s="2"/>
      <c r="B52" s="52" t="str">
        <f>if(E52="","",IMAGE(Lower(if(Events!F58="Pkmn",("https://projectpokemon.org/images/mini_sprites/"),"https://projectpokemon.org/images/items/")) &amp; Lower(substitute(substitute(substitute(E52,")",""),"(","")," ","_") &amp; ".png"), 3))</f>
        <v/>
      </c>
      <c r="C52" s="57">
        <f>IF(E52="","",Events!D58)</f>
        <v>223</v>
      </c>
      <c r="D52" s="60">
        <f>IF(Events!E58=0,"",Events!E58)</f>
        <v>970401</v>
      </c>
      <c r="E52" s="46" t="str">
        <f>IF(Events!G58=0,"",Events!G58)</f>
        <v>Ash Pikachu I</v>
      </c>
      <c r="F52" s="46" t="str">
        <f>IF(Events!T58=0,"",Events!T58)</f>
        <v>Serial Code</v>
      </c>
      <c r="G52" s="65">
        <f>IF(Events!U58=0,"",Events!U58)</f>
        <v>1</v>
      </c>
      <c r="H52" s="67">
        <f>IF(Events!V58=0,"",Events!V58)</f>
        <v>1</v>
      </c>
      <c r="I52" s="12"/>
      <c r="J52" s="13"/>
      <c r="K52" s="14" t="str">
        <f>IF(Events!Y58=0,"",Events!Y58)</f>
        <v/>
      </c>
      <c r="L52" s="14" t="str">
        <f>IF(Events!Z58=0,"",Events!Z58)</f>
        <v/>
      </c>
      <c r="M52" s="14">
        <f>IF(Events!AA58=0,"",Events!AA58)</f>
        <v>1</v>
      </c>
      <c r="N52" s="14" t="str">
        <f>IF(Events!AB58=0,"",Events!AB58)</f>
        <v/>
      </c>
      <c r="O52" s="5" t="str">
        <f>IF(Events!K58=0,"",Events!K58)</f>
        <v>x</v>
      </c>
      <c r="P52" s="5" t="str">
        <f>IF(Events!L58=0,"",Events!L58)</f>
        <v>x</v>
      </c>
      <c r="Q52" s="5" t="str">
        <f>IF(Events!M58=0,"",Events!M58)</f>
        <v>x</v>
      </c>
      <c r="R52" s="5" t="str">
        <f>IF(Events!N58=0,"",Events!N58)</f>
        <v>x</v>
      </c>
      <c r="S52" s="5" t="str">
        <f>IF(Events!O58=0,"",Events!O58)</f>
        <v>M</v>
      </c>
      <c r="T52" s="5" t="str">
        <f>IF(Events!P58=0,"",Events!P58)</f>
        <v>x</v>
      </c>
      <c r="U52" s="5" t="str">
        <f>IF(Events!Q58=0,"",Events!Q58)</f>
        <v>x</v>
      </c>
      <c r="V52" s="5" t="str">
        <f>IF(Events!R58=0,"",Events!R58)</f>
        <v>x</v>
      </c>
      <c r="W52" s="5" t="str">
        <f>IF(Events!S58=0,"",Events!S58)</f>
        <v>x</v>
      </c>
    </row>
    <row r="53" ht="27.75" customHeight="1">
      <c r="A53" s="2"/>
      <c r="B53" s="52" t="str">
        <f>if(E53="","",IMAGE(Lower(if(Events!F59="Pkmn",("https://projectpokemon.org/images/mini_sprites/"),"https://projectpokemon.org/images/items/")) &amp; Lower(substitute(substitute(substitute(E53,")",""),"(","")," ","_") &amp; ".png"), 3))</f>
        <v/>
      </c>
      <c r="C53" s="57">
        <f>IF(E53="","",Events!D59)</f>
        <v>223</v>
      </c>
      <c r="D53" s="60">
        <f>IF(Events!E59=0,"",Events!E59)</f>
        <v>21121</v>
      </c>
      <c r="E53" s="46" t="str">
        <f>IF(Events!G59=0,"",Events!G59)</f>
        <v>Ash Pikachu III</v>
      </c>
      <c r="F53" s="46" t="str">
        <f>IF(Events!T59=0,"",Events!T59)</f>
        <v>Serial Code</v>
      </c>
      <c r="G53" s="65">
        <f>IF(Events!U59=0,"",Events!U59)</f>
        <v>1</v>
      </c>
      <c r="H53" s="67">
        <f>IF(Events!V59=0,"",Events!V59)</f>
        <v>1</v>
      </c>
      <c r="I53" s="12"/>
      <c r="J53" s="13"/>
      <c r="K53" s="14" t="str">
        <f>IF(Events!Y59=0,"",Events!Y59)</f>
        <v/>
      </c>
      <c r="L53" s="14" t="str">
        <f>IF(Events!Z59=0,"",Events!Z59)</f>
        <v/>
      </c>
      <c r="M53" s="14">
        <f>IF(Events!AA59=0,"",Events!AA59)</f>
        <v>1</v>
      </c>
      <c r="N53" s="14" t="str">
        <f>IF(Events!AB59=0,"",Events!AB59)</f>
        <v/>
      </c>
      <c r="O53" s="5" t="str">
        <f>IF(Events!K59=0,"",Events!K59)</f>
        <v>x</v>
      </c>
      <c r="P53" s="5" t="str">
        <f>IF(Events!L59=0,"",Events!L59)</f>
        <v>x</v>
      </c>
      <c r="Q53" s="5" t="str">
        <f>IF(Events!M59=0,"",Events!M59)</f>
        <v>x</v>
      </c>
      <c r="R53" s="5" t="str">
        <f>IF(Events!N59=0,"",Events!N59)</f>
        <v>x</v>
      </c>
      <c r="S53" s="5" t="str">
        <f>IF(Events!O59=0,"",Events!O59)</f>
        <v>M</v>
      </c>
      <c r="T53" s="5" t="str">
        <f>IF(Events!P59=0,"",Events!P59)</f>
        <v>x</v>
      </c>
      <c r="U53" s="5" t="str">
        <f>IF(Events!Q59=0,"",Events!Q59)</f>
        <v>x</v>
      </c>
      <c r="V53" s="5" t="str">
        <f>IF(Events!R59=0,"",Events!R59)</f>
        <v>x</v>
      </c>
      <c r="W53" s="5" t="str">
        <f>IF(Events!S59=0,"",Events!S59)</f>
        <v>x</v>
      </c>
    </row>
    <row r="54" ht="27.75" customHeight="1">
      <c r="A54" s="2"/>
      <c r="B54" s="52" t="str">
        <f>if(E54="","",IMAGE(Lower(if(Events!F60="Pkmn",("https://projectpokemon.org/images/mini_sprites/"),"https://projectpokemon.org/images/items/")) &amp; Lower(substitute(substitute(substitute(E54,")",""),"(","")," ","_") &amp; ".png"), 3))</f>
        <v/>
      </c>
      <c r="C54" s="57">
        <f>IF(E54="","",Events!D60)</f>
        <v>223</v>
      </c>
      <c r="D54" s="60">
        <f>IF(Events!E60=0,"",Events!E60)</f>
        <v>60928</v>
      </c>
      <c r="E54" s="46" t="str">
        <f>IF(Events!G60=0,"",Events!G60)</f>
        <v>Ash Pikachu IV</v>
      </c>
      <c r="F54" s="46" t="str">
        <f>IF(Events!T60=0,"",Events!T60)</f>
        <v>Serial Code</v>
      </c>
      <c r="G54" s="65">
        <f>IF(Events!U60=0,"",Events!U60)</f>
        <v>1</v>
      </c>
      <c r="H54" s="67">
        <f>IF(Events!V60=0,"",Events!V60)</f>
        <v>1</v>
      </c>
      <c r="I54" s="12"/>
      <c r="J54" s="13"/>
      <c r="K54" s="14" t="str">
        <f>IF(Events!Y60=0,"",Events!Y60)</f>
        <v/>
      </c>
      <c r="L54" s="14" t="str">
        <f>IF(Events!Z60=0,"",Events!Z60)</f>
        <v/>
      </c>
      <c r="M54" s="14">
        <f>IF(Events!AA60=0,"",Events!AA60)</f>
        <v>1</v>
      </c>
      <c r="N54" s="14" t="str">
        <f>IF(Events!AB60=0,"",Events!AB60)</f>
        <v/>
      </c>
      <c r="O54" s="5" t="str">
        <f>IF(Events!K60=0,"",Events!K60)</f>
        <v>x</v>
      </c>
      <c r="P54" s="5" t="str">
        <f>IF(Events!L60=0,"",Events!L60)</f>
        <v>x</v>
      </c>
      <c r="Q54" s="5" t="str">
        <f>IF(Events!M60=0,"",Events!M60)</f>
        <v>x</v>
      </c>
      <c r="R54" s="5" t="str">
        <f>IF(Events!N60=0,"",Events!N60)</f>
        <v>x</v>
      </c>
      <c r="S54" s="5" t="str">
        <f>IF(Events!O60=0,"",Events!O60)</f>
        <v>M</v>
      </c>
      <c r="T54" s="5" t="str">
        <f>IF(Events!P60=0,"",Events!P60)</f>
        <v>x</v>
      </c>
      <c r="U54" s="5" t="str">
        <f>IF(Events!Q60=0,"",Events!Q60)</f>
        <v>x</v>
      </c>
      <c r="V54" s="5" t="str">
        <f>IF(Events!R60=0,"",Events!R60)</f>
        <v>x</v>
      </c>
      <c r="W54" s="5" t="str">
        <f>IF(Events!S60=0,"",Events!S60)</f>
        <v>x</v>
      </c>
    </row>
    <row r="55" ht="27.75" customHeight="1">
      <c r="A55" s="2"/>
      <c r="B55" s="52" t="str">
        <f>if(E55="","",IMAGE(Lower(if(Events!F61="Pkmn",("https://projectpokemon.org/images/mini_sprites/"),"https://projectpokemon.org/images/items/")) &amp; Lower(substitute(substitute(substitute(E55,")",""),"(","")," ","_") &amp; ".png"), 3))</f>
        <v/>
      </c>
      <c r="C55" s="57">
        <f>IF(E55="","",Events!D61)</f>
        <v>223</v>
      </c>
      <c r="D55" s="60">
        <f>IF(Events!E61=0,"",Events!E61)</f>
        <v>100923</v>
      </c>
      <c r="E55" s="46" t="str">
        <f>IF(Events!G61=0,"",Events!G61)</f>
        <v>Ash Pikachu V</v>
      </c>
      <c r="F55" s="46" t="str">
        <f>IF(Events!T61=0,"",Events!T61)</f>
        <v>Serial Code</v>
      </c>
      <c r="G55" s="65">
        <f>IF(Events!U61=0,"",Events!U61)</f>
        <v>1</v>
      </c>
      <c r="H55" s="67">
        <f>IF(Events!V61=0,"",Events!V61)</f>
        <v>1</v>
      </c>
      <c r="I55" s="12"/>
      <c r="J55" s="13"/>
      <c r="K55" s="14" t="str">
        <f>IF(Events!Y61=0,"",Events!Y61)</f>
        <v/>
      </c>
      <c r="L55" s="14" t="str">
        <f>IF(Events!Z61=0,"",Events!Z61)</f>
        <v/>
      </c>
      <c r="M55" s="14">
        <f>IF(Events!AA61=0,"",Events!AA61)</f>
        <v>1</v>
      </c>
      <c r="N55" s="14" t="str">
        <f>IF(Events!AB61=0,"",Events!AB61)</f>
        <v/>
      </c>
      <c r="O55" s="5" t="str">
        <f>IF(Events!K61=0,"",Events!K61)</f>
        <v>x</v>
      </c>
      <c r="P55" s="5" t="str">
        <f>IF(Events!L61=0,"",Events!L61)</f>
        <v>x</v>
      </c>
      <c r="Q55" s="5" t="str">
        <f>IF(Events!M61=0,"",Events!M61)</f>
        <v>x</v>
      </c>
      <c r="R55" s="5" t="str">
        <f>IF(Events!N61=0,"",Events!N61)</f>
        <v>x</v>
      </c>
      <c r="S55" s="5" t="str">
        <f>IF(Events!O61=0,"",Events!O61)</f>
        <v>M</v>
      </c>
      <c r="T55" s="5" t="str">
        <f>IF(Events!P61=0,"",Events!P61)</f>
        <v>x</v>
      </c>
      <c r="U55" s="5" t="str">
        <f>IF(Events!Q61=0,"",Events!Q61)</f>
        <v>x</v>
      </c>
      <c r="V55" s="5" t="str">
        <f>IF(Events!R61=0,"",Events!R61)</f>
        <v>x</v>
      </c>
      <c r="W55" s="5" t="str">
        <f>IF(Events!S61=0,"",Events!S61)</f>
        <v>x</v>
      </c>
    </row>
    <row r="56" ht="27.75" customHeight="1">
      <c r="A56" s="2"/>
      <c r="B56" s="52" t="str">
        <f>if(E56="","",IMAGE(Lower(if(Events!F62="Pkmn",("https://projectpokemon.org/images/mini_sprites/"),"https://projectpokemon.org/images/items/")) &amp; Lower(substitute(substitute(substitute(E56,")",""),"(","")," ","_") &amp; ".png"), 3))</f>
        <v/>
      </c>
      <c r="C56" s="57">
        <f>IF(E56="","",Events!D62)</f>
        <v>223</v>
      </c>
      <c r="D56" s="60">
        <f>IF(Events!E62=0,"",Events!E62)</f>
        <v>131017</v>
      </c>
      <c r="E56" s="46" t="str">
        <f>IF(Events!G62=0,"",Events!G62)</f>
        <v>Ash Pikachu VI</v>
      </c>
      <c r="F56" s="46" t="str">
        <f>IF(Events!T62=0,"",Events!T62)</f>
        <v>Serial Code</v>
      </c>
      <c r="G56" s="65">
        <f>IF(Events!U62=0,"",Events!U62)</f>
        <v>1</v>
      </c>
      <c r="H56" s="67">
        <f>IF(Events!V62=0,"",Events!V62)</f>
        <v>1</v>
      </c>
      <c r="I56" s="12"/>
      <c r="J56" s="13"/>
      <c r="K56" s="14" t="str">
        <f>IF(Events!Y62=0,"",Events!Y62)</f>
        <v/>
      </c>
      <c r="L56" s="14" t="str">
        <f>IF(Events!Z62=0,"",Events!Z62)</f>
        <v/>
      </c>
      <c r="M56" s="14">
        <f>IF(Events!AA62=0,"",Events!AA62)</f>
        <v>1</v>
      </c>
      <c r="N56" s="14" t="str">
        <f>IF(Events!AB62=0,"",Events!AB62)</f>
        <v/>
      </c>
      <c r="O56" s="5" t="str">
        <f>IF(Events!K62=0,"",Events!K62)</f>
        <v>x</v>
      </c>
      <c r="P56" s="5" t="str">
        <f>IF(Events!L62=0,"",Events!L62)</f>
        <v>x</v>
      </c>
      <c r="Q56" s="5" t="str">
        <f>IF(Events!M62=0,"",Events!M62)</f>
        <v>x</v>
      </c>
      <c r="R56" s="5" t="str">
        <f>IF(Events!N62=0,"",Events!N62)</f>
        <v>x</v>
      </c>
      <c r="S56" s="5" t="str">
        <f>IF(Events!O62=0,"",Events!O62)</f>
        <v>M</v>
      </c>
      <c r="T56" s="5" t="str">
        <f>IF(Events!P62=0,"",Events!P62)</f>
        <v>x</v>
      </c>
      <c r="U56" s="5" t="str">
        <f>IF(Events!Q62=0,"",Events!Q62)</f>
        <v>x</v>
      </c>
      <c r="V56" s="5" t="str">
        <f>IF(Events!R62=0,"",Events!R62)</f>
        <v>x</v>
      </c>
      <c r="W56" s="5" t="str">
        <f>IF(Events!S62=0,"",Events!S62)</f>
        <v>x</v>
      </c>
    </row>
    <row r="57" ht="27.75" customHeight="1">
      <c r="A57" s="2"/>
      <c r="B57" s="52" t="str">
        <f>if(E57="","",IMAGE(Lower(if(Events!F63="Pkmn",("https://projectpokemon.org/images/mini_sprites/"),"https://projectpokemon.org/images/items/")) &amp; Lower(substitute(substitute(substitute(E57,")",""),"(","")," ","_") &amp; ".png"), 3))</f>
        <v/>
      </c>
      <c r="C57" s="57">
        <f>IF(E57="","",Events!D63)</f>
        <v>223</v>
      </c>
      <c r="D57" s="60">
        <f>IF(Events!E63=0,"",Events!E63)</f>
        <v>161117</v>
      </c>
      <c r="E57" s="46" t="str">
        <f>IF(Events!G63=0,"",Events!G63)</f>
        <v>Ash Pikachu VII</v>
      </c>
      <c r="F57" s="46" t="str">
        <f>IF(Events!T63=0,"",Events!T63)</f>
        <v>Serial Code</v>
      </c>
      <c r="G57" s="65">
        <f>IF(Events!U63=0,"",Events!U63)</f>
        <v>1</v>
      </c>
      <c r="H57" s="67">
        <f>IF(Events!V63=0,"",Events!V63)</f>
        <v>1</v>
      </c>
      <c r="I57" s="12"/>
      <c r="J57" s="13"/>
      <c r="K57" s="14" t="str">
        <f>IF(Events!Y63=0,"",Events!Y63)</f>
        <v/>
      </c>
      <c r="L57" s="14" t="str">
        <f>IF(Events!Z63=0,"",Events!Z63)</f>
        <v/>
      </c>
      <c r="M57" s="14">
        <f>IF(Events!AA63=0,"",Events!AA63)</f>
        <v>1</v>
      </c>
      <c r="N57" s="14" t="str">
        <f>IF(Events!AB63=0,"",Events!AB63)</f>
        <v/>
      </c>
      <c r="O57" s="5" t="str">
        <f>IF(Events!K63=0,"",Events!K63)</f>
        <v>x</v>
      </c>
      <c r="P57" s="5" t="str">
        <f>IF(Events!L63=0,"",Events!L63)</f>
        <v>x</v>
      </c>
      <c r="Q57" s="5" t="str">
        <f>IF(Events!M63=0,"",Events!M63)</f>
        <v>x</v>
      </c>
      <c r="R57" s="5" t="str">
        <f>IF(Events!N63=0,"",Events!N63)</f>
        <v>x</v>
      </c>
      <c r="S57" s="5" t="str">
        <f>IF(Events!O63=0,"",Events!O63)</f>
        <v>M</v>
      </c>
      <c r="T57" s="5" t="str">
        <f>IF(Events!P63=0,"",Events!P63)</f>
        <v>x</v>
      </c>
      <c r="U57" s="5" t="str">
        <f>IF(Events!Q63=0,"",Events!Q63)</f>
        <v>x</v>
      </c>
      <c r="V57" s="5" t="str">
        <f>IF(Events!R63=0,"",Events!R63)</f>
        <v>x</v>
      </c>
      <c r="W57" s="5" t="str">
        <f>IF(Events!S63=0,"",Events!S63)</f>
        <v>x</v>
      </c>
    </row>
    <row r="58" ht="27.75" customHeight="1">
      <c r="A58" s="2"/>
      <c r="B58" s="52" t="str">
        <f>if(E58="","",IMAGE(Lower(if(Events!F64="Pkmn",("https://projectpokemon.org/images/mini_sprites/"),"https://projectpokemon.org/images/items/")) &amp; Lower(substitute(substitute(substitute(E58,")",""),"(","")," ","_") &amp; ".png"), 3))</f>
        <v/>
      </c>
      <c r="C58" s="57">
        <f>IF(E58="","",Events!D64)</f>
        <v>224</v>
      </c>
      <c r="D58" s="60">
        <f>IF(Events!E64=0,"",Events!E64)</f>
        <v>565640</v>
      </c>
      <c r="E58" s="46" t="str">
        <f>IF(Events!G64=0,"",Events!G64)</f>
        <v>Charizard</v>
      </c>
      <c r="F58" s="46" t="str">
        <f>IF(Events!T64=0,"",Events!T64)</f>
        <v>Serial Code</v>
      </c>
      <c r="G58" s="65">
        <f>IF(Events!U64=0,"",Events!U64)</f>
        <v>1</v>
      </c>
      <c r="H58" s="67">
        <f>IF(Events!V64=0,"",Events!V64)</f>
        <v>1</v>
      </c>
      <c r="I58" s="12"/>
      <c r="J58" s="13"/>
      <c r="K58" s="14" t="str">
        <f>IF(Events!Y64=0,"",Events!Y64)</f>
        <v/>
      </c>
      <c r="L58" s="14" t="str">
        <f>IF(Events!Z64=0,"",Events!Z64)</f>
        <v/>
      </c>
      <c r="M58" s="14">
        <f>IF(Events!AA64=0,"",Events!AA64)</f>
        <v>1</v>
      </c>
      <c r="N58" s="14" t="str">
        <f>IF(Events!AB64=0,"",Events!AB64)</f>
        <v/>
      </c>
      <c r="O58" s="5" t="str">
        <f>IF(Events!K64=0,"",Events!K64)</f>
        <v>x</v>
      </c>
      <c r="P58" s="5" t="str">
        <f>IF(Events!L64=0,"",Events!L64)</f>
        <v>x</v>
      </c>
      <c r="Q58" s="5" t="str">
        <f>IF(Events!M64=0,"",Events!M64)</f>
        <v>x</v>
      </c>
      <c r="R58" s="5" t="str">
        <f>IF(Events!N64=0,"",Events!N64)</f>
        <v>x</v>
      </c>
      <c r="S58" s="5" t="str">
        <f>IF(Events!O64=0,"",Events!O64)</f>
        <v>M</v>
      </c>
      <c r="T58" s="5" t="str">
        <f>IF(Events!P64=0,"",Events!P64)</f>
        <v>x</v>
      </c>
      <c r="U58" s="5" t="str">
        <f>IF(Events!Q64=0,"",Events!Q64)</f>
        <v>x</v>
      </c>
      <c r="V58" s="5" t="str">
        <f>IF(Events!R64=0,"",Events!R64)</f>
        <v>x</v>
      </c>
      <c r="W58" s="5" t="str">
        <f>IF(Events!S64=0,"",Events!S64)</f>
        <v>x</v>
      </c>
    </row>
    <row r="59" ht="27.75" customHeight="1">
      <c r="A59" s="2"/>
      <c r="B59" s="52" t="str">
        <f>if(E59="","",IMAGE(Lower(if(Events!F65="Pkmn",("https://projectpokemon.org/images/mini_sprites/"),"https://projectpokemon.org/images/items/")) &amp; Lower(substitute(substitute(substitute(E59,")",""),"(","")," ","_") &amp; ".png"), 3))</f>
        <v/>
      </c>
      <c r="C59" s="57">
        <f>IF(E59="","",Events!D65)</f>
        <v>225</v>
      </c>
      <c r="D59" s="60" t="str">
        <f>IF(Events!E65=0,"",Events!E65)</f>
        <v>-</v>
      </c>
      <c r="E59" s="46" t="str">
        <f>IF(Events!G65=0,"",Events!G65)</f>
        <v>Battle Points</v>
      </c>
      <c r="F59" s="46" t="str">
        <f>IF(Events!T65=0,"",Events!T65)</f>
        <v>Serial Code</v>
      </c>
      <c r="G59" s="65">
        <f>IF(Events!U65=0,"",Events!U65)</f>
        <v>1</v>
      </c>
      <c r="H59" s="67">
        <f>IF(Events!V65=0,"",Events!V65)</f>
        <v>1</v>
      </c>
      <c r="I59" s="12"/>
      <c r="J59" s="13"/>
      <c r="K59" s="14" t="str">
        <f>IF(Events!Y65=0,"",Events!Y65)</f>
        <v/>
      </c>
      <c r="L59" s="14" t="str">
        <f>IF(Events!Z65=0,"",Events!Z65)</f>
        <v/>
      </c>
      <c r="M59" s="14">
        <f>IF(Events!AA65=0,"",Events!AA65)</f>
        <v>1</v>
      </c>
      <c r="N59" s="14" t="str">
        <f>IF(Events!AB65=0,"",Events!AB65)</f>
        <v/>
      </c>
      <c r="O59" s="5" t="str">
        <f>IF(Events!K65=0,"",Events!K65)</f>
        <v>x</v>
      </c>
      <c r="P59" s="5" t="str">
        <f>IF(Events!L65=0,"",Events!L65)</f>
        <v>x</v>
      </c>
      <c r="Q59" s="5" t="str">
        <f>IF(Events!M65=0,"",Events!M65)</f>
        <v>x</v>
      </c>
      <c r="R59" s="5" t="str">
        <f>IF(Events!N65=0,"",Events!N65)</f>
        <v>x</v>
      </c>
      <c r="S59" s="5" t="str">
        <f>IF(Events!O65=0,"",Events!O65)</f>
        <v>Nil</v>
      </c>
      <c r="T59" s="5" t="str">
        <f>IF(Events!P65=0,"",Events!P65)</f>
        <v>x</v>
      </c>
      <c r="U59" s="5" t="str">
        <f>IF(Events!Q65=0,"",Events!Q65)</f>
        <v>x</v>
      </c>
      <c r="V59" s="5" t="str">
        <f>IF(Events!R65=0,"",Events!R65)</f>
        <v>x</v>
      </c>
      <c r="W59" s="5" t="str">
        <f>IF(Events!S65=0,"",Events!S65)</f>
        <v>x</v>
      </c>
    </row>
    <row r="60" ht="27.75" customHeight="1">
      <c r="A60" s="2"/>
      <c r="B60" s="52" t="str">
        <f>if(E60="","",IMAGE(Lower(if(Events!F66="Pkmn",("https://projectpokemon.org/images/mini_sprites/"),"https://projectpokemon.org/images/items/")) &amp; Lower(substitute(substitute(substitute(E60,")",""),"(","")," ","_") &amp; ".png"), 3))</f>
        <v/>
      </c>
      <c r="C60" s="57">
        <f>IF(E60="","",Events!D66)</f>
        <v>227</v>
      </c>
      <c r="D60" s="60">
        <f>IF(Events!E66=0,"",Events!E66)</f>
        <v>201703</v>
      </c>
      <c r="E60" s="46" t="str">
        <f>IF(Events!G66=0,"",Events!G66)</f>
        <v>Pikachu</v>
      </c>
      <c r="F60" s="46" t="str">
        <f>IF(Events!T66=0,"",Events!T66)</f>
        <v>Serial Code</v>
      </c>
      <c r="G60" s="65">
        <f>IF(Events!U66=0,"",Events!U66)</f>
        <v>1</v>
      </c>
      <c r="H60" s="67">
        <f>IF(Events!V66=0,"",Events!V66)</f>
        <v>1</v>
      </c>
      <c r="I60" s="12"/>
      <c r="J60" s="13"/>
      <c r="K60" s="14" t="str">
        <f>IF(Events!Y66=0,"",Events!Y66)</f>
        <v/>
      </c>
      <c r="L60" s="14" t="str">
        <f>IF(Events!Z66=0,"",Events!Z66)</f>
        <v/>
      </c>
      <c r="M60" s="14">
        <f>IF(Events!AA66=0,"",Events!AA66)</f>
        <v>1</v>
      </c>
      <c r="N60" s="14" t="str">
        <f>IF(Events!AB66=0,"",Events!AB66)</f>
        <v/>
      </c>
      <c r="O60" s="5" t="str">
        <f>IF(Events!K66=0,"",Events!K66)</f>
        <v>x</v>
      </c>
      <c r="P60" s="5" t="str">
        <f>IF(Events!L66=0,"",Events!L66)</f>
        <v>x</v>
      </c>
      <c r="Q60" s="5" t="str">
        <f>IF(Events!M66=0,"",Events!M66)</f>
        <v>x</v>
      </c>
      <c r="R60" s="5" t="str">
        <f>IF(Events!N66=0,"",Events!N66)</f>
        <v>x</v>
      </c>
      <c r="S60" s="5" t="str">
        <f>IF(Events!O66=0,"",Events!O66)</f>
        <v>R</v>
      </c>
      <c r="T60" s="5" t="str">
        <f>IF(Events!P66=0,"",Events!P66)</f>
        <v>x</v>
      </c>
      <c r="U60" s="5" t="str">
        <f>IF(Events!Q66=0,"",Events!Q66)</f>
        <v>x</v>
      </c>
      <c r="V60" s="5" t="str">
        <f>IF(Events!R66=0,"",Events!R66)</f>
        <v>x</v>
      </c>
      <c r="W60" s="5" t="str">
        <f>IF(Events!S66=0,"",Events!S66)</f>
        <v>x</v>
      </c>
    </row>
    <row r="61" ht="27.75" customHeight="1">
      <c r="A61" s="2"/>
      <c r="B61" s="52" t="str">
        <f>if(E61="","",IMAGE(Lower(if(Events!F67="Pkmn",("https://projectpokemon.org/images/mini_sprites/"),"https://projectpokemon.org/images/items/")) &amp; Lower(substitute(substitute(substitute(E61,")",""),"(","")," ","_") &amp; ".png"), 3))</f>
        <v/>
      </c>
      <c r="C61" s="57">
        <f>IF(E61="","",Events!D67)</f>
        <v>228</v>
      </c>
      <c r="D61" s="60">
        <f>IF(Events!E67=0,"",Events!E67)</f>
        <v>170715</v>
      </c>
      <c r="E61" s="46" t="str">
        <f>IF(Events!G67=0,"",Events!G67)</f>
        <v>Marshadow</v>
      </c>
      <c r="F61" s="46" t="str">
        <f>IF(Events!T67=0,"",Events!T67)</f>
        <v>Local Wireless</v>
      </c>
      <c r="G61" s="65">
        <f>IF(Events!U67=0,"",Events!U67)</f>
        <v>1</v>
      </c>
      <c r="H61" s="67">
        <f>IF(Events!V67=0,"",Events!V67)</f>
        <v>1</v>
      </c>
      <c r="I61" s="12"/>
      <c r="J61" s="13"/>
      <c r="K61" s="14">
        <f>IF(Events!Y67=0,"",Events!Y67)</f>
        <v>1</v>
      </c>
      <c r="L61" s="14">
        <f>IF(Events!Z67=0,"",Events!Z67)</f>
        <v>1</v>
      </c>
      <c r="M61" s="14">
        <f>IF(Events!AA67=0,"",Events!AA67)</f>
        <v>1</v>
      </c>
      <c r="N61" s="14">
        <f>IF(Events!AB67=0,"",Events!AB67)</f>
        <v>1</v>
      </c>
      <c r="O61" s="5" t="str">
        <f>IF(Events!K67=0,"",Events!K67)</f>
        <v>x</v>
      </c>
      <c r="P61" s="5" t="str">
        <f>IF(Events!L67=0,"",Events!L67)</f>
        <v>x</v>
      </c>
      <c r="Q61" s="5" t="str">
        <f>IF(Events!M67=0,"",Events!M67)</f>
        <v>x</v>
      </c>
      <c r="R61" s="5" t="str">
        <f>IF(Events!N67=0,"",Events!N67)</f>
        <v>x</v>
      </c>
      <c r="S61" s="5" t="str">
        <f>IF(Events!O67=0,"",Events!O67)</f>
        <v>Nil</v>
      </c>
      <c r="T61" s="5" t="str">
        <f>IF(Events!P67=0,"",Events!P67)</f>
        <v>x</v>
      </c>
      <c r="U61" s="5" t="str">
        <f>IF(Events!Q67=0,"",Events!Q67)</f>
        <v>x</v>
      </c>
      <c r="V61" s="5" t="str">
        <f>IF(Events!R67=0,"",Events!R67)</f>
        <v>x</v>
      </c>
      <c r="W61" s="5" t="str">
        <f>IF(Events!S67=0,"",Events!S67)</f>
        <v>x</v>
      </c>
    </row>
    <row r="62" ht="27.75" customHeight="1">
      <c r="A62" s="2"/>
      <c r="B62" s="52" t="str">
        <f>if(E62="","",IMAGE(Lower(if(Events!F68="Pkmn",("https://projectpokemon.org/images/mini_sprites/"),"https://projectpokemon.org/images/items/")) &amp; Lower(substitute(substitute(substitute(E62,")",""),"(","")," ","_") &amp; ".png"), 3))</f>
        <v/>
      </c>
      <c r="C62" s="57">
        <f>IF(E62="","",Events!D68)</f>
        <v>230</v>
      </c>
      <c r="D62" s="60">
        <f>IF(Events!E68=0,"",Events!E68)</f>
        <v>170503</v>
      </c>
      <c r="E62" s="46" t="str">
        <f>IF(Events!G68=0,"",Events!G68)</f>
        <v>Espeon</v>
      </c>
      <c r="F62" s="46" t="str">
        <f>IF(Events!T68=0,"",Events!T68)</f>
        <v>Local Wireless</v>
      </c>
      <c r="G62" s="65">
        <f>IF(Events!U68=0,"",Events!U68)</f>
        <v>1</v>
      </c>
      <c r="H62" s="67">
        <f>IF(Events!V68=0,"",Events!V68)</f>
        <v>1</v>
      </c>
      <c r="I62" s="12"/>
      <c r="J62" s="13"/>
      <c r="K62" s="14">
        <f>IF(Events!Y68=0,"",Events!Y68)</f>
        <v>1</v>
      </c>
      <c r="L62" s="14">
        <f>IF(Events!Z68=0,"",Events!Z68)</f>
        <v>1</v>
      </c>
      <c r="M62" s="14">
        <f>IF(Events!AA68=0,"",Events!AA68)</f>
        <v>1</v>
      </c>
      <c r="N62" s="14">
        <f>IF(Events!AB68=0,"",Events!AB68)</f>
        <v>1</v>
      </c>
      <c r="O62" s="5" t="str">
        <f>IF(Events!K68=0,"",Events!K68)</f>
        <v>x</v>
      </c>
      <c r="P62" s="5" t="str">
        <f>IF(Events!L68=0,"",Events!L68)</f>
        <v>x</v>
      </c>
      <c r="Q62" s="5" t="str">
        <f>IF(Events!M68=0,"",Events!M68)</f>
        <v>x</v>
      </c>
      <c r="R62" s="5" t="str">
        <f>IF(Events!N68=0,"",Events!N68)</f>
        <v>x</v>
      </c>
      <c r="S62" s="5" t="str">
        <f>IF(Events!O68=0,"",Events!O68)</f>
        <v>F</v>
      </c>
      <c r="T62" s="5" t="str">
        <f>IF(Events!P68=0,"",Events!P68)</f>
        <v>x</v>
      </c>
      <c r="U62" s="5" t="str">
        <f>IF(Events!Q68=0,"",Events!Q68)</f>
        <v>x</v>
      </c>
      <c r="V62" s="5" t="str">
        <f>IF(Events!R68=0,"",Events!R68)</f>
        <v>x</v>
      </c>
      <c r="W62" s="5" t="str">
        <f>IF(Events!S68=0,"",Events!S68)</f>
        <v>x</v>
      </c>
    </row>
    <row r="63" ht="27.75" customHeight="1">
      <c r="A63" s="2"/>
      <c r="B63" s="52" t="str">
        <f>if(E63="","",IMAGE(Lower(if(Events!F69="Pkmn",("https://projectpokemon.org/images/mini_sprites/"),"https://projectpokemon.org/images/items/")) &amp; Lower(substitute(substitute(substitute(E63,")",""),"(","")," ","_") &amp; ".png"), 3))</f>
        <v/>
      </c>
      <c r="C63" s="57">
        <f>IF(E63="","",Events!D69)</f>
        <v>230</v>
      </c>
      <c r="D63" s="60">
        <f>IF(Events!E69=0,"",Events!E69)</f>
        <v>170503</v>
      </c>
      <c r="E63" s="46" t="str">
        <f>IF(Events!G69=0,"",Events!G69)</f>
        <v>Flareon</v>
      </c>
      <c r="F63" s="46" t="str">
        <f>IF(Events!T69=0,"",Events!T69)</f>
        <v>Local Wireless</v>
      </c>
      <c r="G63" s="65">
        <f>IF(Events!U69=0,"",Events!U69)</f>
        <v>1</v>
      </c>
      <c r="H63" s="67">
        <f>IF(Events!V69=0,"",Events!V69)</f>
        <v>1</v>
      </c>
      <c r="I63" s="12"/>
      <c r="J63" s="13"/>
      <c r="K63" s="14">
        <f>IF(Events!Y69=0,"",Events!Y69)</f>
        <v>1</v>
      </c>
      <c r="L63" s="14">
        <f>IF(Events!Z69=0,"",Events!Z69)</f>
        <v>1</v>
      </c>
      <c r="M63" s="14">
        <f>IF(Events!AA69=0,"",Events!AA69)</f>
        <v>1</v>
      </c>
      <c r="N63" s="14">
        <f>IF(Events!AB69=0,"",Events!AB69)</f>
        <v>1</v>
      </c>
      <c r="O63" s="5" t="str">
        <f>IF(Events!K69=0,"",Events!K69)</f>
        <v>x</v>
      </c>
      <c r="P63" s="5" t="str">
        <f>IF(Events!L69=0,"",Events!L69)</f>
        <v>x</v>
      </c>
      <c r="Q63" s="5" t="str">
        <f>IF(Events!M69=0,"",Events!M69)</f>
        <v>x</v>
      </c>
      <c r="R63" s="5" t="str">
        <f>IF(Events!N69=0,"",Events!N69)</f>
        <v>x</v>
      </c>
      <c r="S63" s="5" t="str">
        <f>IF(Events!O69=0,"",Events!O69)</f>
        <v>F</v>
      </c>
      <c r="T63" s="5" t="str">
        <f>IF(Events!P69=0,"",Events!P69)</f>
        <v>x</v>
      </c>
      <c r="U63" s="5" t="str">
        <f>IF(Events!Q69=0,"",Events!Q69)</f>
        <v>x</v>
      </c>
      <c r="V63" s="5" t="str">
        <f>IF(Events!R69=0,"",Events!R69)</f>
        <v>x</v>
      </c>
      <c r="W63" s="5" t="str">
        <f>IF(Events!S69=0,"",Events!S69)</f>
        <v>x</v>
      </c>
    </row>
    <row r="64" ht="27.75" customHeight="1">
      <c r="A64" s="2"/>
      <c r="B64" s="52" t="str">
        <f>if(E64="","",IMAGE(Lower(if(Events!F70="Pkmn",("https://projectpokemon.org/images/mini_sprites/"),"https://projectpokemon.org/images/items/")) &amp; Lower(substitute(substitute(substitute(E64,")",""),"(","")," ","_") &amp; ".png"), 3))</f>
        <v/>
      </c>
      <c r="C64" s="57">
        <f>IF(E64="","",Events!D70)</f>
        <v>230</v>
      </c>
      <c r="D64" s="60">
        <f>IF(Events!E70=0,"",Events!E70)</f>
        <v>170503</v>
      </c>
      <c r="E64" s="46" t="str">
        <f>IF(Events!G70=0,"",Events!G70)</f>
        <v>Glaceon</v>
      </c>
      <c r="F64" s="46" t="str">
        <f>IF(Events!T70=0,"",Events!T70)</f>
        <v>Local Wireless</v>
      </c>
      <c r="G64" s="65">
        <f>IF(Events!U70=0,"",Events!U70)</f>
        <v>1</v>
      </c>
      <c r="H64" s="67">
        <f>IF(Events!V70=0,"",Events!V70)</f>
        <v>1</v>
      </c>
      <c r="I64" s="12"/>
      <c r="J64" s="13"/>
      <c r="K64" s="14">
        <f>IF(Events!Y70=0,"",Events!Y70)</f>
        <v>1</v>
      </c>
      <c r="L64" s="14">
        <f>IF(Events!Z70=0,"",Events!Z70)</f>
        <v>1</v>
      </c>
      <c r="M64" s="14">
        <f>IF(Events!AA70=0,"",Events!AA70)</f>
        <v>1</v>
      </c>
      <c r="N64" s="14">
        <f>IF(Events!AB70=0,"",Events!AB70)</f>
        <v>1</v>
      </c>
      <c r="O64" s="5" t="str">
        <f>IF(Events!K70=0,"",Events!K70)</f>
        <v>x</v>
      </c>
      <c r="P64" s="5" t="str">
        <f>IF(Events!L70=0,"",Events!L70)</f>
        <v>x</v>
      </c>
      <c r="Q64" s="5" t="str">
        <f>IF(Events!M70=0,"",Events!M70)</f>
        <v>x</v>
      </c>
      <c r="R64" s="5" t="str">
        <f>IF(Events!N70=0,"",Events!N70)</f>
        <v>x</v>
      </c>
      <c r="S64" s="5" t="str">
        <f>IF(Events!O70=0,"",Events!O70)</f>
        <v>F</v>
      </c>
      <c r="T64" s="5" t="str">
        <f>IF(Events!P70=0,"",Events!P70)</f>
        <v>x</v>
      </c>
      <c r="U64" s="5" t="str">
        <f>IF(Events!Q70=0,"",Events!Q70)</f>
        <v>x</v>
      </c>
      <c r="V64" s="5" t="str">
        <f>IF(Events!R70=0,"",Events!R70)</f>
        <v>x</v>
      </c>
      <c r="W64" s="5" t="str">
        <f>IF(Events!S70=0,"",Events!S70)</f>
        <v>x</v>
      </c>
    </row>
    <row r="65" ht="27.75" customHeight="1">
      <c r="A65" s="2"/>
      <c r="B65" s="52" t="str">
        <f>if(E65="","",IMAGE(Lower(if(Events!F71="Pkmn",("https://projectpokemon.org/images/mini_sprites/"),"https://projectpokemon.org/images/items/")) &amp; Lower(substitute(substitute(substitute(E65,")",""),"(","")," ","_") &amp; ".png"), 3))</f>
        <v/>
      </c>
      <c r="C65" s="57">
        <f>IF(E65="","",Events!D71)</f>
        <v>230</v>
      </c>
      <c r="D65" s="60">
        <f>IF(Events!E71=0,"",Events!E71)</f>
        <v>170503</v>
      </c>
      <c r="E65" s="46" t="str">
        <f>IF(Events!G71=0,"",Events!G71)</f>
        <v>Jolteon</v>
      </c>
      <c r="F65" s="46" t="str">
        <f>IF(Events!T71=0,"",Events!T71)</f>
        <v>Local Wireless</v>
      </c>
      <c r="G65" s="65">
        <f>IF(Events!U71=0,"",Events!U71)</f>
        <v>1</v>
      </c>
      <c r="H65" s="67">
        <f>IF(Events!V71=0,"",Events!V71)</f>
        <v>1</v>
      </c>
      <c r="I65" s="12"/>
      <c r="J65" s="13"/>
      <c r="K65" s="14">
        <f>IF(Events!Y71=0,"",Events!Y71)</f>
        <v>1</v>
      </c>
      <c r="L65" s="14">
        <f>IF(Events!Z71=0,"",Events!Z71)</f>
        <v>1</v>
      </c>
      <c r="M65" s="14">
        <f>IF(Events!AA71=0,"",Events!AA71)</f>
        <v>1</v>
      </c>
      <c r="N65" s="14">
        <f>IF(Events!AB71=0,"",Events!AB71)</f>
        <v>1</v>
      </c>
      <c r="O65" s="5" t="str">
        <f>IF(Events!K71=0,"",Events!K71)</f>
        <v>x</v>
      </c>
      <c r="P65" s="5" t="str">
        <f>IF(Events!L71=0,"",Events!L71)</f>
        <v>x</v>
      </c>
      <c r="Q65" s="5" t="str">
        <f>IF(Events!M71=0,"",Events!M71)</f>
        <v>x</v>
      </c>
      <c r="R65" s="5" t="str">
        <f>IF(Events!N71=0,"",Events!N71)</f>
        <v>x</v>
      </c>
      <c r="S65" s="5" t="str">
        <f>IF(Events!O71=0,"",Events!O71)</f>
        <v>F</v>
      </c>
      <c r="T65" s="5" t="str">
        <f>IF(Events!P71=0,"",Events!P71)</f>
        <v>x</v>
      </c>
      <c r="U65" s="5" t="str">
        <f>IF(Events!Q71=0,"",Events!Q71)</f>
        <v>x</v>
      </c>
      <c r="V65" s="5" t="str">
        <f>IF(Events!R71=0,"",Events!R71)</f>
        <v>x</v>
      </c>
      <c r="W65" s="5" t="str">
        <f>IF(Events!S71=0,"",Events!S71)</f>
        <v>x</v>
      </c>
    </row>
    <row r="66" ht="27.75" customHeight="1">
      <c r="A66" s="2"/>
      <c r="B66" s="52" t="str">
        <f>if(E66="","",IMAGE(Lower(if(Events!F72="Pkmn",("https://projectpokemon.org/images/mini_sprites/"),"https://projectpokemon.org/images/items/")) &amp; Lower(substitute(substitute(substitute(E66,")",""),"(","")," ","_") &amp; ".png"), 3))</f>
        <v/>
      </c>
      <c r="C66" s="57">
        <f>IF(E66="","",Events!D72)</f>
        <v>230</v>
      </c>
      <c r="D66" s="60">
        <f>IF(Events!E72=0,"",Events!E72)</f>
        <v>170503</v>
      </c>
      <c r="E66" s="46" t="str">
        <f>IF(Events!G72=0,"",Events!G72)</f>
        <v>Leafeon</v>
      </c>
      <c r="F66" s="46" t="str">
        <f>IF(Events!T72=0,"",Events!T72)</f>
        <v>Local Wireless</v>
      </c>
      <c r="G66" s="65">
        <f>IF(Events!U72=0,"",Events!U72)</f>
        <v>1</v>
      </c>
      <c r="H66" s="67">
        <f>IF(Events!V72=0,"",Events!V72)</f>
        <v>1</v>
      </c>
      <c r="I66" s="12"/>
      <c r="J66" s="13"/>
      <c r="K66" s="14">
        <f>IF(Events!Y72=0,"",Events!Y72)</f>
        <v>1</v>
      </c>
      <c r="L66" s="14">
        <f>IF(Events!Z72=0,"",Events!Z72)</f>
        <v>1</v>
      </c>
      <c r="M66" s="14">
        <f>IF(Events!AA72=0,"",Events!AA72)</f>
        <v>1</v>
      </c>
      <c r="N66" s="14">
        <f>IF(Events!AB72=0,"",Events!AB72)</f>
        <v>1</v>
      </c>
      <c r="O66" s="5" t="str">
        <f>IF(Events!K72=0,"",Events!K72)</f>
        <v>x</v>
      </c>
      <c r="P66" s="5" t="str">
        <f>IF(Events!L72=0,"",Events!L72)</f>
        <v>x</v>
      </c>
      <c r="Q66" s="5" t="str">
        <f>IF(Events!M72=0,"",Events!M72)</f>
        <v>x</v>
      </c>
      <c r="R66" s="5" t="str">
        <f>IF(Events!N72=0,"",Events!N72)</f>
        <v>x</v>
      </c>
      <c r="S66" s="5" t="str">
        <f>IF(Events!O72=0,"",Events!O72)</f>
        <v>F</v>
      </c>
      <c r="T66" s="5" t="str">
        <f>IF(Events!P72=0,"",Events!P72)</f>
        <v>x</v>
      </c>
      <c r="U66" s="5" t="str">
        <f>IF(Events!Q72=0,"",Events!Q72)</f>
        <v>x</v>
      </c>
      <c r="V66" s="5" t="str">
        <f>IF(Events!R72=0,"",Events!R72)</f>
        <v>x</v>
      </c>
      <c r="W66" s="5" t="str">
        <f>IF(Events!S72=0,"",Events!S72)</f>
        <v>x</v>
      </c>
    </row>
    <row r="67" ht="27.75" customHeight="1">
      <c r="A67" s="2"/>
      <c r="B67" s="52" t="str">
        <f>if(E67="","",IMAGE(Lower(if(Events!F73="Pkmn",("https://projectpokemon.org/images/mini_sprites/"),"https://projectpokemon.org/images/items/")) &amp; Lower(substitute(substitute(substitute(E67,")",""),"(","")," ","_") &amp; ".png"), 3))</f>
        <v/>
      </c>
      <c r="C67" s="57">
        <f>IF(E67="","",Events!D73)</f>
        <v>230</v>
      </c>
      <c r="D67" s="60">
        <f>IF(Events!E73=0,"",Events!E73)</f>
        <v>170503</v>
      </c>
      <c r="E67" s="46" t="str">
        <f>IF(Events!G73=0,"",Events!G73)</f>
        <v>Sylveon</v>
      </c>
      <c r="F67" s="46" t="str">
        <f>IF(Events!T73=0,"",Events!T73)</f>
        <v>Local Wireless</v>
      </c>
      <c r="G67" s="65">
        <f>IF(Events!U73=0,"",Events!U73)</f>
        <v>1</v>
      </c>
      <c r="H67" s="67">
        <f>IF(Events!V73=0,"",Events!V73)</f>
        <v>1</v>
      </c>
      <c r="I67" s="12"/>
      <c r="J67" s="13"/>
      <c r="K67" s="14">
        <f>IF(Events!Y73=0,"",Events!Y73)</f>
        <v>1</v>
      </c>
      <c r="L67" s="14">
        <f>IF(Events!Z73=0,"",Events!Z73)</f>
        <v>1</v>
      </c>
      <c r="M67" s="14">
        <f>IF(Events!AA73=0,"",Events!AA73)</f>
        <v>1</v>
      </c>
      <c r="N67" s="14">
        <f>IF(Events!AB73=0,"",Events!AB73)</f>
        <v>1</v>
      </c>
      <c r="O67" s="5" t="str">
        <f>IF(Events!K73=0,"",Events!K73)</f>
        <v>x</v>
      </c>
      <c r="P67" s="5" t="str">
        <f>IF(Events!L73=0,"",Events!L73)</f>
        <v>x</v>
      </c>
      <c r="Q67" s="5" t="str">
        <f>IF(Events!M73=0,"",Events!M73)</f>
        <v>x</v>
      </c>
      <c r="R67" s="5" t="str">
        <f>IF(Events!N73=0,"",Events!N73)</f>
        <v>x</v>
      </c>
      <c r="S67" s="5" t="str">
        <f>IF(Events!O73=0,"",Events!O73)</f>
        <v>F</v>
      </c>
      <c r="T67" s="5" t="str">
        <f>IF(Events!P73=0,"",Events!P73)</f>
        <v>x</v>
      </c>
      <c r="U67" s="5" t="str">
        <f>IF(Events!Q73=0,"",Events!Q73)</f>
        <v>x</v>
      </c>
      <c r="V67" s="5" t="str">
        <f>IF(Events!R73=0,"",Events!R73)</f>
        <v>x</v>
      </c>
      <c r="W67" s="5" t="str">
        <f>IF(Events!S73=0,"",Events!S73)</f>
        <v>x</v>
      </c>
    </row>
    <row r="68" ht="27.75" customHeight="1">
      <c r="A68" s="2"/>
      <c r="B68" s="52" t="str">
        <f>if(E68="","",IMAGE(Lower(if(Events!F74="Pkmn",("https://projectpokemon.org/images/mini_sprites/"),"https://projectpokemon.org/images/items/")) &amp; Lower(substitute(substitute(substitute(E68,")",""),"(","")," ","_") &amp; ".png"), 3))</f>
        <v/>
      </c>
      <c r="C68" s="57">
        <f>IF(E68="","",Events!D74)</f>
        <v>230</v>
      </c>
      <c r="D68" s="60">
        <f>IF(Events!E74=0,"",Events!E74)</f>
        <v>170503</v>
      </c>
      <c r="E68" s="46" t="str">
        <f>IF(Events!G74=0,"",Events!G74)</f>
        <v>Umbreon</v>
      </c>
      <c r="F68" s="46" t="str">
        <f>IF(Events!T74=0,"",Events!T74)</f>
        <v>Local Wireless</v>
      </c>
      <c r="G68" s="65">
        <f>IF(Events!U74=0,"",Events!U74)</f>
        <v>1</v>
      </c>
      <c r="H68" s="67">
        <f>IF(Events!V74=0,"",Events!V74)</f>
        <v>1</v>
      </c>
      <c r="I68" s="12"/>
      <c r="J68" s="13"/>
      <c r="K68" s="14">
        <f>IF(Events!Y74=0,"",Events!Y74)</f>
        <v>1</v>
      </c>
      <c r="L68" s="14">
        <f>IF(Events!Z74=0,"",Events!Z74)</f>
        <v>1</v>
      </c>
      <c r="M68" s="14">
        <f>IF(Events!AA74=0,"",Events!AA74)</f>
        <v>1</v>
      </c>
      <c r="N68" s="14">
        <f>IF(Events!AB74=0,"",Events!AB74)</f>
        <v>1</v>
      </c>
      <c r="O68" s="5" t="str">
        <f>IF(Events!K74=0,"",Events!K74)</f>
        <v>x</v>
      </c>
      <c r="P68" s="5" t="str">
        <f>IF(Events!L74=0,"",Events!L74)</f>
        <v>x</v>
      </c>
      <c r="Q68" s="5" t="str">
        <f>IF(Events!M74=0,"",Events!M74)</f>
        <v>x</v>
      </c>
      <c r="R68" s="5" t="str">
        <f>IF(Events!N74=0,"",Events!N74)</f>
        <v>x</v>
      </c>
      <c r="S68" s="5" t="str">
        <f>IF(Events!O74=0,"",Events!O74)</f>
        <v>F</v>
      </c>
      <c r="T68" s="5" t="str">
        <f>IF(Events!P74=0,"",Events!P74)</f>
        <v>x</v>
      </c>
      <c r="U68" s="5" t="str">
        <f>IF(Events!Q74=0,"",Events!Q74)</f>
        <v>x</v>
      </c>
      <c r="V68" s="5" t="str">
        <f>IF(Events!R74=0,"",Events!R74)</f>
        <v>x</v>
      </c>
      <c r="W68" s="5" t="str">
        <f>IF(Events!S74=0,"",Events!S74)</f>
        <v>x</v>
      </c>
    </row>
    <row r="69" ht="27.75" customHeight="1">
      <c r="A69" s="2"/>
      <c r="B69" s="52" t="str">
        <f>if(E69="","",IMAGE(Lower(if(Events!F75="Pkmn",("https://projectpokemon.org/images/mini_sprites/"),"https://projectpokemon.org/images/items/")) &amp; Lower(substitute(substitute(substitute(E69,")",""),"(","")," ","_") &amp; ".png"), 3))</f>
        <v/>
      </c>
      <c r="C69" s="57">
        <f>IF(E69="","",Events!D75)</f>
        <v>230</v>
      </c>
      <c r="D69" s="60">
        <f>IF(Events!E75=0,"",Events!E75)</f>
        <v>170503</v>
      </c>
      <c r="E69" s="46" t="str">
        <f>IF(Events!G75=0,"",Events!G75)</f>
        <v>Vaporeon</v>
      </c>
      <c r="F69" s="46" t="str">
        <f>IF(Events!T75=0,"",Events!T75)</f>
        <v>Local Wireless</v>
      </c>
      <c r="G69" s="65">
        <f>IF(Events!U75=0,"",Events!U75)</f>
        <v>1</v>
      </c>
      <c r="H69" s="67">
        <f>IF(Events!V75=0,"",Events!V75)</f>
        <v>1</v>
      </c>
      <c r="I69" s="12"/>
      <c r="J69" s="13"/>
      <c r="K69" s="14">
        <f>IF(Events!Y75=0,"",Events!Y75)</f>
        <v>1</v>
      </c>
      <c r="L69" s="14">
        <f>IF(Events!Z75=0,"",Events!Z75)</f>
        <v>1</v>
      </c>
      <c r="M69" s="14">
        <f>IF(Events!AA75=0,"",Events!AA75)</f>
        <v>1</v>
      </c>
      <c r="N69" s="14">
        <f>IF(Events!AB75=0,"",Events!AB75)</f>
        <v>1</v>
      </c>
      <c r="O69" s="5" t="str">
        <f>IF(Events!K75=0,"",Events!K75)</f>
        <v>x</v>
      </c>
      <c r="P69" s="5" t="str">
        <f>IF(Events!L75=0,"",Events!L75)</f>
        <v>x</v>
      </c>
      <c r="Q69" s="5" t="str">
        <f>IF(Events!M75=0,"",Events!M75)</f>
        <v>x</v>
      </c>
      <c r="R69" s="5" t="str">
        <f>IF(Events!N75=0,"",Events!N75)</f>
        <v>x</v>
      </c>
      <c r="S69" s="5" t="str">
        <f>IF(Events!O75=0,"",Events!O75)</f>
        <v>F</v>
      </c>
      <c r="T69" s="5" t="str">
        <f>IF(Events!P75=0,"",Events!P75)</f>
        <v>x</v>
      </c>
      <c r="U69" s="5" t="str">
        <f>IF(Events!Q75=0,"",Events!Q75)</f>
        <v>x</v>
      </c>
      <c r="V69" s="5" t="str">
        <f>IF(Events!R75=0,"",Events!R75)</f>
        <v>x</v>
      </c>
      <c r="W69" s="5" t="str">
        <f>IF(Events!S75=0,"",Events!S75)</f>
        <v>x</v>
      </c>
    </row>
    <row r="70" ht="27.75" customHeight="1">
      <c r="A70" s="2"/>
      <c r="B70" s="52" t="str">
        <f>if(E70="","",IMAGE(Lower(if(Events!F76="Pkmn",("https://projectpokemon.org/images/mini_sprites/"),"https://projectpokemon.org/images/items/")) &amp; Lower(substitute(substitute(substitute(E70,")",""),"(","")," ","_") &amp; ".png"), 3))</f>
        <v/>
      </c>
      <c r="C70" s="57">
        <f>IF(E70="","",Events!D76)</f>
        <v>231</v>
      </c>
      <c r="D70" s="57">
        <f>IF(Events!E76=0,"",Events!E76)</f>
        <v>170630</v>
      </c>
      <c r="E70" s="46" t="str">
        <f>IF(Events!G76=0,"",Events!G76)</f>
        <v>Victini</v>
      </c>
      <c r="F70" s="46" t="str">
        <f>IF(Events!T76=0,"",Events!T76)</f>
        <v>Local Wireless</v>
      </c>
      <c r="G70" s="65">
        <f>IF(Events!U76=0,"",Events!U76)</f>
        <v>1</v>
      </c>
      <c r="H70" s="67">
        <f>IF(Events!V76=0,"",Events!V76)</f>
        <v>1</v>
      </c>
      <c r="I70" s="12"/>
      <c r="J70" s="13"/>
      <c r="K70" s="14">
        <f>IF(Events!Y76=0,"",Events!Y76)</f>
        <v>1</v>
      </c>
      <c r="L70" s="14">
        <f>IF(Events!Z76=0,"",Events!Z76)</f>
        <v>1</v>
      </c>
      <c r="M70" s="14">
        <f>IF(Events!AA76=0,"",Events!AA76)</f>
        <v>1</v>
      </c>
      <c r="N70" s="14">
        <f>IF(Events!AB76=0,"",Events!AB76)</f>
        <v>1</v>
      </c>
      <c r="O70" s="5" t="str">
        <f>IF(Events!K76=0,"",Events!K76)</f>
        <v>x</v>
      </c>
      <c r="P70" s="5" t="str">
        <f>IF(Events!L76=0,"",Events!L76)</f>
        <v>x</v>
      </c>
      <c r="Q70" s="5" t="str">
        <f>IF(Events!M76=0,"",Events!M76)</f>
        <v>x</v>
      </c>
      <c r="R70" s="5" t="str">
        <f>IF(Events!N76=0,"",Events!N76)</f>
        <v>x</v>
      </c>
      <c r="S70" s="5" t="str">
        <f>IF(Events!O76=0,"",Events!O76)</f>
        <v>Nil</v>
      </c>
      <c r="T70" s="5" t="str">
        <f>IF(Events!P76=0,"",Events!P76)</f>
        <v>x</v>
      </c>
      <c r="U70" s="5" t="str">
        <f>IF(Events!Q76=0,"",Events!Q76)</f>
        <v>x</v>
      </c>
      <c r="V70" s="5" t="str">
        <f>IF(Events!R76=0,"",Events!R76)</f>
        <v>x</v>
      </c>
      <c r="W70" s="5" t="str">
        <f>IF(Events!S76=0,"",Events!S76)</f>
        <v>x</v>
      </c>
    </row>
    <row r="71" ht="27.75" customHeight="1">
      <c r="A71" s="2"/>
      <c r="B71" s="52" t="str">
        <f>if(E71="","",IMAGE(Lower(if(Events!F77="Pkmn",("https://projectpokemon.org/images/mini_sprites/"),"https://projectpokemon.org/images/items/")) &amp; Lower(substitute(substitute(substitute(E71,")",""),"(","")," ","_") &amp; ".png"), 3))</f>
        <v/>
      </c>
      <c r="C71" s="57">
        <f>IF(E71="","",Events!D77)</f>
        <v>233</v>
      </c>
      <c r="D71" s="60">
        <f>IF(Events!E77=0,"",Events!E77)</f>
        <v>170428</v>
      </c>
      <c r="E71" s="46" t="str">
        <f>IF(Events!G77=0,"",Events!G77)</f>
        <v>Tapu Koko</v>
      </c>
      <c r="F71" s="46" t="str">
        <f>IF(Events!T77=0,"",Events!T77)</f>
        <v>Serial Code</v>
      </c>
      <c r="G71" s="65">
        <f>IF(Events!U77=0,"",Events!U77)</f>
        <v>1</v>
      </c>
      <c r="H71" s="67">
        <f>IF(Events!V77=0,"",Events!V77)</f>
        <v>1</v>
      </c>
      <c r="I71" s="12"/>
      <c r="J71" s="13"/>
      <c r="K71" s="14" t="str">
        <f>IF(Events!Y77=0,"",Events!Y77)</f>
        <v/>
      </c>
      <c r="L71" s="14">
        <f>IF(Events!Z77=0,"",Events!Z77)</f>
        <v>1</v>
      </c>
      <c r="M71" s="14">
        <f>IF(Events!AA77=0,"",Events!AA77)</f>
        <v>1</v>
      </c>
      <c r="N71" s="14" t="str">
        <f>IF(Events!AB77=0,"",Events!AB77)</f>
        <v/>
      </c>
      <c r="O71" s="5" t="str">
        <f>IF(Events!K77=0,"",Events!K77)</f>
        <v>Nil</v>
      </c>
      <c r="P71" s="5" t="str">
        <f>IF(Events!L77=0,"",Events!L77)</f>
        <v>x</v>
      </c>
      <c r="Q71" s="5" t="str">
        <f>IF(Events!M77=0,"",Events!M77)</f>
        <v>x</v>
      </c>
      <c r="R71" s="5" t="str">
        <f>IF(Events!N77=0,"",Events!N77)</f>
        <v>x</v>
      </c>
      <c r="S71" s="5" t="str">
        <f>IF(Events!O77=0,"",Events!O77)</f>
        <v>x</v>
      </c>
      <c r="T71" s="5" t="str">
        <f>IF(Events!P77=0,"",Events!P77)</f>
        <v>x</v>
      </c>
      <c r="U71" s="5" t="str">
        <f>IF(Events!Q77=0,"",Events!Q77)</f>
        <v>x</v>
      </c>
      <c r="V71" s="5" t="str">
        <f>IF(Events!R77=0,"",Events!R77)</f>
        <v>x</v>
      </c>
      <c r="W71" s="5" t="str">
        <f>IF(Events!S77=0,"",Events!S77)</f>
        <v>x</v>
      </c>
    </row>
    <row r="72" ht="27.75" customHeight="1">
      <c r="A72" s="2"/>
      <c r="B72" s="52" t="str">
        <f>if(E72="","",IMAGE(Lower(if(Events!F78="Pkmn",("https://projectpokemon.org/images/mini_sprites/"),"https://projectpokemon.org/images/items/")) &amp; Lower(substitute(substitute(substitute(E72,")",""),"(","")," ","_") &amp; ".png"), 3))</f>
        <v/>
      </c>
      <c r="C72" s="57">
        <f>IF(E72="","",Events!D78)</f>
        <v>234</v>
      </c>
      <c r="D72" s="60">
        <f>IF(Events!E78=0,"",Events!E78)</f>
        <v>170617</v>
      </c>
      <c r="E72" s="46" t="str">
        <f>IF(Events!G78=0,"",Events!G78)</f>
        <v>Steenee</v>
      </c>
      <c r="F72" s="46" t="str">
        <f>IF(Events!T78=0,"",Events!T78)</f>
        <v>Serial Code</v>
      </c>
      <c r="G72" s="65">
        <f>IF(Events!U78=0,"",Events!U78)</f>
        <v>1</v>
      </c>
      <c r="H72" s="67">
        <f>IF(Events!V78=0,"",Events!V78)</f>
        <v>1</v>
      </c>
      <c r="I72" s="12"/>
      <c r="J72" s="13"/>
      <c r="K72" s="14" t="str">
        <f>IF(Events!Y78=0,"",Events!Y78)</f>
        <v/>
      </c>
      <c r="L72" s="14" t="str">
        <f>IF(Events!Z78=0,"",Events!Z78)</f>
        <v/>
      </c>
      <c r="M72" s="14">
        <f>IF(Events!AA78=0,"",Events!AA78)</f>
        <v>1</v>
      </c>
      <c r="N72" s="14" t="str">
        <f>IF(Events!AB78=0,"",Events!AB78)</f>
        <v/>
      </c>
      <c r="O72" s="5" t="str">
        <f>IF(Events!K78=0,"",Events!K78)</f>
        <v>x</v>
      </c>
      <c r="P72" s="5" t="str">
        <f>IF(Events!L78=0,"",Events!L78)</f>
        <v>x</v>
      </c>
      <c r="Q72" s="5" t="str">
        <f>IF(Events!M78=0,"",Events!M78)</f>
        <v>x</v>
      </c>
      <c r="R72" s="5" t="str">
        <f>IF(Events!N78=0,"",Events!N78)</f>
        <v>x</v>
      </c>
      <c r="S72" s="5" t="str">
        <f>IF(Events!O78=0,"",Events!O78)</f>
        <v>F</v>
      </c>
      <c r="T72" s="5" t="str">
        <f>IF(Events!P78=0,"",Events!P78)</f>
        <v>x</v>
      </c>
      <c r="U72" s="5" t="str">
        <f>IF(Events!Q78=0,"",Events!Q78)</f>
        <v>x</v>
      </c>
      <c r="V72" s="5" t="str">
        <f>IF(Events!R78=0,"",Events!R78)</f>
        <v>x</v>
      </c>
      <c r="W72" s="5" t="str">
        <f>IF(Events!S78=0,"",Events!S78)</f>
        <v>x</v>
      </c>
    </row>
    <row r="73" ht="27.75" customHeight="1">
      <c r="A73" s="2"/>
      <c r="B73" s="52" t="str">
        <f>if(E73="","",IMAGE(Lower(if(Events!F79="Pkmn",("https://projectpokemon.org/images/mini_sprites/"),"https://projectpokemon.org/images/items/")) &amp; Lower(substitute(substitute(substitute(E73,")",""),"(","")," ","_") &amp; ".png"), 3))</f>
        <v/>
      </c>
      <c r="C73" s="57">
        <f>IF(E73="","",Events!D79)</f>
        <v>235</v>
      </c>
      <c r="D73" s="60">
        <f>IF(Events!E79=0,"",Events!E79)</f>
        <v>170626</v>
      </c>
      <c r="E73" s="46" t="str">
        <f>IF(Events!G79=0,"",Events!G79)</f>
        <v>Turtonator</v>
      </c>
      <c r="F73" s="46" t="str">
        <f>IF(Events!T79=0,"",Events!T79)</f>
        <v>Serial Code</v>
      </c>
      <c r="G73" s="65">
        <f>IF(Events!U79=0,"",Events!U79)</f>
        <v>1</v>
      </c>
      <c r="H73" s="67">
        <f>IF(Events!V79=0,"",Events!V79)</f>
        <v>1</v>
      </c>
      <c r="I73" s="12"/>
      <c r="J73" s="13"/>
      <c r="K73" s="14" t="str">
        <f>IF(Events!Y79=0,"",Events!Y79)</f>
        <v/>
      </c>
      <c r="L73" s="14" t="str">
        <f>IF(Events!Z79=0,"",Events!Z79)</f>
        <v/>
      </c>
      <c r="M73" s="14">
        <f>IF(Events!AA79=0,"",Events!AA79)</f>
        <v>1</v>
      </c>
      <c r="N73" s="14" t="str">
        <f>IF(Events!AB79=0,"",Events!AB79)</f>
        <v/>
      </c>
      <c r="O73" s="5" t="str">
        <f>IF(Events!K79=0,"",Events!K79)</f>
        <v>x</v>
      </c>
      <c r="P73" s="5" t="str">
        <f>IF(Events!L79=0,"",Events!L79)</f>
        <v>x</v>
      </c>
      <c r="Q73" s="5" t="str">
        <f>IF(Events!M79=0,"",Events!M79)</f>
        <v>x</v>
      </c>
      <c r="R73" s="5" t="str">
        <f>IF(Events!N79=0,"",Events!N79)</f>
        <v>x</v>
      </c>
      <c r="S73" s="5" t="str">
        <f>IF(Events!O79=0,"",Events!O79)</f>
        <v>M</v>
      </c>
      <c r="T73" s="5" t="str">
        <f>IF(Events!P79=0,"",Events!P79)</f>
        <v>x</v>
      </c>
      <c r="U73" s="5" t="str">
        <f>IF(Events!Q79=0,"",Events!Q79)</f>
        <v>x</v>
      </c>
      <c r="V73" s="5" t="str">
        <f>IF(Events!R79=0,"",Events!R79)</f>
        <v>x</v>
      </c>
      <c r="W73" s="5" t="str">
        <f>IF(Events!S79=0,"",Events!S79)</f>
        <v>x</v>
      </c>
    </row>
    <row r="74" ht="27.75" customHeight="1">
      <c r="A74" s="2"/>
      <c r="B74" s="52" t="str">
        <f>if(E74="","",IMAGE(Lower(if(Events!F80="Pkmn",("https://projectpokemon.org/images/mini_sprites/"),"https://projectpokemon.org/images/items/")) &amp; Lower(substitute(substitute(substitute(E74,")",""),"(","")," ","_") &amp; ".png"), 3))</f>
        <v/>
      </c>
      <c r="C74" s="57">
        <f>IF(E74="","",Events!D80)</f>
        <v>236</v>
      </c>
      <c r="D74" s="60">
        <f>IF(Events!E80=0,"",Events!E80)</f>
        <v>170705</v>
      </c>
      <c r="E74" s="46" t="str">
        <f>IF(Events!G80=0,"",Events!G80)</f>
        <v>Vulpix (Alolan)</v>
      </c>
      <c r="F74" s="46" t="str">
        <f>IF(Events!T80=0,"",Events!T80)</f>
        <v>Serial Code</v>
      </c>
      <c r="G74" s="65">
        <f>IF(Events!U80=0,"",Events!U80)</f>
        <v>1</v>
      </c>
      <c r="H74" s="67">
        <f>IF(Events!V80=0,"",Events!V80)</f>
        <v>1</v>
      </c>
      <c r="I74" s="12"/>
      <c r="J74" s="13"/>
      <c r="K74" s="14" t="str">
        <f>IF(Events!Y80=0,"",Events!Y80)</f>
        <v/>
      </c>
      <c r="L74" s="14" t="str">
        <f>IF(Events!Z80=0,"",Events!Z80)</f>
        <v/>
      </c>
      <c r="M74" s="14">
        <f>IF(Events!AA80=0,"",Events!AA80)</f>
        <v>1</v>
      </c>
      <c r="N74" s="14" t="str">
        <f>IF(Events!AB80=0,"",Events!AB80)</f>
        <v/>
      </c>
      <c r="O74" s="5" t="str">
        <f>IF(Events!K80=0,"",Events!K80)</f>
        <v>x</v>
      </c>
      <c r="P74" s="5" t="str">
        <f>IF(Events!L80=0,"",Events!L80)</f>
        <v>x</v>
      </c>
      <c r="Q74" s="5" t="str">
        <f>IF(Events!M80=0,"",Events!M80)</f>
        <v>x</v>
      </c>
      <c r="R74" s="5" t="str">
        <f>IF(Events!N80=0,"",Events!N80)</f>
        <v>x</v>
      </c>
      <c r="S74" s="5" t="str">
        <f>IF(Events!O80=0,"",Events!O80)</f>
        <v>F</v>
      </c>
      <c r="T74" s="5" t="str">
        <f>IF(Events!P80=0,"",Events!P80)</f>
        <v>x</v>
      </c>
      <c r="U74" s="5" t="str">
        <f>IF(Events!Q80=0,"",Events!Q80)</f>
        <v>x</v>
      </c>
      <c r="V74" s="5" t="str">
        <f>IF(Events!R80=0,"",Events!R80)</f>
        <v>x</v>
      </c>
      <c r="W74" s="5" t="str">
        <f>IF(Events!S80=0,"",Events!S80)</f>
        <v>x</v>
      </c>
    </row>
    <row r="75" ht="27.75" customHeight="1">
      <c r="A75" s="2"/>
      <c r="B75" s="52" t="str">
        <f>if(E75="","",IMAGE(Lower(if(Events!F81="Pkmn",("https://projectpokemon.org/images/mini_sprites/"),"https://projectpokemon.org/images/items/")) &amp; Lower(substitute(substitute(substitute(E75,")",""),"(","")," ","_") &amp; ".png"), 3))</f>
        <v/>
      </c>
      <c r="C75" s="57">
        <f>IF(E75="","",Events!D81)</f>
        <v>599</v>
      </c>
      <c r="D75" s="60" t="str">
        <f>IF(Events!E81=0,"",Events!E81)</f>
        <v>-</v>
      </c>
      <c r="E75" s="46" t="str">
        <f>IF(Events!G81=0,"",Events!G81)</f>
        <v>Bottle Cap</v>
      </c>
      <c r="F75" s="46" t="str">
        <f>IF(Events!T81=0,"",Events!T81)</f>
        <v>Serial Code</v>
      </c>
      <c r="G75" s="65">
        <f>IF(Events!U81=0,"",Events!U81)</f>
        <v>1</v>
      </c>
      <c r="H75" s="67">
        <f>IF(Events!V81=0,"",Events!V81)</f>
        <v>1</v>
      </c>
      <c r="I75" s="12"/>
      <c r="J75" s="13"/>
      <c r="K75" s="14">
        <f>IF(Events!Y81=0,"",Events!Y81)</f>
        <v>1</v>
      </c>
      <c r="L75" s="14">
        <f>IF(Events!Z81=0,"",Events!Z81)</f>
        <v>1</v>
      </c>
      <c r="M75" s="14" t="str">
        <f>IF(Events!AA81=0,"",Events!AA81)</f>
        <v/>
      </c>
      <c r="N75" s="14" t="str">
        <f>IF(Events!AB81=0,"",Events!AB81)</f>
        <v/>
      </c>
      <c r="O75" s="5" t="str">
        <f>IF(Events!K81=0,"",Events!K81)</f>
        <v>Nil</v>
      </c>
      <c r="P75" s="5" t="str">
        <f>IF(Events!L81=0,"",Events!L81)</f>
        <v>Nil</v>
      </c>
      <c r="Q75" s="5" t="str">
        <f>IF(Events!M81=0,"",Events!M81)</f>
        <v>Nil</v>
      </c>
      <c r="R75" s="5" t="str">
        <f>IF(Events!N81=0,"",Events!N81)</f>
        <v>Nil</v>
      </c>
      <c r="S75" s="5" t="str">
        <f>IF(Events!O81=0,"",Events!O81)</f>
        <v>x</v>
      </c>
      <c r="T75" s="5" t="str">
        <f>IF(Events!P81=0,"",Events!P81)</f>
        <v>x</v>
      </c>
      <c r="U75" s="5" t="str">
        <f>IF(Events!Q81=0,"",Events!Q81)</f>
        <v>Nil</v>
      </c>
      <c r="V75" s="5" t="str">
        <f>IF(Events!R81=0,"",Events!R81)</f>
        <v>x</v>
      </c>
      <c r="W75" s="5" t="str">
        <f>IF(Events!S81=0,"",Events!S81)</f>
        <v>x</v>
      </c>
    </row>
    <row r="76" ht="27.75" customHeight="1">
      <c r="A76" s="2"/>
      <c r="B76" s="52" t="str">
        <f>if(E76="","",IMAGE(Lower(if(Events!F82="Pkmn",("https://projectpokemon.org/images/mini_sprites/"),"https://projectpokemon.org/images/items/")) &amp; Lower(substitute(substitute(substitute(E76,")",""),"(","")," ","_") &amp; ".png"), 3))</f>
        <v/>
      </c>
      <c r="C76" s="57">
        <f>IF(E76="","",Events!D82)</f>
        <v>606</v>
      </c>
      <c r="D76" s="60">
        <f>IF(Events!E82=0,"",Events!E82)</f>
        <v>51517</v>
      </c>
      <c r="E76" s="46" t="str">
        <f>IF(Events!G82=0,"",Events!G82)</f>
        <v>Lycanroc (Midnight)</v>
      </c>
      <c r="F76" s="46" t="str">
        <f>IF(Events!T82=0,"",Events!T82)</f>
        <v>Serial Code</v>
      </c>
      <c r="G76" s="65">
        <f>IF(Events!U82=0,"",Events!U82)</f>
        <v>1</v>
      </c>
      <c r="H76" s="67">
        <f>IF(Events!V82=0,"",Events!V82)</f>
        <v>1</v>
      </c>
      <c r="I76" s="12"/>
      <c r="J76" s="13"/>
      <c r="K76" s="14">
        <f>IF(Events!Y82=0,"",Events!Y82)</f>
        <v>1</v>
      </c>
      <c r="L76" s="14">
        <f>IF(Events!Z82=0,"",Events!Z82)</f>
        <v>1</v>
      </c>
      <c r="M76" s="14" t="str">
        <f>IF(Events!AA82=0,"",Events!AA82)</f>
        <v/>
      </c>
      <c r="N76" s="14" t="str">
        <f>IF(Events!AB82=0,"",Events!AB82)</f>
        <v/>
      </c>
      <c r="O76" s="5" t="str">
        <f>IF(Events!K82=0,"",Events!K82)</f>
        <v>R</v>
      </c>
      <c r="P76" s="5" t="str">
        <f>IF(Events!L82=0,"",Events!L82)</f>
        <v>R</v>
      </c>
      <c r="Q76" s="5" t="str">
        <f>IF(Events!M82=0,"",Events!M82)</f>
        <v>R</v>
      </c>
      <c r="R76" s="5" t="str">
        <f>IF(Events!N82=0,"",Events!N82)</f>
        <v>R</v>
      </c>
      <c r="S76" s="5" t="str">
        <f>IF(Events!O82=0,"",Events!O82)</f>
        <v>x</v>
      </c>
      <c r="T76" s="5" t="str">
        <f>IF(Events!P82=0,"",Events!P82)</f>
        <v>x</v>
      </c>
      <c r="U76" s="5" t="str">
        <f>IF(Events!Q82=0,"",Events!Q82)</f>
        <v>R</v>
      </c>
      <c r="V76" s="5" t="str">
        <f>IF(Events!R82=0,"",Events!R82)</f>
        <v>x</v>
      </c>
      <c r="W76" s="5" t="str">
        <f>IF(Events!S82=0,"",Events!S82)</f>
        <v>x</v>
      </c>
    </row>
    <row r="77" ht="27.75" customHeight="1">
      <c r="A77" s="2"/>
      <c r="B77" s="52" t="str">
        <f>if(E77="","",IMAGE(Lower(if(Events!F83="Pkmn",("https://projectpokemon.org/images/mini_sprites/"),"https://projectpokemon.org/images/items/")) &amp; Lower(substitute(substitute(substitute(E77,")",""),"(","")," ","_") &amp; ".png"), 3))</f>
        <v/>
      </c>
      <c r="C77" s="57">
        <f>IF(E77="","",Events!D83)</f>
        <v>615</v>
      </c>
      <c r="D77" s="60">
        <f>IF(Events!E83=0,"",Events!E83)</f>
        <v>63017</v>
      </c>
      <c r="E77" s="46" t="str">
        <f>IF(Events!G83=0,"",Events!G83)</f>
        <v>Arcanine</v>
      </c>
      <c r="F77" s="46" t="str">
        <f>IF(Events!T83=0,"",Events!T83)</f>
        <v>Local Wireless</v>
      </c>
      <c r="G77" s="65">
        <f>IF(Events!U83=0,"",Events!U83)</f>
        <v>1</v>
      </c>
      <c r="H77" s="67">
        <f>IF(Events!V83=0,"",Events!V83)</f>
        <v>1</v>
      </c>
      <c r="I77" s="12"/>
      <c r="J77" s="13"/>
      <c r="K77" s="14">
        <f>IF(Events!Y83=0,"",Events!Y83)</f>
        <v>1</v>
      </c>
      <c r="L77" s="14">
        <f>IF(Events!Z83=0,"",Events!Z83)</f>
        <v>1</v>
      </c>
      <c r="M77" s="14">
        <f>IF(Events!AA83=0,"",Events!AA83)</f>
        <v>1</v>
      </c>
      <c r="N77" s="14">
        <f>IF(Events!AB83=0,"",Events!AB83)</f>
        <v>1</v>
      </c>
      <c r="O77" s="5" t="str">
        <f>IF(Events!K83=0,"",Events!K83)</f>
        <v>R</v>
      </c>
      <c r="P77" s="5" t="str">
        <f>IF(Events!L83=0,"",Events!L83)</f>
        <v>x</v>
      </c>
      <c r="Q77" s="5" t="str">
        <f>IF(Events!M83=0,"",Events!M83)</f>
        <v>x</v>
      </c>
      <c r="R77" s="5" t="str">
        <f>IF(Events!N83=0,"",Events!N83)</f>
        <v>x</v>
      </c>
      <c r="S77" s="5" t="str">
        <f>IF(Events!O83=0,"",Events!O83)</f>
        <v>x</v>
      </c>
      <c r="T77" s="5" t="str">
        <f>IF(Events!P83=0,"",Events!P83)</f>
        <v>x</v>
      </c>
      <c r="U77" s="5" t="str">
        <f>IF(Events!Q83=0,"",Events!Q83)</f>
        <v>x</v>
      </c>
      <c r="V77" s="5" t="str">
        <f>IF(Events!R83=0,"",Events!R83)</f>
        <v>x</v>
      </c>
      <c r="W77" s="5" t="str">
        <f>IF(Events!S83=0,"",Events!S83)</f>
        <v>x</v>
      </c>
    </row>
    <row r="78" ht="27.75" customHeight="1">
      <c r="A78" s="2"/>
      <c r="B78" s="52" t="str">
        <f>if(E78="","",IMAGE(Lower(if(Events!F84="Pkmn",("https://projectpokemon.org/images/mini_sprites/"),"https://projectpokemon.org/images/items/")) &amp; Lower(substitute(substitute(substitute(E78,")",""),"(","")," ","_") &amp; ".png"), 3))</f>
        <v/>
      </c>
      <c r="C78" s="57">
        <f>IF(E78="","",Events!D84)</f>
        <v>1103</v>
      </c>
      <c r="D78" s="60" t="str">
        <f>IF(Events!E84=0,"",Events!E84)</f>
        <v>-</v>
      </c>
      <c r="E78" s="46" t="str">
        <f>IF(Events!G84=0,"",Events!G84)</f>
        <v>Max Revive</v>
      </c>
      <c r="F78" s="46" t="str">
        <f>IF(Events!T84=0,"",Events!T84)</f>
        <v>Infrared</v>
      </c>
      <c r="G78" s="65">
        <f>IF(Events!U84=0,"",Events!U84)</f>
        <v>1</v>
      </c>
      <c r="H78" s="67">
        <f>IF(Events!V84=0,"",Events!V84)</f>
        <v>1</v>
      </c>
      <c r="I78" s="12"/>
      <c r="J78" s="13"/>
      <c r="K78" s="14">
        <f>IF(Events!Y84=0,"",Events!Y84)</f>
        <v>1</v>
      </c>
      <c r="L78" s="14">
        <f>IF(Events!Z84=0,"",Events!Z84)</f>
        <v>1</v>
      </c>
      <c r="M78" s="14">
        <f>IF(Events!AA84=0,"",Events!AA84)</f>
        <v>1</v>
      </c>
      <c r="N78" s="14">
        <f>IF(Events!AB84=0,"",Events!AB84)</f>
        <v>1</v>
      </c>
      <c r="O78" s="5" t="str">
        <f>IF(Events!K84=0,"",Events!K84)</f>
        <v>x</v>
      </c>
      <c r="P78" s="5" t="str">
        <f>IF(Events!L84=0,"",Events!L84)</f>
        <v>x</v>
      </c>
      <c r="Q78" s="5" t="str">
        <f>IF(Events!M84=0,"",Events!M84)</f>
        <v>x</v>
      </c>
      <c r="R78" s="5" t="str">
        <f>IF(Events!N84=0,"",Events!N84)</f>
        <v>x</v>
      </c>
      <c r="S78" s="5" t="str">
        <f>IF(Events!O84=0,"",Events!O84)</f>
        <v>x</v>
      </c>
      <c r="T78" s="5" t="str">
        <f>IF(Events!P84=0,"",Events!P84)</f>
        <v>Nil</v>
      </c>
      <c r="U78" s="5" t="str">
        <f>IF(Events!Q84=0,"",Events!Q84)</f>
        <v>x</v>
      </c>
      <c r="V78" s="5" t="str">
        <f>IF(Events!R84=0,"",Events!R84)</f>
        <v>x</v>
      </c>
      <c r="W78" s="5" t="str">
        <f>IF(Events!S84=0,"",Events!S84)</f>
        <v>x</v>
      </c>
    </row>
    <row r="79" ht="27.75" customHeight="1">
      <c r="A79" s="2"/>
      <c r="B79" s="52" t="str">
        <f>if(E79="","",IMAGE(Lower(if(Events!F85="Pkmn",("https://projectpokemon.org/images/mini_sprites/"),"https://projectpokemon.org/images/items/")) &amp; Lower(substitute(substitute(substitute(E79,")",""),"(","")," ","_") &amp; ".png"), 3))</f>
        <v/>
      </c>
      <c r="C79" s="57">
        <f>IF(E79="","",Events!D85)</f>
        <v>1105</v>
      </c>
      <c r="D79" s="60">
        <f>IF(Events!E85=0,"",Events!E85)</f>
        <v>170408</v>
      </c>
      <c r="E79" s="46" t="str">
        <f>IF(Events!G85=0,"",Events!G85)</f>
        <v>Tapu Koko</v>
      </c>
      <c r="F79" s="46" t="str">
        <f>IF(Events!T85=0,"",Events!T85)</f>
        <v>Infrared</v>
      </c>
      <c r="G79" s="65">
        <f>IF(Events!U85=0,"",Events!U85)</f>
        <v>1</v>
      </c>
      <c r="H79" s="67">
        <f>IF(Events!V85=0,"",Events!V85)</f>
        <v>1</v>
      </c>
      <c r="I79" s="12"/>
      <c r="J79" s="13"/>
      <c r="K79" s="14">
        <f>IF(Events!Y85=0,"",Events!Y85)</f>
        <v>1</v>
      </c>
      <c r="L79" s="14">
        <f>IF(Events!Z85=0,"",Events!Z85)</f>
        <v>1</v>
      </c>
      <c r="M79" s="14">
        <f>IF(Events!AA85=0,"",Events!AA85)</f>
        <v>1</v>
      </c>
      <c r="N79" s="14">
        <f>IF(Events!AB85=0,"",Events!AB85)</f>
        <v>1</v>
      </c>
      <c r="O79" s="5" t="str">
        <f>IF(Events!K85=0,"",Events!K85)</f>
        <v>x</v>
      </c>
      <c r="P79" s="5" t="str">
        <f>IF(Events!L85=0,"",Events!L85)</f>
        <v>x</v>
      </c>
      <c r="Q79" s="5" t="str">
        <f>IF(Events!M85=0,"",Events!M85)</f>
        <v>x</v>
      </c>
      <c r="R79" s="5" t="str">
        <f>IF(Events!N85=0,"",Events!N85)</f>
        <v>x</v>
      </c>
      <c r="S79" s="5" t="str">
        <f>IF(Events!O85=0,"",Events!O85)</f>
        <v>x</v>
      </c>
      <c r="T79" s="5" t="str">
        <f>IF(Events!P85=0,"",Events!P85)</f>
        <v>Nil</v>
      </c>
      <c r="U79" s="5" t="str">
        <f>IF(Events!Q85=0,"",Events!Q85)</f>
        <v>x</v>
      </c>
      <c r="V79" s="5" t="str">
        <f>IF(Events!R85=0,"",Events!R85)</f>
        <v>x</v>
      </c>
      <c r="W79" s="5" t="str">
        <f>IF(Events!S85=0,"",Events!S85)</f>
        <v>x</v>
      </c>
    </row>
    <row r="80" ht="27.75" customHeight="1">
      <c r="A80" s="2"/>
      <c r="B80" s="52" t="str">
        <f>if(E80="","",IMAGE(Lower(if(Events!F86="Pkmn",("https://projectpokemon.org/images/mini_sprites/"),"https://projectpokemon.org/images/items/")) &amp; Lower(substitute(substitute(substitute(E80,")",""),"(","")," ","_") &amp; ".png"), 3))</f>
        <v/>
      </c>
      <c r="C80" s="57">
        <f>IF(E80="","",Events!D86)</f>
        <v>1107</v>
      </c>
      <c r="D80" s="60">
        <f>IF(Events!E86=0,"",Events!E86)</f>
        <v>170404</v>
      </c>
      <c r="E80" s="46" t="str">
        <f>IF(Events!G86=0,"",Events!G86)</f>
        <v>Vulpix (Alolan)</v>
      </c>
      <c r="F80" s="46" t="str">
        <f>IF(Events!T86=0,"",Events!T86)</f>
        <v>Serial Code</v>
      </c>
      <c r="G80" s="65">
        <f>IF(Events!U86=0,"",Events!U86)</f>
        <v>1</v>
      </c>
      <c r="H80" s="67">
        <f>IF(Events!V86=0,"",Events!V86)</f>
        <v>1</v>
      </c>
      <c r="I80" s="12"/>
      <c r="J80" s="13"/>
      <c r="K80" s="14" t="str">
        <f>IF(Events!Y86=0,"",Events!Y86)</f>
        <v/>
      </c>
      <c r="L80" s="14" t="str">
        <f>IF(Events!Z86=0,"",Events!Z86)</f>
        <v/>
      </c>
      <c r="M80" s="14" t="str">
        <f>IF(Events!AA86=0,"",Events!AA86)</f>
        <v/>
      </c>
      <c r="N80" s="14">
        <f>IF(Events!AB86=0,"",Events!AB86)</f>
        <v>1</v>
      </c>
      <c r="O80" s="5" t="str">
        <f>IF(Events!K86=0,"",Events!K86)</f>
        <v>x</v>
      </c>
      <c r="P80" s="5" t="str">
        <f>IF(Events!L86=0,"",Events!L86)</f>
        <v>x</v>
      </c>
      <c r="Q80" s="5" t="str">
        <f>IF(Events!M86=0,"",Events!M86)</f>
        <v>x</v>
      </c>
      <c r="R80" s="5" t="str">
        <f>IF(Events!N86=0,"",Events!N86)</f>
        <v>x</v>
      </c>
      <c r="S80" s="5" t="str">
        <f>IF(Events!O86=0,"",Events!O86)</f>
        <v>x</v>
      </c>
      <c r="T80" s="5" t="str">
        <f>IF(Events!P86=0,"",Events!P86)</f>
        <v>R</v>
      </c>
      <c r="U80" s="5" t="str">
        <f>IF(Events!Q86=0,"",Events!Q86)</f>
        <v>x</v>
      </c>
      <c r="V80" s="5" t="str">
        <f>IF(Events!R86=0,"",Events!R86)</f>
        <v>x</v>
      </c>
      <c r="W80" s="5" t="str">
        <f>IF(Events!S86=0,"",Events!S86)</f>
        <v>x</v>
      </c>
    </row>
    <row r="81" ht="27.75" customHeight="1">
      <c r="A81" s="2"/>
      <c r="B81" s="52" t="str">
        <f>if(E81="","",IMAGE(Lower(if(Events!F87="Pkmn",("https://projectpokemon.org/images/mini_sprites/"),"https://projectpokemon.org/images/items/")) &amp; Lower(substitute(substitute(substitute(E81,")",""),"(","")," ","_") &amp; ".png"), 3))</f>
        <v/>
      </c>
      <c r="C81" s="57">
        <f>IF(E81="","",Events!D87)</f>
        <v>1108</v>
      </c>
      <c r="D81" s="57">
        <f>IF(Events!E87=0,"",Events!E87)</f>
        <v>170502</v>
      </c>
      <c r="E81" s="46" t="str">
        <f>IF(Events!G87=0,"",Events!G87)</f>
        <v>Sandshrew (Alolan)</v>
      </c>
      <c r="F81" s="46" t="str">
        <f>IF(Events!T87=0,"",Events!T87)</f>
        <v>Serial Code</v>
      </c>
      <c r="G81" s="65">
        <f>IF(Events!U87=0,"",Events!U87)</f>
        <v>1</v>
      </c>
      <c r="H81" s="67">
        <f>IF(Events!V87=0,"",Events!V87)</f>
        <v>1</v>
      </c>
      <c r="I81" s="12"/>
      <c r="J81" s="13"/>
      <c r="K81" s="14" t="str">
        <f>IF(Events!Y87=0,"",Events!Y87)</f>
        <v/>
      </c>
      <c r="L81" s="14" t="str">
        <f>IF(Events!Z87=0,"",Events!Z87)</f>
        <v/>
      </c>
      <c r="M81" s="14" t="str">
        <f>IF(Events!AA87=0,"",Events!AA87)</f>
        <v/>
      </c>
      <c r="N81" s="14">
        <f>IF(Events!AB87=0,"",Events!AB87)</f>
        <v>1</v>
      </c>
      <c r="O81" s="5" t="str">
        <f>IF(Events!K87=0,"",Events!K87)</f>
        <v>x</v>
      </c>
      <c r="P81" s="5" t="str">
        <f>IF(Events!L87=0,"",Events!L87)</f>
        <v>x</v>
      </c>
      <c r="Q81" s="5" t="str">
        <f>IF(Events!M87=0,"",Events!M87)</f>
        <v>x</v>
      </c>
      <c r="R81" s="5" t="str">
        <f>IF(Events!N87=0,"",Events!N87)</f>
        <v>x</v>
      </c>
      <c r="S81" s="5" t="str">
        <f>IF(Events!O87=0,"",Events!O87)</f>
        <v>x</v>
      </c>
      <c r="T81" s="5" t="str">
        <f>IF(Events!P87=0,"",Events!P87)</f>
        <v>R</v>
      </c>
      <c r="U81" s="5" t="str">
        <f>IF(Events!Q87=0,"",Events!Q87)</f>
        <v>x</v>
      </c>
      <c r="V81" s="5" t="str">
        <f>IF(Events!R87=0,"",Events!R87)</f>
        <v>x</v>
      </c>
      <c r="W81" s="5" t="str">
        <f>IF(Events!S87=0,"",Events!S87)</f>
        <v>x</v>
      </c>
    </row>
    <row r="82" ht="27.75" customHeight="1">
      <c r="A82" s="2"/>
      <c r="B82" s="52" t="str">
        <f>if(E82="","",IMAGE(Lower(if(Events!F88="Pkmn",("https://projectpokemon.org/images/mini_sprites/"),"https://projectpokemon.org/images/items/")) &amp; Lower(substitute(substitute(substitute(E82,")",""),"(","")," ","_") &amp; ".png"), 3))</f>
        <v/>
      </c>
      <c r="C82" s="57">
        <f>IF(E82="","",Events!D88)</f>
        <v>1109</v>
      </c>
      <c r="D82" s="60">
        <f>IF(Events!E88=0,"",Events!E88)</f>
        <v>170502</v>
      </c>
      <c r="E82" s="46" t="str">
        <f>IF(Events!G88=0,"",Events!G88)</f>
        <v>Diglett (Alolan)</v>
      </c>
      <c r="F82" s="46" t="str">
        <f>IF(Events!T88=0,"",Events!T88)</f>
        <v>Serial Code</v>
      </c>
      <c r="G82" s="65">
        <f>IF(Events!U88=0,"",Events!U88)</f>
        <v>1</v>
      </c>
      <c r="H82" s="67">
        <f>IF(Events!V88=0,"",Events!V88)</f>
        <v>1</v>
      </c>
      <c r="I82" s="12"/>
      <c r="J82" s="13"/>
      <c r="K82" s="14" t="str">
        <f>IF(Events!Y88=0,"",Events!Y88)</f>
        <v/>
      </c>
      <c r="L82" s="14" t="str">
        <f>IF(Events!Z88=0,"",Events!Z88)</f>
        <v/>
      </c>
      <c r="M82" s="14" t="str">
        <f>IF(Events!AA88=0,"",Events!AA88)</f>
        <v/>
      </c>
      <c r="N82" s="14">
        <f>IF(Events!AB88=0,"",Events!AB88)</f>
        <v>1</v>
      </c>
      <c r="O82" s="5" t="str">
        <f>IF(Events!K88=0,"",Events!K88)</f>
        <v>x</v>
      </c>
      <c r="P82" s="5" t="str">
        <f>IF(Events!L88=0,"",Events!L88)</f>
        <v>x</v>
      </c>
      <c r="Q82" s="5" t="str">
        <f>IF(Events!M88=0,"",Events!M88)</f>
        <v>x</v>
      </c>
      <c r="R82" s="5" t="str">
        <f>IF(Events!N88=0,"",Events!N88)</f>
        <v>x</v>
      </c>
      <c r="S82" s="5" t="str">
        <f>IF(Events!O88=0,"",Events!O88)</f>
        <v>x</v>
      </c>
      <c r="T82" s="5" t="str">
        <f>IF(Events!P88=0,"",Events!P88)</f>
        <v>R</v>
      </c>
      <c r="U82" s="5" t="str">
        <f>IF(Events!Q88=0,"",Events!Q88)</f>
        <v>x</v>
      </c>
      <c r="V82" s="5" t="str">
        <f>IF(Events!R88=0,"",Events!R88)</f>
        <v>x</v>
      </c>
      <c r="W82" s="5" t="str">
        <f>IF(Events!S88=0,"",Events!S88)</f>
        <v>x</v>
      </c>
    </row>
    <row r="83" ht="27.75" customHeight="1">
      <c r="A83" s="2"/>
      <c r="B83" s="52" t="str">
        <f>if(E83="","",IMAGE(Lower(if(Events!F89="Pkmn",("https://projectpokemon.org/images/mini_sprites/"),"https://projectpokemon.org/images/items/")) &amp; Lower(substitute(substitute(substitute(E83,")",""),"(","")," ","_") &amp; ".png"), 3))</f>
        <v/>
      </c>
      <c r="C83" s="57">
        <f>IF(E83="","",Events!D89)</f>
        <v>1110</v>
      </c>
      <c r="D83" s="60">
        <f>IF(Events!E89=0,"",Events!E89)</f>
        <v>170502</v>
      </c>
      <c r="E83" s="46" t="str">
        <f>IF(Events!G89=0,"",Events!G89)</f>
        <v>Grimer (Alolan)</v>
      </c>
      <c r="F83" s="46" t="str">
        <f>IF(Events!T89=0,"",Events!T89)</f>
        <v>Serial Code</v>
      </c>
      <c r="G83" s="65">
        <f>IF(Events!U89=0,"",Events!U89)</f>
        <v>1</v>
      </c>
      <c r="H83" s="67">
        <f>IF(Events!V89=0,"",Events!V89)</f>
        <v>1</v>
      </c>
      <c r="I83" s="12"/>
      <c r="J83" s="13"/>
      <c r="K83" s="14" t="str">
        <f>IF(Events!Y89=0,"",Events!Y89)</f>
        <v/>
      </c>
      <c r="L83" s="14" t="str">
        <f>IF(Events!Z89=0,"",Events!Z89)</f>
        <v/>
      </c>
      <c r="M83" s="14" t="str">
        <f>IF(Events!AA89=0,"",Events!AA89)</f>
        <v/>
      </c>
      <c r="N83" s="14">
        <f>IF(Events!AB89=0,"",Events!AB89)</f>
        <v>1</v>
      </c>
      <c r="O83" s="5" t="str">
        <f>IF(Events!K89=0,"",Events!K89)</f>
        <v>x</v>
      </c>
      <c r="P83" s="5" t="str">
        <f>IF(Events!L89=0,"",Events!L89)</f>
        <v>x</v>
      </c>
      <c r="Q83" s="5" t="str">
        <f>IF(Events!M89=0,"",Events!M89)</f>
        <v>x</v>
      </c>
      <c r="R83" s="5" t="str">
        <f>IF(Events!N89=0,"",Events!N89)</f>
        <v>x</v>
      </c>
      <c r="S83" s="5" t="str">
        <f>IF(Events!O89=0,"",Events!O89)</f>
        <v>x</v>
      </c>
      <c r="T83" s="5" t="str">
        <f>IF(Events!P89=0,"",Events!P89)</f>
        <v>R</v>
      </c>
      <c r="U83" s="5" t="str">
        <f>IF(Events!Q89=0,"",Events!Q89)</f>
        <v>x</v>
      </c>
      <c r="V83" s="5" t="str">
        <f>IF(Events!R89=0,"",Events!R89)</f>
        <v>x</v>
      </c>
      <c r="W83" s="5" t="str">
        <f>IF(Events!S89=0,"",Events!S89)</f>
        <v>x</v>
      </c>
    </row>
    <row r="84" ht="27.75" customHeight="1">
      <c r="A84" s="2"/>
      <c r="B84" s="52" t="str">
        <f>if(E84="","",IMAGE(Lower(if(Events!F90="Pkmn",("https://projectpokemon.org/images/mini_sprites/"),"https://projectpokemon.org/images/items/")) &amp; Lower(substitute(substitute(substitute(E84,")",""),"(","")," ","_") &amp; ".png"), 3))</f>
        <v/>
      </c>
      <c r="C84" s="57">
        <f>IF(E84="","",Events!D90)</f>
        <v>1111</v>
      </c>
      <c r="D84" s="60" t="str">
        <f>IF(Events!E90=0,"",Events!E90)</f>
        <v>-</v>
      </c>
      <c r="E84" s="46" t="str">
        <f>IF(Events!G90=0,"",Events!G90)</f>
        <v>Drampa</v>
      </c>
      <c r="F84" s="46" t="str">
        <f>IF(Events!T90=0,"",Events!T90)</f>
        <v>Infrared</v>
      </c>
      <c r="G84" s="65">
        <f>IF(Events!U90=0,"",Events!U90)</f>
        <v>1</v>
      </c>
      <c r="H84" s="67">
        <f>IF(Events!V90=0,"",Events!V90)</f>
        <v>1</v>
      </c>
      <c r="I84" s="12"/>
      <c r="J84" s="13"/>
      <c r="K84" s="14">
        <f>IF(Events!Y90=0,"",Events!Y90)</f>
        <v>1</v>
      </c>
      <c r="L84" s="14">
        <f>IF(Events!Z90=0,"",Events!Z90)</f>
        <v>1</v>
      </c>
      <c r="M84" s="14">
        <f>IF(Events!AA90=0,"",Events!AA90)</f>
        <v>1</v>
      </c>
      <c r="N84" s="14">
        <f>IF(Events!AB90=0,"",Events!AB90)</f>
        <v>1</v>
      </c>
      <c r="O84" s="5" t="str">
        <f>IF(Events!K90=0,"",Events!K90)</f>
        <v>x</v>
      </c>
      <c r="P84" s="5" t="str">
        <f>IF(Events!L90=0,"",Events!L90)</f>
        <v>x</v>
      </c>
      <c r="Q84" s="5" t="str">
        <f>IF(Events!M90=0,"",Events!M90)</f>
        <v>x</v>
      </c>
      <c r="R84" s="5" t="str">
        <f>IF(Events!N90=0,"",Events!N90)</f>
        <v>x</v>
      </c>
      <c r="S84" s="5" t="str">
        <f>IF(Events!O90=0,"",Events!O90)</f>
        <v>x</v>
      </c>
      <c r="T84" s="5" t="str">
        <f>IF(Events!P90=0,"",Events!P90)</f>
        <v>R</v>
      </c>
      <c r="U84" s="5" t="str">
        <f>IF(Events!Q90=0,"",Events!Q90)</f>
        <v>x</v>
      </c>
      <c r="V84" s="5" t="str">
        <f>IF(Events!R90=0,"",Events!R90)</f>
        <v>x</v>
      </c>
      <c r="W84" s="5" t="str">
        <f>IF(Events!S90=0,"",Events!S90)</f>
        <v>x</v>
      </c>
    </row>
    <row r="85" ht="27.75" customHeight="1">
      <c r="A85" s="2"/>
      <c r="B85" s="52" t="str">
        <f>if(E85="","",IMAGE(Lower(if(Events!F91="Pkmn",("https://projectpokemon.org/images/mini_sprites/"),"https://projectpokemon.org/images/items/")) &amp; Lower(substitute(substitute(substitute(E85,")",""),"(","")," ","_") &amp; ".png"), 3))</f>
        <v/>
      </c>
      <c r="C85" s="57">
        <f>IF(E85="","",Events!D91)</f>
        <v>1111</v>
      </c>
      <c r="D85" s="60" t="str">
        <f>IF(Events!E91=0,"",Events!E91)</f>
        <v>-</v>
      </c>
      <c r="E85" s="46" t="str">
        <f>IF(Events!G91=0,"",Events!G91)</f>
        <v>Goomy</v>
      </c>
      <c r="F85" s="46" t="str">
        <f>IF(Events!T91=0,"",Events!T91)</f>
        <v>Infrared</v>
      </c>
      <c r="G85" s="65">
        <f>IF(Events!U91=0,"",Events!U91)</f>
        <v>1</v>
      </c>
      <c r="H85" s="67">
        <f>IF(Events!V91=0,"",Events!V91)</f>
        <v>1</v>
      </c>
      <c r="I85" s="12"/>
      <c r="J85" s="13"/>
      <c r="K85" s="14">
        <f>IF(Events!Y91=0,"",Events!Y91)</f>
        <v>1</v>
      </c>
      <c r="L85" s="14">
        <f>IF(Events!Z91=0,"",Events!Z91)</f>
        <v>1</v>
      </c>
      <c r="M85" s="14">
        <f>IF(Events!AA91=0,"",Events!AA91)</f>
        <v>1</v>
      </c>
      <c r="N85" s="14">
        <f>IF(Events!AB91=0,"",Events!AB91)</f>
        <v>1</v>
      </c>
      <c r="O85" s="5" t="str">
        <f>IF(Events!K91=0,"",Events!K91)</f>
        <v>x</v>
      </c>
      <c r="P85" s="5" t="str">
        <f>IF(Events!L91=0,"",Events!L91)</f>
        <v>x</v>
      </c>
      <c r="Q85" s="5" t="str">
        <f>IF(Events!M91=0,"",Events!M91)</f>
        <v>x</v>
      </c>
      <c r="R85" s="5" t="str">
        <f>IF(Events!N91=0,"",Events!N91)</f>
        <v>x</v>
      </c>
      <c r="S85" s="5" t="str">
        <f>IF(Events!O91=0,"",Events!O91)</f>
        <v>x</v>
      </c>
      <c r="T85" s="5" t="str">
        <f>IF(Events!P91=0,"",Events!P91)</f>
        <v>R</v>
      </c>
      <c r="U85" s="5" t="str">
        <f>IF(Events!Q91=0,"",Events!Q91)</f>
        <v>x</v>
      </c>
      <c r="V85" s="5" t="str">
        <f>IF(Events!R91=0,"",Events!R91)</f>
        <v>x</v>
      </c>
      <c r="W85" s="5" t="str">
        <f>IF(Events!S91=0,"",Events!S91)</f>
        <v>x</v>
      </c>
    </row>
    <row r="86" ht="27.75" customHeight="1">
      <c r="A86" s="2"/>
      <c r="B86" s="52" t="str">
        <f>if(E86="","",IMAGE(Lower(if(Events!F92="Pkmn",("https://projectpokemon.org/images/mini_sprites/"),"https://projectpokemon.org/images/items/")) &amp; Lower(substitute(substitute(substitute(E86,")",""),"(","")," ","_") &amp; ".png"), 3))</f>
        <v/>
      </c>
      <c r="C86" s="57">
        <f>IF(E86="","",Events!D92)</f>
        <v>1111</v>
      </c>
      <c r="D86" s="60" t="str">
        <f>IF(Events!E92=0,"",Events!E92)</f>
        <v>-</v>
      </c>
      <c r="E86" s="46" t="str">
        <f>IF(Events!G92=0,"",Events!G92)</f>
        <v>Mareanie</v>
      </c>
      <c r="F86" s="46" t="str">
        <f>IF(Events!T92=0,"",Events!T92)</f>
        <v>Infrared</v>
      </c>
      <c r="G86" s="65">
        <f>IF(Events!U92=0,"",Events!U92)</f>
        <v>1</v>
      </c>
      <c r="H86" s="67">
        <f>IF(Events!V92=0,"",Events!V92)</f>
        <v>1</v>
      </c>
      <c r="I86" s="12"/>
      <c r="J86" s="13"/>
      <c r="K86" s="14">
        <f>IF(Events!Y92=0,"",Events!Y92)</f>
        <v>1</v>
      </c>
      <c r="L86" s="14">
        <f>IF(Events!Z92=0,"",Events!Z92)</f>
        <v>1</v>
      </c>
      <c r="M86" s="14">
        <f>IF(Events!AA92=0,"",Events!AA92)</f>
        <v>1</v>
      </c>
      <c r="N86" s="14">
        <f>IF(Events!AB92=0,"",Events!AB92)</f>
        <v>1</v>
      </c>
      <c r="O86" s="5" t="str">
        <f>IF(Events!K92=0,"",Events!K92)</f>
        <v>x</v>
      </c>
      <c r="P86" s="5" t="str">
        <f>IF(Events!L92=0,"",Events!L92)</f>
        <v>x</v>
      </c>
      <c r="Q86" s="5" t="str">
        <f>IF(Events!M92=0,"",Events!M92)</f>
        <v>x</v>
      </c>
      <c r="R86" s="5" t="str">
        <f>IF(Events!N92=0,"",Events!N92)</f>
        <v>x</v>
      </c>
      <c r="S86" s="5" t="str">
        <f>IF(Events!O92=0,"",Events!O92)</f>
        <v>x</v>
      </c>
      <c r="T86" s="5" t="str">
        <f>IF(Events!P92=0,"",Events!P92)</f>
        <v>R</v>
      </c>
      <c r="U86" s="5" t="str">
        <f>IF(Events!Q92=0,"",Events!Q92)</f>
        <v>x</v>
      </c>
      <c r="V86" s="5" t="str">
        <f>IF(Events!R92=0,"",Events!R92)</f>
        <v>x</v>
      </c>
      <c r="W86" s="5" t="str">
        <f>IF(Events!S92=0,"",Events!S92)</f>
        <v>x</v>
      </c>
    </row>
    <row r="87" ht="27.75" customHeight="1">
      <c r="A87" s="2"/>
      <c r="B87" s="52" t="str">
        <f>if(E87="","",IMAGE(Lower(if(Events!F93="Pkmn",("https://projectpokemon.org/images/mini_sprites/"),"https://projectpokemon.org/images/items/")) &amp; Lower(substitute(substitute(substitute(E87,")",""),"(","")," ","_") &amp; ".png"), 3))</f>
        <v/>
      </c>
      <c r="C87" s="57">
        <f>IF(E87="","",Events!D93)</f>
        <v>1111</v>
      </c>
      <c r="D87" s="60" t="str">
        <f>IF(Events!E93=0,"",Events!E93)</f>
        <v>-</v>
      </c>
      <c r="E87" s="46" t="str">
        <f>IF(Events!G93=0,"",Events!G93)</f>
        <v>Oranguru</v>
      </c>
      <c r="F87" s="46" t="str">
        <f>IF(Events!T93=0,"",Events!T93)</f>
        <v>Infrared</v>
      </c>
      <c r="G87" s="65">
        <f>IF(Events!U93=0,"",Events!U93)</f>
        <v>1</v>
      </c>
      <c r="H87" s="67">
        <f>IF(Events!V93=0,"",Events!V93)</f>
        <v>1</v>
      </c>
      <c r="I87" s="12"/>
      <c r="J87" s="13"/>
      <c r="K87" s="14">
        <f>IF(Events!Y93=0,"",Events!Y93)</f>
        <v>1</v>
      </c>
      <c r="L87" s="14">
        <f>IF(Events!Z93=0,"",Events!Z93)</f>
        <v>1</v>
      </c>
      <c r="M87" s="14">
        <f>IF(Events!AA93=0,"",Events!AA93)</f>
        <v>1</v>
      </c>
      <c r="N87" s="14">
        <f>IF(Events!AB93=0,"",Events!AB93)</f>
        <v>1</v>
      </c>
      <c r="O87" s="5" t="str">
        <f>IF(Events!K93=0,"",Events!K93)</f>
        <v>x</v>
      </c>
      <c r="P87" s="5" t="str">
        <f>IF(Events!L93=0,"",Events!L93)</f>
        <v>x</v>
      </c>
      <c r="Q87" s="5" t="str">
        <f>IF(Events!M93=0,"",Events!M93)</f>
        <v>x</v>
      </c>
      <c r="R87" s="5" t="str">
        <f>IF(Events!N93=0,"",Events!N93)</f>
        <v>x</v>
      </c>
      <c r="S87" s="5" t="str">
        <f>IF(Events!O93=0,"",Events!O93)</f>
        <v>x</v>
      </c>
      <c r="T87" s="5" t="str">
        <f>IF(Events!P93=0,"",Events!P93)</f>
        <v>R</v>
      </c>
      <c r="U87" s="5" t="str">
        <f>IF(Events!Q93=0,"",Events!Q93)</f>
        <v>x</v>
      </c>
      <c r="V87" s="5" t="str">
        <f>IF(Events!R93=0,"",Events!R93)</f>
        <v>x</v>
      </c>
      <c r="W87" s="5" t="str">
        <f>IF(Events!S93=0,"",Events!S93)</f>
        <v>x</v>
      </c>
    </row>
    <row r="88" ht="27.75" customHeight="1">
      <c r="A88" s="2"/>
      <c r="B88" s="52" t="str">
        <f>if(E88="","",IMAGE(Lower(if(Events!F94="Pkmn",("https://projectpokemon.org/images/mini_sprites/"),"https://projectpokemon.org/images/items/")) &amp; Lower(substitute(substitute(substitute(E88,")",""),"(","")," ","_") &amp; ".png"), 3))</f>
        <v/>
      </c>
      <c r="C88" s="57">
        <f>IF(E88="","",Events!D94)</f>
        <v>1111</v>
      </c>
      <c r="D88" s="60" t="str">
        <f>IF(Events!E94=0,"",Events!E94)</f>
        <v>-</v>
      </c>
      <c r="E88" s="46" t="str">
        <f>IF(Events!G94=0,"",Events!G94)</f>
        <v>Passimian</v>
      </c>
      <c r="F88" s="46" t="str">
        <f>IF(Events!T94=0,"",Events!T94)</f>
        <v>Infrared</v>
      </c>
      <c r="G88" s="65">
        <f>IF(Events!U94=0,"",Events!U94)</f>
        <v>1</v>
      </c>
      <c r="H88" s="67">
        <f>IF(Events!V94=0,"",Events!V94)</f>
        <v>1</v>
      </c>
      <c r="I88" s="12"/>
      <c r="J88" s="13"/>
      <c r="K88" s="14">
        <f>IF(Events!Y94=0,"",Events!Y94)</f>
        <v>1</v>
      </c>
      <c r="L88" s="14">
        <f>IF(Events!Z94=0,"",Events!Z94)</f>
        <v>1</v>
      </c>
      <c r="M88" s="14">
        <f>IF(Events!AA94=0,"",Events!AA94)</f>
        <v>1</v>
      </c>
      <c r="N88" s="14">
        <f>IF(Events!AB94=0,"",Events!AB94)</f>
        <v>1</v>
      </c>
      <c r="O88" s="5" t="str">
        <f>IF(Events!K94=0,"",Events!K94)</f>
        <v>x</v>
      </c>
      <c r="P88" s="5" t="str">
        <f>IF(Events!L94=0,"",Events!L94)</f>
        <v>x</v>
      </c>
      <c r="Q88" s="5" t="str">
        <f>IF(Events!M94=0,"",Events!M94)</f>
        <v>x</v>
      </c>
      <c r="R88" s="5" t="str">
        <f>IF(Events!N94=0,"",Events!N94)</f>
        <v>x</v>
      </c>
      <c r="S88" s="5" t="str">
        <f>IF(Events!O94=0,"",Events!O94)</f>
        <v>x</v>
      </c>
      <c r="T88" s="5" t="str">
        <f>IF(Events!P94=0,"",Events!P94)</f>
        <v>R</v>
      </c>
      <c r="U88" s="5" t="str">
        <f>IF(Events!Q94=0,"",Events!Q94)</f>
        <v>x</v>
      </c>
      <c r="V88" s="5" t="str">
        <f>IF(Events!R94=0,"",Events!R94)</f>
        <v>x</v>
      </c>
      <c r="W88" s="5" t="str">
        <f>IF(Events!S94=0,"",Events!S94)</f>
        <v>x</v>
      </c>
    </row>
    <row r="89" ht="27.75" customHeight="1">
      <c r="A89" s="2"/>
      <c r="B89" s="52" t="str">
        <f>if(E89="","",IMAGE(Lower(if(Events!F95="Pkmn",("https://projectpokemon.org/images/mini_sprites/"),"https://projectpokemon.org/images/items/")) &amp; Lower(substitute(substitute(substitute(E89,")",""),"(","")," ","_") &amp; ".png"), 3))</f>
        <v/>
      </c>
      <c r="C89" s="57">
        <f>IF(E89="","",Events!D95)</f>
        <v>1111</v>
      </c>
      <c r="D89" s="60" t="str">
        <f>IF(Events!E95=0,"",Events!E95)</f>
        <v>-</v>
      </c>
      <c r="E89" s="46" t="str">
        <f>IF(Events!G95=0,"",Events!G95)</f>
        <v>Turtonator</v>
      </c>
      <c r="F89" s="46" t="str">
        <f>IF(Events!T95=0,"",Events!T95)</f>
        <v>Infrared</v>
      </c>
      <c r="G89" s="65">
        <f>IF(Events!U95=0,"",Events!U95)</f>
        <v>1</v>
      </c>
      <c r="H89" s="67">
        <f>IF(Events!V95=0,"",Events!V95)</f>
        <v>1</v>
      </c>
      <c r="I89" s="12"/>
      <c r="J89" s="13"/>
      <c r="K89" s="14">
        <f>IF(Events!Y95=0,"",Events!Y95)</f>
        <v>1</v>
      </c>
      <c r="L89" s="14">
        <f>IF(Events!Z95=0,"",Events!Z95)</f>
        <v>1</v>
      </c>
      <c r="M89" s="14">
        <f>IF(Events!AA95=0,"",Events!AA95)</f>
        <v>1</v>
      </c>
      <c r="N89" s="14">
        <f>IF(Events!AB95=0,"",Events!AB95)</f>
        <v>1</v>
      </c>
      <c r="O89" s="5" t="str">
        <f>IF(Events!K95=0,"",Events!K95)</f>
        <v>x</v>
      </c>
      <c r="P89" s="5" t="str">
        <f>IF(Events!L95=0,"",Events!L95)</f>
        <v>x</v>
      </c>
      <c r="Q89" s="5" t="str">
        <f>IF(Events!M95=0,"",Events!M95)</f>
        <v>x</v>
      </c>
      <c r="R89" s="5" t="str">
        <f>IF(Events!N95=0,"",Events!N95)</f>
        <v>x</v>
      </c>
      <c r="S89" s="5" t="str">
        <f>IF(Events!O95=0,"",Events!O95)</f>
        <v>x</v>
      </c>
      <c r="T89" s="5" t="str">
        <f>IF(Events!P95=0,"",Events!P95)</f>
        <v>R</v>
      </c>
      <c r="U89" s="5" t="str">
        <f>IF(Events!Q95=0,"",Events!Q95)</f>
        <v>x</v>
      </c>
      <c r="V89" s="5" t="str">
        <f>IF(Events!R95=0,"",Events!R95)</f>
        <v>x</v>
      </c>
      <c r="W89" s="5" t="str">
        <f>IF(Events!S95=0,"",Events!S95)</f>
        <v>x</v>
      </c>
    </row>
    <row r="90" ht="27.75" customHeight="1">
      <c r="A90" s="2"/>
      <c r="B90" s="52" t="str">
        <f>if(E90="","",IMAGE(Lower(if(Events!F96="Pkmn",("https://projectpokemon.org/images/mini_sprites/"),"https://projectpokemon.org/images/items/")) &amp; Lower(substitute(substitute(substitute(E90,")",""),"(","")," ","_") &amp; ".png"), 3))</f>
        <v/>
      </c>
      <c r="C90" s="57">
        <f>IF(E90="","",Events!D96)</f>
        <v>1112</v>
      </c>
      <c r="D90" s="60">
        <f>IF(Events!E96=0,"",Events!E96)</f>
        <v>170505</v>
      </c>
      <c r="E90" s="46" t="str">
        <f>IF(Events!G96=0,"",Events!G96)</f>
        <v>Mew</v>
      </c>
      <c r="F90" s="46" t="str">
        <f>IF(Events!T96=0,"",Events!T96)</f>
        <v>Infrared</v>
      </c>
      <c r="G90" s="65">
        <f>IF(Events!U96=0,"",Events!U96)</f>
        <v>1</v>
      </c>
      <c r="H90" s="67">
        <f>IF(Events!V96=0,"",Events!V96)</f>
        <v>1</v>
      </c>
      <c r="I90" s="12"/>
      <c r="J90" s="13"/>
      <c r="K90" s="14">
        <f>IF(Events!Y96=0,"",Events!Y96)</f>
        <v>1</v>
      </c>
      <c r="L90" s="14">
        <f>IF(Events!Z96=0,"",Events!Z96)</f>
        <v>1</v>
      </c>
      <c r="M90" s="14">
        <f>IF(Events!AA96=0,"",Events!AA96)</f>
        <v>1</v>
      </c>
      <c r="N90" s="14">
        <f>IF(Events!AB96=0,"",Events!AB96)</f>
        <v>1</v>
      </c>
      <c r="O90" s="5" t="str">
        <f>IF(Events!K96=0,"",Events!K96)</f>
        <v>x</v>
      </c>
      <c r="P90" s="5" t="str">
        <f>IF(Events!L96=0,"",Events!L96)</f>
        <v>x</v>
      </c>
      <c r="Q90" s="5" t="str">
        <f>IF(Events!M96=0,"",Events!M96)</f>
        <v>x</v>
      </c>
      <c r="R90" s="5" t="str">
        <f>IF(Events!N96=0,"",Events!N96)</f>
        <v>x</v>
      </c>
      <c r="S90" s="5" t="str">
        <f>IF(Events!O96=0,"",Events!O96)</f>
        <v>x</v>
      </c>
      <c r="T90" s="5" t="str">
        <f>IF(Events!P96=0,"",Events!P96)</f>
        <v>Nil</v>
      </c>
      <c r="U90" s="5" t="str">
        <f>IF(Events!Q96=0,"",Events!Q96)</f>
        <v>x</v>
      </c>
      <c r="V90" s="5" t="str">
        <f>IF(Events!R96=0,"",Events!R96)</f>
        <v>x</v>
      </c>
      <c r="W90" s="5" t="str">
        <f>IF(Events!S96=0,"",Events!S96)</f>
        <v>x</v>
      </c>
    </row>
    <row r="91" ht="27.75" customHeight="1">
      <c r="A91" s="2"/>
      <c r="B91" s="52" t="str">
        <f>if(E91="","",IMAGE(Lower(if(Events!F97="Pkmn",("https://projectpokemon.org/images/mini_sprites/"),"https://projectpokemon.org/images/items/")) &amp; Lower(substitute(substitute(substitute(E91,")",""),"(","")," ","_") &amp; ".png"), 3))</f>
        <v/>
      </c>
      <c r="C91" s="57">
        <f>IF(E91="","",Events!D97)</f>
        <v>1604</v>
      </c>
      <c r="D91" s="60" t="str">
        <f>IF(Events!E97=0,"",Events!E97)</f>
        <v>-</v>
      </c>
      <c r="E91" s="46" t="str">
        <f>IF(Events!G97=0,"",Events!G97)</f>
        <v>Rare Candy</v>
      </c>
      <c r="F91" s="46" t="str">
        <f>IF(Events!T97=0,"",Events!T97)</f>
        <v>Serial Code</v>
      </c>
      <c r="G91" s="65">
        <f>IF(Events!U97=0,"",Events!U97)</f>
        <v>1</v>
      </c>
      <c r="H91" s="67">
        <f>IF(Events!V97=0,"",Events!V97)</f>
        <v>1</v>
      </c>
      <c r="I91" s="12"/>
      <c r="J91" s="13"/>
      <c r="K91" s="14">
        <f>IF(Events!Y97=0,"",Events!Y97)</f>
        <v>1</v>
      </c>
      <c r="L91" s="14">
        <f>IF(Events!Z97=0,"",Events!Z97)</f>
        <v>1</v>
      </c>
      <c r="M91" s="14">
        <f>IF(Events!AA97=0,"",Events!AA97)</f>
        <v>1</v>
      </c>
      <c r="N91" s="14">
        <f>IF(Events!AB97=0,"",Events!AB97)</f>
        <v>1</v>
      </c>
      <c r="O91" s="5" t="str">
        <f>IF(Events!K97=0,"",Events!K97)</f>
        <v>Nil</v>
      </c>
      <c r="P91" s="5" t="str">
        <f>IF(Events!L97=0,"",Events!L97)</f>
        <v>Nil</v>
      </c>
      <c r="Q91" s="5" t="str">
        <f>IF(Events!M97=0,"",Events!M97)</f>
        <v>Nil</v>
      </c>
      <c r="R91" s="5" t="str">
        <f>IF(Events!N97=0,"",Events!N97)</f>
        <v>Nil</v>
      </c>
      <c r="S91" s="5" t="str">
        <f>IF(Events!O97=0,"",Events!O97)</f>
        <v>Nil</v>
      </c>
      <c r="T91" s="5" t="str">
        <f>IF(Events!P97=0,"",Events!P97)</f>
        <v>Nil</v>
      </c>
      <c r="U91" s="5" t="str">
        <f>IF(Events!Q97=0,"",Events!Q97)</f>
        <v>Nil</v>
      </c>
      <c r="V91" s="5" t="str">
        <f>IF(Events!R97=0,"",Events!R97)</f>
        <v>x</v>
      </c>
      <c r="W91" s="5" t="str">
        <f>IF(Events!S97=0,"",Events!S97)</f>
        <v>x</v>
      </c>
    </row>
    <row r="92" ht="27.75" customHeight="1">
      <c r="A92" s="2"/>
      <c r="B92" s="52" t="str">
        <f>if(E92="","",IMAGE(Lower(if(Events!F98="Pkmn",("https://projectpokemon.org/images/mini_sprites/"),"https://projectpokemon.org/images/items/")) &amp; Lower(substitute(substitute(substitute(E92,")",""),"(","")," ","_") &amp; ".png"), 3))</f>
        <v/>
      </c>
      <c r="C92" s="57">
        <f>IF(E92="","",Events!D98)</f>
        <v>1605</v>
      </c>
      <c r="D92" s="60" t="str">
        <f>IF(Events!E98=0,"",Events!E98)</f>
        <v>-</v>
      </c>
      <c r="E92" s="46" t="str">
        <f>IF(Events!G98=0,"",Events!G98)</f>
        <v>Mewtwonite X</v>
      </c>
      <c r="F92" s="46" t="str">
        <f>IF(Events!T98=0,"",Events!T98)</f>
        <v>Serial Code</v>
      </c>
      <c r="G92" s="65">
        <f>IF(Events!U98=0,"",Events!U98)</f>
        <v>1</v>
      </c>
      <c r="H92" s="67">
        <f>IF(Events!V98=0,"",Events!V98)</f>
        <v>1</v>
      </c>
      <c r="I92" s="12"/>
      <c r="J92" s="13"/>
      <c r="K92" s="14">
        <f>IF(Events!Y98=0,"",Events!Y98)</f>
        <v>1</v>
      </c>
      <c r="L92" s="14">
        <f>IF(Events!Z98=0,"",Events!Z98)</f>
        <v>1</v>
      </c>
      <c r="M92" s="14">
        <f>IF(Events!AA98=0,"",Events!AA98)</f>
        <v>1</v>
      </c>
      <c r="N92" s="14">
        <f>IF(Events!AB98=0,"",Events!AB98)</f>
        <v>1</v>
      </c>
      <c r="O92" s="5" t="str">
        <f>IF(Events!K98=0,"",Events!K98)</f>
        <v>Nil</v>
      </c>
      <c r="P92" s="5" t="str">
        <f>IF(Events!L98=0,"",Events!L98)</f>
        <v>Nil</v>
      </c>
      <c r="Q92" s="5" t="str">
        <f>IF(Events!M98=0,"",Events!M98)</f>
        <v>Nil</v>
      </c>
      <c r="R92" s="5" t="str">
        <f>IF(Events!N98=0,"",Events!N98)</f>
        <v>Nil</v>
      </c>
      <c r="S92" s="5" t="str">
        <f>IF(Events!O98=0,"",Events!O98)</f>
        <v>Nil</v>
      </c>
      <c r="T92" s="5" t="str">
        <f>IF(Events!P98=0,"",Events!P98)</f>
        <v>Nil</v>
      </c>
      <c r="U92" s="5" t="str">
        <f>IF(Events!Q98=0,"",Events!Q98)</f>
        <v>Nil</v>
      </c>
      <c r="V92" s="5" t="str">
        <f>IF(Events!R98=0,"",Events!R98)</f>
        <v>x</v>
      </c>
      <c r="W92" s="5" t="str">
        <f>IF(Events!S98=0,"",Events!S98)</f>
        <v>x</v>
      </c>
    </row>
    <row r="93" ht="27.75" customHeight="1">
      <c r="A93" s="2"/>
      <c r="B93" s="52" t="str">
        <f>if(E93="","",IMAGE(Lower(if(Events!F99="Pkmn",("https://projectpokemon.org/images/mini_sprites/"),"https://projectpokemon.org/images/items/")) &amp; Lower(substitute(substitute(substitute(E93,")",""),"(","")," ","_") &amp; ".png"), 3))</f>
        <v/>
      </c>
      <c r="C93" s="57">
        <f>IF(E93="","",Events!D99)</f>
        <v>1606</v>
      </c>
      <c r="D93" s="60" t="str">
        <f>IF(Events!E99=0,"",Events!E99)</f>
        <v>-</v>
      </c>
      <c r="E93" s="46" t="str">
        <f>IF(Events!G99=0,"",Events!G99)</f>
        <v>Mawilite</v>
      </c>
      <c r="F93" s="46" t="str">
        <f>IF(Events!T99=0,"",Events!T99)</f>
        <v>Serial Code</v>
      </c>
      <c r="G93" s="65">
        <f>IF(Events!U99=0,"",Events!U99)</f>
        <v>1</v>
      </c>
      <c r="H93" s="67">
        <f>IF(Events!V99=0,"",Events!V99)</f>
        <v>1</v>
      </c>
      <c r="I93" s="12"/>
      <c r="J93" s="13"/>
      <c r="K93" s="14">
        <f>IF(Events!Y99=0,"",Events!Y99)</f>
        <v>1</v>
      </c>
      <c r="L93" s="14">
        <f>IF(Events!Z99=0,"",Events!Z99)</f>
        <v>1</v>
      </c>
      <c r="M93" s="14">
        <f>IF(Events!AA99=0,"",Events!AA99)</f>
        <v>1</v>
      </c>
      <c r="N93" s="14">
        <f>IF(Events!AB99=0,"",Events!AB99)</f>
        <v>1</v>
      </c>
      <c r="O93" s="5" t="str">
        <f>IF(Events!K99=0,"",Events!K99)</f>
        <v>Nil</v>
      </c>
      <c r="P93" s="5" t="str">
        <f>IF(Events!L99=0,"",Events!L99)</f>
        <v>Nil</v>
      </c>
      <c r="Q93" s="5" t="str">
        <f>IF(Events!M99=0,"",Events!M99)</f>
        <v>Nil</v>
      </c>
      <c r="R93" s="5" t="str">
        <f>IF(Events!N99=0,"",Events!N99)</f>
        <v>Nil</v>
      </c>
      <c r="S93" s="5" t="str">
        <f>IF(Events!O99=0,"",Events!O99)</f>
        <v>Nil</v>
      </c>
      <c r="T93" s="5" t="str">
        <f>IF(Events!P99=0,"",Events!P99)</f>
        <v>Nil</v>
      </c>
      <c r="U93" s="5" t="str">
        <f>IF(Events!Q99=0,"",Events!Q99)</f>
        <v>Nil</v>
      </c>
      <c r="V93" s="5" t="str">
        <f>IF(Events!R99=0,"",Events!R99)</f>
        <v>x</v>
      </c>
      <c r="W93" s="5" t="str">
        <f>IF(Events!S99=0,"",Events!S99)</f>
        <v>x</v>
      </c>
    </row>
    <row r="94" ht="27.75" customHeight="1">
      <c r="A94" s="2"/>
      <c r="B94" s="52" t="str">
        <f>if(E94="","",IMAGE(Lower(if(Events!F100="Pkmn",("https://projectpokemon.org/images/mini_sprites/"),"https://projectpokemon.org/images/items/")) &amp; Lower(substitute(substitute(substitute(E94,")",""),"(","")," ","_") &amp; ".png"), 3))</f>
        <v/>
      </c>
      <c r="C94" s="57">
        <f>IF(E94="","",Events!D100)</f>
        <v>1607</v>
      </c>
      <c r="D94" s="60" t="str">
        <f>IF(Events!E100=0,"",Events!E100)</f>
        <v>-</v>
      </c>
      <c r="E94" s="46" t="str">
        <f>IF(Events!G100=0,"",Events!G100)</f>
        <v>Rare Candy</v>
      </c>
      <c r="F94" s="46" t="str">
        <f>IF(Events!T100=0,"",Events!T100)</f>
        <v>Serial Code</v>
      </c>
      <c r="G94" s="65">
        <f>IF(Events!U100=0,"",Events!U100)</f>
        <v>1</v>
      </c>
      <c r="H94" s="67">
        <f>IF(Events!V100=0,"",Events!V100)</f>
        <v>1</v>
      </c>
      <c r="I94" s="12"/>
      <c r="J94" s="13"/>
      <c r="K94" s="14">
        <f>IF(Events!Y100=0,"",Events!Y100)</f>
        <v>1</v>
      </c>
      <c r="L94" s="14">
        <f>IF(Events!Z100=0,"",Events!Z100)</f>
        <v>1</v>
      </c>
      <c r="M94" s="14">
        <f>IF(Events!AA100=0,"",Events!AA100)</f>
        <v>1</v>
      </c>
      <c r="N94" s="14">
        <f>IF(Events!AB100=0,"",Events!AB100)</f>
        <v>1</v>
      </c>
      <c r="O94" s="5" t="str">
        <f>IF(Events!K100=0,"",Events!K100)</f>
        <v>Nil</v>
      </c>
      <c r="P94" s="5" t="str">
        <f>IF(Events!L100=0,"",Events!L100)</f>
        <v>Nil</v>
      </c>
      <c r="Q94" s="5" t="str">
        <f>IF(Events!M100=0,"",Events!M100)</f>
        <v>Nil</v>
      </c>
      <c r="R94" s="5" t="str">
        <f>IF(Events!N100=0,"",Events!N100)</f>
        <v>Nil</v>
      </c>
      <c r="S94" s="5" t="str">
        <f>IF(Events!O100=0,"",Events!O100)</f>
        <v>Nil</v>
      </c>
      <c r="T94" s="5" t="str">
        <f>IF(Events!P100=0,"",Events!P100)</f>
        <v>Nil</v>
      </c>
      <c r="U94" s="5" t="str">
        <f>IF(Events!Q100=0,"",Events!Q100)</f>
        <v>Nil</v>
      </c>
      <c r="V94" s="5" t="str">
        <f>IF(Events!R100=0,"",Events!R100)</f>
        <v>x</v>
      </c>
      <c r="W94" s="5" t="str">
        <f>IF(Events!S100=0,"",Events!S100)</f>
        <v>x</v>
      </c>
    </row>
    <row r="95" ht="27.75" customHeight="1">
      <c r="A95" s="2"/>
      <c r="B95" s="52" t="str">
        <f>if(E95="","",IMAGE(Lower(if(Events!F101="Pkmn",("https://projectpokemon.org/images/mini_sprites/"),"https://projectpokemon.org/images/items/")) &amp; Lower(substitute(substitute(substitute(E95,")",""),"(","")," ","_") &amp; ".png"), 3))</f>
        <v/>
      </c>
      <c r="C95" s="57">
        <f>IF(E95="","",Events!D101)</f>
        <v>1608</v>
      </c>
      <c r="D95" s="60" t="str">
        <f>IF(Events!E101=0,"",Events!E101)</f>
        <v>-</v>
      </c>
      <c r="E95" s="46" t="str">
        <f>IF(Events!G101=0,"",Events!G101)</f>
        <v>Pidgeotite</v>
      </c>
      <c r="F95" s="46" t="str">
        <f>IF(Events!T101=0,"",Events!T101)</f>
        <v>Serial Code</v>
      </c>
      <c r="G95" s="65">
        <f>IF(Events!U101=0,"",Events!U101)</f>
        <v>1</v>
      </c>
      <c r="H95" s="67">
        <f>IF(Events!V101=0,"",Events!V101)</f>
        <v>1</v>
      </c>
      <c r="I95" s="12"/>
      <c r="J95" s="13"/>
      <c r="K95" s="14">
        <f>IF(Events!Y101=0,"",Events!Y101)</f>
        <v>1</v>
      </c>
      <c r="L95" s="14">
        <f>IF(Events!Z101=0,"",Events!Z101)</f>
        <v>1</v>
      </c>
      <c r="M95" s="14">
        <f>IF(Events!AA101=0,"",Events!AA101)</f>
        <v>1</v>
      </c>
      <c r="N95" s="14">
        <f>IF(Events!AB101=0,"",Events!AB101)</f>
        <v>1</v>
      </c>
      <c r="O95" s="5" t="str">
        <f>IF(Events!K101=0,"",Events!K101)</f>
        <v>Nil</v>
      </c>
      <c r="P95" s="5" t="str">
        <f>IF(Events!L101=0,"",Events!L101)</f>
        <v>Nil</v>
      </c>
      <c r="Q95" s="5" t="str">
        <f>IF(Events!M101=0,"",Events!M101)</f>
        <v>Nil</v>
      </c>
      <c r="R95" s="5" t="str">
        <f>IF(Events!N101=0,"",Events!N101)</f>
        <v>Nil</v>
      </c>
      <c r="S95" s="5" t="str">
        <f>IF(Events!O101=0,"",Events!O101)</f>
        <v>Nil</v>
      </c>
      <c r="T95" s="5" t="str">
        <f>IF(Events!P101=0,"",Events!P101)</f>
        <v>Nil</v>
      </c>
      <c r="U95" s="5" t="str">
        <f>IF(Events!Q101=0,"",Events!Q101)</f>
        <v>Nil</v>
      </c>
      <c r="V95" s="5" t="str">
        <f>IF(Events!R101=0,"",Events!R101)</f>
        <v>x</v>
      </c>
      <c r="W95" s="5" t="str">
        <f>IF(Events!S101=0,"",Events!S101)</f>
        <v>x</v>
      </c>
    </row>
    <row r="96" ht="27.75" customHeight="1">
      <c r="A96" s="2"/>
      <c r="B96" s="52" t="str">
        <f>if(E96="","",IMAGE(Lower(if(Events!F102="Pkmn",("https://projectpokemon.org/images/mini_sprites/"),"https://projectpokemon.org/images/items/")) &amp; Lower(substitute(substitute(substitute(E96,")",""),"(","")," ","_") &amp; ".png"), 3))</f>
        <v/>
      </c>
      <c r="C96" s="57">
        <f>IF(E96="","",Events!D102)</f>
        <v>1609</v>
      </c>
      <c r="D96" s="60" t="str">
        <f>IF(Events!E102=0,"",Events!E102)</f>
        <v>-</v>
      </c>
      <c r="E96" s="46" t="str">
        <f>IF(Events!G102=0,"",Events!G102)</f>
        <v>Mawilite</v>
      </c>
      <c r="F96" s="46" t="str">
        <f>IF(Events!T102=0,"",Events!T102)</f>
        <v>Serial Code</v>
      </c>
      <c r="G96" s="65">
        <f>IF(Events!U102=0,"",Events!U102)</f>
        <v>1</v>
      </c>
      <c r="H96" s="67">
        <f>IF(Events!V102=0,"",Events!V102)</f>
        <v>1</v>
      </c>
      <c r="I96" s="12"/>
      <c r="J96" s="13"/>
      <c r="K96" s="14">
        <f>IF(Events!Y102=0,"",Events!Y102)</f>
        <v>1</v>
      </c>
      <c r="L96" s="14">
        <f>IF(Events!Z102=0,"",Events!Z102)</f>
        <v>1</v>
      </c>
      <c r="M96" s="14">
        <f>IF(Events!AA102=0,"",Events!AA102)</f>
        <v>1</v>
      </c>
      <c r="N96" s="14">
        <f>IF(Events!AB102=0,"",Events!AB102)</f>
        <v>1</v>
      </c>
      <c r="O96" s="5" t="str">
        <f>IF(Events!K102=0,"",Events!K102)</f>
        <v>Nil</v>
      </c>
      <c r="P96" s="5" t="str">
        <f>IF(Events!L102=0,"",Events!L102)</f>
        <v>Nil</v>
      </c>
      <c r="Q96" s="5" t="str">
        <f>IF(Events!M102=0,"",Events!M102)</f>
        <v>Nil</v>
      </c>
      <c r="R96" s="5" t="str">
        <f>IF(Events!N102=0,"",Events!N102)</f>
        <v>Nil</v>
      </c>
      <c r="S96" s="5" t="str">
        <f>IF(Events!O102=0,"",Events!O102)</f>
        <v>Nil</v>
      </c>
      <c r="T96" s="5" t="str">
        <f>IF(Events!P102=0,"",Events!P102)</f>
        <v>Nil</v>
      </c>
      <c r="U96" s="5" t="str">
        <f>IF(Events!Q102=0,"",Events!Q102)</f>
        <v>Nil</v>
      </c>
      <c r="V96" s="5" t="str">
        <f>IF(Events!R102=0,"",Events!R102)</f>
        <v>x</v>
      </c>
      <c r="W96" s="5" t="str">
        <f>IF(Events!S102=0,"",Events!S102)</f>
        <v>x</v>
      </c>
    </row>
    <row r="97" ht="27.75" customHeight="1">
      <c r="A97" s="2"/>
      <c r="B97" s="52" t="str">
        <f>if(E97="","",IMAGE(Lower(if(Events!F103="Pkmn",("https://projectpokemon.org/images/mini_sprites/"),"https://projectpokemon.org/images/items/")) &amp; Lower(substitute(substitute(substitute(E97,")",""),"(","")," ","_") &amp; ".png"), 3))</f>
        <v/>
      </c>
      <c r="C97" s="57">
        <f>IF(E97="","",Events!D103)</f>
        <v>1610</v>
      </c>
      <c r="D97" s="60" t="str">
        <f>IF(Events!E103=0,"",Events!E103)</f>
        <v>-</v>
      </c>
      <c r="E97" s="46" t="str">
        <f>IF(Events!G103=0,"",Events!G103)</f>
        <v>Rare Candy</v>
      </c>
      <c r="F97" s="46" t="str">
        <f>IF(Events!T103=0,"",Events!T103)</f>
        <v>Serial Code</v>
      </c>
      <c r="G97" s="65">
        <f>IF(Events!U103=0,"",Events!U103)</f>
        <v>1</v>
      </c>
      <c r="H97" s="67">
        <f>IF(Events!V103=0,"",Events!V103)</f>
        <v>1</v>
      </c>
      <c r="I97" s="12"/>
      <c r="J97" s="13"/>
      <c r="K97" s="14">
        <f>IF(Events!Y103=0,"",Events!Y103)</f>
        <v>1</v>
      </c>
      <c r="L97" s="14">
        <f>IF(Events!Z103=0,"",Events!Z103)</f>
        <v>1</v>
      </c>
      <c r="M97" s="14">
        <f>IF(Events!AA103=0,"",Events!AA103)</f>
        <v>1</v>
      </c>
      <c r="N97" s="14">
        <f>IF(Events!AB103=0,"",Events!AB103)</f>
        <v>1</v>
      </c>
      <c r="O97" s="5" t="str">
        <f>IF(Events!K103=0,"",Events!K103)</f>
        <v>Nil</v>
      </c>
      <c r="P97" s="5" t="str">
        <f>IF(Events!L103=0,"",Events!L103)</f>
        <v>Nil</v>
      </c>
      <c r="Q97" s="5" t="str">
        <f>IF(Events!M103=0,"",Events!M103)</f>
        <v>Nil</v>
      </c>
      <c r="R97" s="5" t="str">
        <f>IF(Events!N103=0,"",Events!N103)</f>
        <v>Nil</v>
      </c>
      <c r="S97" s="5" t="str">
        <f>IF(Events!O103=0,"",Events!O103)</f>
        <v>Nil</v>
      </c>
      <c r="T97" s="5" t="str">
        <f>IF(Events!P103=0,"",Events!P103)</f>
        <v>Nil</v>
      </c>
      <c r="U97" s="5" t="str">
        <f>IF(Events!Q103=0,"",Events!Q103)</f>
        <v>Nil</v>
      </c>
      <c r="V97" s="5" t="str">
        <f>IF(Events!R103=0,"",Events!R103)</f>
        <v>x</v>
      </c>
      <c r="W97" s="5" t="str">
        <f>IF(Events!S103=0,"",Events!S103)</f>
        <v>x</v>
      </c>
    </row>
    <row r="98" ht="27.75" customHeight="1">
      <c r="A98" s="2"/>
      <c r="B98" s="52" t="str">
        <f>if(E98="","",IMAGE(Lower(if(Events!F104="Pkmn",("https://projectpokemon.org/images/mini_sprites/"),"https://projectpokemon.org/images/items/")) &amp; Lower(substitute(substitute(substitute(E98,")",""),"(","")," ","_") &amp; ".png"), 3))</f>
        <v/>
      </c>
      <c r="C98" s="57">
        <f>IF(E98="","",Events!D104)</f>
        <v>1611</v>
      </c>
      <c r="D98" s="60" t="str">
        <f>IF(Events!E104=0,"",Events!E104)</f>
        <v>-</v>
      </c>
      <c r="E98" s="46" t="str">
        <f>IF(Events!G104=0,"",Events!G104)</f>
        <v>Pidgeotite</v>
      </c>
      <c r="F98" s="46" t="str">
        <f>IF(Events!T104=0,"",Events!T104)</f>
        <v>Serial Code</v>
      </c>
      <c r="G98" s="65">
        <f>IF(Events!U104=0,"",Events!U104)</f>
        <v>1</v>
      </c>
      <c r="H98" s="67">
        <f>IF(Events!V104=0,"",Events!V104)</f>
        <v>1</v>
      </c>
      <c r="I98" s="12"/>
      <c r="J98" s="13"/>
      <c r="K98" s="14">
        <f>IF(Events!Y104=0,"",Events!Y104)</f>
        <v>1</v>
      </c>
      <c r="L98" s="14">
        <f>IF(Events!Z104=0,"",Events!Z104)</f>
        <v>1</v>
      </c>
      <c r="M98" s="14">
        <f>IF(Events!AA104=0,"",Events!AA104)</f>
        <v>1</v>
      </c>
      <c r="N98" s="14">
        <f>IF(Events!AB104=0,"",Events!AB104)</f>
        <v>1</v>
      </c>
      <c r="O98" s="5" t="str">
        <f>IF(Events!K104=0,"",Events!K104)</f>
        <v>Nil</v>
      </c>
      <c r="P98" s="5" t="str">
        <f>IF(Events!L104=0,"",Events!L104)</f>
        <v>Nil</v>
      </c>
      <c r="Q98" s="5" t="str">
        <f>IF(Events!M104=0,"",Events!M104)</f>
        <v>Nil</v>
      </c>
      <c r="R98" s="5" t="str">
        <f>IF(Events!N104=0,"",Events!N104)</f>
        <v>Nil</v>
      </c>
      <c r="S98" s="5" t="str">
        <f>IF(Events!O104=0,"",Events!O104)</f>
        <v>Nil</v>
      </c>
      <c r="T98" s="5" t="str">
        <f>IF(Events!P104=0,"",Events!P104)</f>
        <v>Nil</v>
      </c>
      <c r="U98" s="5" t="str">
        <f>IF(Events!Q104=0,"",Events!Q104)</f>
        <v>Nil</v>
      </c>
      <c r="V98" s="5" t="str">
        <f>IF(Events!R104=0,"",Events!R104)</f>
        <v>x</v>
      </c>
      <c r="W98" s="5" t="str">
        <f>IF(Events!S104=0,"",Events!S104)</f>
        <v>x</v>
      </c>
    </row>
    <row r="99" ht="27.75" customHeight="1">
      <c r="A99" s="2"/>
      <c r="B99" s="52" t="str">
        <f>if(E99="","",IMAGE(Lower(if(Events!F105="Pkmn",("https://projectpokemon.org/images/mini_sprites/"),"https://projectpokemon.org/images/items/")) &amp; Lower(substitute(substitute(substitute(E99,")",""),"(","")," ","_") &amp; ".png"), 3))</f>
        <v/>
      </c>
      <c r="C99" s="57">
        <f>IF(E99="","",Events!D105)</f>
        <v>1612</v>
      </c>
      <c r="D99" s="60" t="str">
        <f>IF(Events!E105=0,"",Events!E105)</f>
        <v>-</v>
      </c>
      <c r="E99" s="46" t="str">
        <f>IF(Events!G105=0,"",Events!G105)</f>
        <v>Rare Candy</v>
      </c>
      <c r="F99" s="46" t="str">
        <f>IF(Events!T105=0,"",Events!T105)</f>
        <v>Serial Code</v>
      </c>
      <c r="G99" s="65">
        <f>IF(Events!U105=0,"",Events!U105)</f>
        <v>1</v>
      </c>
      <c r="H99" s="67">
        <f>IF(Events!V105=0,"",Events!V105)</f>
        <v>1</v>
      </c>
      <c r="I99" s="12"/>
      <c r="J99" s="13"/>
      <c r="K99" s="14">
        <f>IF(Events!Y105=0,"",Events!Y105)</f>
        <v>1</v>
      </c>
      <c r="L99" s="14">
        <f>IF(Events!Z105=0,"",Events!Z105)</f>
        <v>1</v>
      </c>
      <c r="M99" s="14">
        <f>IF(Events!AA105=0,"",Events!AA105)</f>
        <v>1</v>
      </c>
      <c r="N99" s="14">
        <f>IF(Events!AB105=0,"",Events!AB105)</f>
        <v>1</v>
      </c>
      <c r="O99" s="5" t="str">
        <f>IF(Events!K105=0,"",Events!K105)</f>
        <v>Nil</v>
      </c>
      <c r="P99" s="5" t="str">
        <f>IF(Events!L105=0,"",Events!L105)</f>
        <v>Nil</v>
      </c>
      <c r="Q99" s="5" t="str">
        <f>IF(Events!M105=0,"",Events!M105)</f>
        <v>Nil</v>
      </c>
      <c r="R99" s="5" t="str">
        <f>IF(Events!N105=0,"",Events!N105)</f>
        <v>Nil</v>
      </c>
      <c r="S99" s="5" t="str">
        <f>IF(Events!O105=0,"",Events!O105)</f>
        <v>Nil</v>
      </c>
      <c r="T99" s="5" t="str">
        <f>IF(Events!P105=0,"",Events!P105)</f>
        <v>Nil</v>
      </c>
      <c r="U99" s="5" t="str">
        <f>IF(Events!Q105=0,"",Events!Q105)</f>
        <v>Nil</v>
      </c>
      <c r="V99" s="5" t="str">
        <f>IF(Events!R105=0,"",Events!R105)</f>
        <v>x</v>
      </c>
      <c r="W99" s="5" t="str">
        <f>IF(Events!S105=0,"",Events!S105)</f>
        <v>x</v>
      </c>
    </row>
    <row r="100" ht="27.75" customHeight="1">
      <c r="A100" s="2"/>
      <c r="B100" s="52" t="str">
        <f>if(E100="","",IMAGE(Lower(if(Events!F106="Pkmn",("https://projectpokemon.org/images/mini_sprites/"),"https://projectpokemon.org/images/items/")) &amp; Lower(substitute(substitute(substitute(E100,")",""),"(","")," ","_") &amp; ".png"), 3))</f>
        <v/>
      </c>
      <c r="C100" s="57">
        <f>IF(E100="","",Events!D106)</f>
        <v>1613</v>
      </c>
      <c r="D100" s="60" t="str">
        <f>IF(Events!E106=0,"",Events!E106)</f>
        <v>-</v>
      </c>
      <c r="E100" s="46" t="str">
        <f>IF(Events!G106=0,"",Events!G106)</f>
        <v>Sceptilite</v>
      </c>
      <c r="F100" s="46" t="str">
        <f>IF(Events!T106=0,"",Events!T106)</f>
        <v>Serial Code</v>
      </c>
      <c r="G100" s="65">
        <f>IF(Events!U106=0,"",Events!U106)</f>
        <v>1</v>
      </c>
      <c r="H100" s="67">
        <f>IF(Events!V106=0,"",Events!V106)</f>
        <v>1</v>
      </c>
      <c r="I100" s="12"/>
      <c r="J100" s="13"/>
      <c r="K100" s="14">
        <f>IF(Events!Y106=0,"",Events!Y106)</f>
        <v>1</v>
      </c>
      <c r="L100" s="14">
        <f>IF(Events!Z106=0,"",Events!Z106)</f>
        <v>1</v>
      </c>
      <c r="M100" s="14">
        <f>IF(Events!AA106=0,"",Events!AA106)</f>
        <v>1</v>
      </c>
      <c r="N100" s="14">
        <f>IF(Events!AB106=0,"",Events!AB106)</f>
        <v>1</v>
      </c>
      <c r="O100" s="5" t="str">
        <f>IF(Events!K106=0,"",Events!K106)</f>
        <v>Nil</v>
      </c>
      <c r="P100" s="5" t="str">
        <f>IF(Events!L106=0,"",Events!L106)</f>
        <v>Nil</v>
      </c>
      <c r="Q100" s="5" t="str">
        <f>IF(Events!M106=0,"",Events!M106)</f>
        <v>Nil</v>
      </c>
      <c r="R100" s="5" t="str">
        <f>IF(Events!N106=0,"",Events!N106)</f>
        <v>Nil</v>
      </c>
      <c r="S100" s="5" t="str">
        <f>IF(Events!O106=0,"",Events!O106)</f>
        <v>Nil</v>
      </c>
      <c r="T100" s="5" t="str">
        <f>IF(Events!P106=0,"",Events!P106)</f>
        <v>Nil</v>
      </c>
      <c r="U100" s="5" t="str">
        <f>IF(Events!Q106=0,"",Events!Q106)</f>
        <v>Nil</v>
      </c>
      <c r="V100" s="5" t="str">
        <f>IF(Events!R106=0,"",Events!R106)</f>
        <v>x</v>
      </c>
      <c r="W100" s="5" t="str">
        <f>IF(Events!S106=0,"",Events!S106)</f>
        <v>x</v>
      </c>
    </row>
    <row r="101" ht="27.75" customHeight="1">
      <c r="A101" s="2"/>
      <c r="B101" s="52" t="str">
        <f>if(E101="","",IMAGE(Lower(if(Events!F107="Pkmn",("https://projectpokemon.org/images/mini_sprites/"),"https://projectpokemon.org/images/items/")) &amp; Lower(substitute(substitute(substitute(E101,")",""),"(","")," ","_") &amp; ".png"), 3))</f>
        <v/>
      </c>
      <c r="C101" s="57">
        <f>IF(E101="","",Events!D107)</f>
        <v>1614</v>
      </c>
      <c r="D101" s="60" t="str">
        <f>IF(Events!E107=0,"",Events!E107)</f>
        <v>-</v>
      </c>
      <c r="E101" s="46" t="str">
        <f>IF(Events!G107=0,"",Events!G107)</f>
        <v>Tyranitarite</v>
      </c>
      <c r="F101" s="46" t="str">
        <f>IF(Events!T107=0,"",Events!T107)</f>
        <v>Serial Code</v>
      </c>
      <c r="G101" s="65">
        <f>IF(Events!U107=0,"",Events!U107)</f>
        <v>1</v>
      </c>
      <c r="H101" s="67">
        <f>IF(Events!V107=0,"",Events!V107)</f>
        <v>1</v>
      </c>
      <c r="I101" s="12"/>
      <c r="J101" s="13"/>
      <c r="K101" s="14">
        <f>IF(Events!Y107=0,"",Events!Y107)</f>
        <v>1</v>
      </c>
      <c r="L101" s="14">
        <f>IF(Events!Z107=0,"",Events!Z107)</f>
        <v>1</v>
      </c>
      <c r="M101" s="14">
        <f>IF(Events!AA107=0,"",Events!AA107)</f>
        <v>1</v>
      </c>
      <c r="N101" s="14">
        <f>IF(Events!AB107=0,"",Events!AB107)</f>
        <v>1</v>
      </c>
      <c r="O101" s="5" t="str">
        <f>IF(Events!K107=0,"",Events!K107)</f>
        <v>Nil</v>
      </c>
      <c r="P101" s="5" t="str">
        <f>IF(Events!L107=0,"",Events!L107)</f>
        <v>Nil</v>
      </c>
      <c r="Q101" s="5" t="str">
        <f>IF(Events!M107=0,"",Events!M107)</f>
        <v>Nil</v>
      </c>
      <c r="R101" s="5" t="str">
        <f>IF(Events!N107=0,"",Events!N107)</f>
        <v>Nil</v>
      </c>
      <c r="S101" s="5" t="str">
        <f>IF(Events!O107=0,"",Events!O107)</f>
        <v>Nil</v>
      </c>
      <c r="T101" s="5" t="str">
        <f>IF(Events!P107=0,"",Events!P107)</f>
        <v>Nil</v>
      </c>
      <c r="U101" s="5" t="str">
        <f>IF(Events!Q107=0,"",Events!Q107)</f>
        <v>Nil</v>
      </c>
      <c r="V101" s="5" t="str">
        <f>IF(Events!R107=0,"",Events!R107)</f>
        <v>x</v>
      </c>
      <c r="W101" s="5" t="str">
        <f>IF(Events!S107=0,"",Events!S107)</f>
        <v>x</v>
      </c>
    </row>
    <row r="102" ht="27.75" customHeight="1">
      <c r="A102" s="2"/>
      <c r="B102" s="52" t="str">
        <f>if(E102="","",IMAGE(Lower(if(Events!F108="Pkmn",("https://projectpokemon.org/images/mini_sprites/"),"https://projectpokemon.org/images/items/")) &amp; Lower(substitute(substitute(substitute(E102,")",""),"(","")," ","_") &amp; ".png"), 3))</f>
        <v/>
      </c>
      <c r="C102" s="57">
        <f>IF(E102="","",Events!D108)</f>
        <v>1615</v>
      </c>
      <c r="D102" s="60" t="str">
        <f>IF(Events!E108=0,"",Events!E108)</f>
        <v>-</v>
      </c>
      <c r="E102" s="46" t="str">
        <f>IF(Events!G108=0,"",Events!G108)</f>
        <v>Rare Candy</v>
      </c>
      <c r="F102" s="46" t="str">
        <f>IF(Events!T108=0,"",Events!T108)</f>
        <v>Serial Code</v>
      </c>
      <c r="G102" s="65">
        <f>IF(Events!U108=0,"",Events!U108)</f>
        <v>1</v>
      </c>
      <c r="H102" s="67">
        <f>IF(Events!V108=0,"",Events!V108)</f>
        <v>1</v>
      </c>
      <c r="I102" s="12"/>
      <c r="J102" s="13"/>
      <c r="K102" s="14">
        <f>IF(Events!Y108=0,"",Events!Y108)</f>
        <v>1</v>
      </c>
      <c r="L102" s="14">
        <f>IF(Events!Z108=0,"",Events!Z108)</f>
        <v>1</v>
      </c>
      <c r="M102" s="14">
        <f>IF(Events!AA108=0,"",Events!AA108)</f>
        <v>1</v>
      </c>
      <c r="N102" s="14">
        <f>IF(Events!AB108=0,"",Events!AB108)</f>
        <v>1</v>
      </c>
      <c r="O102" s="5" t="str">
        <f>IF(Events!K108=0,"",Events!K108)</f>
        <v>Nil</v>
      </c>
      <c r="P102" s="5" t="str">
        <f>IF(Events!L108=0,"",Events!L108)</f>
        <v>Nil</v>
      </c>
      <c r="Q102" s="5" t="str">
        <f>IF(Events!M108=0,"",Events!M108)</f>
        <v>Nil</v>
      </c>
      <c r="R102" s="5" t="str">
        <f>IF(Events!N108=0,"",Events!N108)</f>
        <v>Nil</v>
      </c>
      <c r="S102" s="5" t="str">
        <f>IF(Events!O108=0,"",Events!O108)</f>
        <v>Nil</v>
      </c>
      <c r="T102" s="5" t="str">
        <f>IF(Events!P108=0,"",Events!P108)</f>
        <v>Nil</v>
      </c>
      <c r="U102" s="5" t="str">
        <f>IF(Events!Q108=0,"",Events!Q108)</f>
        <v>Nil</v>
      </c>
      <c r="V102" s="5" t="str">
        <f>IF(Events!R108=0,"",Events!R108)</f>
        <v>x</v>
      </c>
      <c r="W102" s="5" t="str">
        <f>IF(Events!S108=0,"",Events!S108)</f>
        <v>x</v>
      </c>
    </row>
    <row r="103" ht="27.75" customHeight="1">
      <c r="A103" s="2"/>
      <c r="B103" s="52" t="str">
        <f>if(E103="","",IMAGE(Lower(if(Events!F109="Pkmn",("https://projectpokemon.org/images/mini_sprites/"),"https://projectpokemon.org/images/items/")) &amp; Lower(substitute(substitute(substitute(E103,")",""),"(","")," ","_") &amp; ".png"), 3))</f>
        <v/>
      </c>
      <c r="C103" s="57">
        <f>IF(E103="","",Events!D109)</f>
        <v>1616</v>
      </c>
      <c r="D103" s="60" t="str">
        <f>IF(Events!E109=0,"",Events!E109)</f>
        <v>-</v>
      </c>
      <c r="E103" s="46" t="str">
        <f>IF(Events!G109=0,"",Events!G109)</f>
        <v>Sceptilite</v>
      </c>
      <c r="F103" s="46" t="str">
        <f>IF(Events!T109=0,"",Events!T109)</f>
        <v>Serial Code</v>
      </c>
      <c r="G103" s="65">
        <f>IF(Events!U109=0,"",Events!U109)</f>
        <v>1</v>
      </c>
      <c r="H103" s="67">
        <f>IF(Events!V109=0,"",Events!V109)</f>
        <v>1</v>
      </c>
      <c r="I103" s="12"/>
      <c r="J103" s="13"/>
      <c r="K103" s="14">
        <f>IF(Events!Y109=0,"",Events!Y109)</f>
        <v>1</v>
      </c>
      <c r="L103" s="14">
        <f>IF(Events!Z109=0,"",Events!Z109)</f>
        <v>1</v>
      </c>
      <c r="M103" s="14">
        <f>IF(Events!AA109=0,"",Events!AA109)</f>
        <v>1</v>
      </c>
      <c r="N103" s="14">
        <f>IF(Events!AB109=0,"",Events!AB109)</f>
        <v>1</v>
      </c>
      <c r="O103" s="5" t="str">
        <f>IF(Events!K109=0,"",Events!K109)</f>
        <v>Nil</v>
      </c>
      <c r="P103" s="5" t="str">
        <f>IF(Events!L109=0,"",Events!L109)</f>
        <v>Nil</v>
      </c>
      <c r="Q103" s="5" t="str">
        <f>IF(Events!M109=0,"",Events!M109)</f>
        <v>Nil</v>
      </c>
      <c r="R103" s="5" t="str">
        <f>IF(Events!N109=0,"",Events!N109)</f>
        <v>Nil</v>
      </c>
      <c r="S103" s="5" t="str">
        <f>IF(Events!O109=0,"",Events!O109)</f>
        <v>Nil</v>
      </c>
      <c r="T103" s="5" t="str">
        <f>IF(Events!P109=0,"",Events!P109)</f>
        <v>Nil</v>
      </c>
      <c r="U103" s="5" t="str">
        <f>IF(Events!Q109=0,"",Events!Q109)</f>
        <v>Nil</v>
      </c>
      <c r="V103" s="5" t="str">
        <f>IF(Events!R109=0,"",Events!R109)</f>
        <v>x</v>
      </c>
      <c r="W103" s="5" t="str">
        <f>IF(Events!S109=0,"",Events!S109)</f>
        <v>x</v>
      </c>
    </row>
    <row r="104" ht="27.75" customHeight="1">
      <c r="A104" s="2"/>
      <c r="B104" s="52" t="str">
        <f>if(E104="","",IMAGE(Lower(if(Events!F110="Pkmn",("https://projectpokemon.org/images/mini_sprites/"),"https://projectpokemon.org/images/items/")) &amp; Lower(substitute(substitute(substitute(E104,")",""),"(","")," ","_") &amp; ".png"), 3))</f>
        <v/>
      </c>
      <c r="C104" s="57">
        <f>IF(E104="","",Events!D110)</f>
        <v>1617</v>
      </c>
      <c r="D104" s="60" t="str">
        <f>IF(Events!E110=0,"",Events!E110)</f>
        <v>-</v>
      </c>
      <c r="E104" s="46" t="str">
        <f>IF(Events!G110=0,"",Events!G110)</f>
        <v>Gardevoirite</v>
      </c>
      <c r="F104" s="46" t="str">
        <f>IF(Events!T110=0,"",Events!T110)</f>
        <v>Serial Code</v>
      </c>
      <c r="G104" s="65">
        <f>IF(Events!U110=0,"",Events!U110)</f>
        <v>1</v>
      </c>
      <c r="H104" s="67">
        <f>IF(Events!V110=0,"",Events!V110)</f>
        <v>1</v>
      </c>
      <c r="I104" s="12"/>
      <c r="J104" s="13"/>
      <c r="K104" s="14">
        <f>IF(Events!Y110=0,"",Events!Y110)</f>
        <v>1</v>
      </c>
      <c r="L104" s="14">
        <f>IF(Events!Z110=0,"",Events!Z110)</f>
        <v>1</v>
      </c>
      <c r="M104" s="14">
        <f>IF(Events!AA110=0,"",Events!AA110)</f>
        <v>1</v>
      </c>
      <c r="N104" s="14">
        <f>IF(Events!AB110=0,"",Events!AB110)</f>
        <v>1</v>
      </c>
      <c r="O104" s="5" t="str">
        <f>IF(Events!K110=0,"",Events!K110)</f>
        <v>Nil</v>
      </c>
      <c r="P104" s="5" t="str">
        <f>IF(Events!L110=0,"",Events!L110)</f>
        <v>Nil</v>
      </c>
      <c r="Q104" s="5" t="str">
        <f>IF(Events!M110=0,"",Events!M110)</f>
        <v>Nil</v>
      </c>
      <c r="R104" s="5" t="str">
        <f>IF(Events!N110=0,"",Events!N110)</f>
        <v>Nil</v>
      </c>
      <c r="S104" s="5" t="str">
        <f>IF(Events!O110=0,"",Events!O110)</f>
        <v>Nil</v>
      </c>
      <c r="T104" s="5" t="str">
        <f>IF(Events!P110=0,"",Events!P110)</f>
        <v>Nil</v>
      </c>
      <c r="U104" s="5" t="str">
        <f>IF(Events!Q110=0,"",Events!Q110)</f>
        <v>Nil</v>
      </c>
      <c r="V104" s="5" t="str">
        <f>IF(Events!R110=0,"",Events!R110)</f>
        <v>x</v>
      </c>
      <c r="W104" s="5" t="str">
        <f>IF(Events!S110=0,"",Events!S110)</f>
        <v>x</v>
      </c>
    </row>
    <row r="105" ht="27.75" customHeight="1">
      <c r="A105" s="2"/>
      <c r="B105" s="52" t="str">
        <f>if(E105="","",IMAGE(Lower(if(Events!F111="Pkmn",("https://projectpokemon.org/images/mini_sprites/"),"https://projectpokemon.org/images/items/")) &amp; Lower(substitute(substitute(substitute(E105,")",""),"(","")," ","_") &amp; ".png"), 3))</f>
        <v/>
      </c>
      <c r="C105" s="57" t="str">
        <f>IF(E105="","",Events!D111)</f>
        <v>?</v>
      </c>
      <c r="D105" s="60" t="str">
        <f>IF(Events!E111=0,"",Events!E111)</f>
        <v>?</v>
      </c>
      <c r="E105" s="46" t="str">
        <f>IF(Events!G111=0,"",Events!G111)</f>
        <v>Ho-Oh</v>
      </c>
      <c r="F105" s="46" t="str">
        <f>IF(Events!T111=0,"",Events!T111)</f>
        <v>Serial Code</v>
      </c>
      <c r="G105" s="65">
        <f>IF(Events!U111=0,"",Events!U111)</f>
        <v>1</v>
      </c>
      <c r="H105" s="67">
        <f>IF(Events!V111=0,"",Events!V111)</f>
        <v>1</v>
      </c>
      <c r="I105" s="12"/>
      <c r="J105" s="13"/>
      <c r="K105" s="14" t="str">
        <f>IF(Events!Y111=0,"",Events!Y111)</f>
        <v/>
      </c>
      <c r="L105" s="14" t="str">
        <f>IF(Events!Z111=0,"",Events!Z111)</f>
        <v/>
      </c>
      <c r="M105" s="14">
        <f>IF(Events!AA111=0,"",Events!AA111)</f>
        <v>1</v>
      </c>
      <c r="N105" s="14" t="str">
        <f>IF(Events!AB111=0,"",Events!AB111)</f>
        <v/>
      </c>
      <c r="O105" s="5" t="str">
        <f>IF(Events!K111=0,"",Events!K111)</f>
        <v>x</v>
      </c>
      <c r="P105" s="5" t="str">
        <f>IF(Events!L111=0,"",Events!L111)</f>
        <v>x</v>
      </c>
      <c r="Q105" s="5" t="str">
        <f>IF(Events!M111=0,"",Events!M111)</f>
        <v>x</v>
      </c>
      <c r="R105" s="5" t="str">
        <f>IF(Events!N111=0,"",Events!N111)</f>
        <v>x</v>
      </c>
      <c r="S105" s="5" t="str">
        <f>IF(Events!O111=0,"",Events!O111)</f>
        <v>?</v>
      </c>
      <c r="T105" s="5" t="str">
        <f>IF(Events!P111=0,"",Events!P111)</f>
        <v>x</v>
      </c>
      <c r="U105" s="5" t="str">
        <f>IF(Events!Q111=0,"",Events!Q111)</f>
        <v>x</v>
      </c>
      <c r="V105" s="5" t="str">
        <f>IF(Events!R111=0,"",Events!R111)</f>
        <v>x</v>
      </c>
      <c r="W105" s="5" t="str">
        <f>IF(Events!S111=0,"",Events!S111)</f>
        <v>x</v>
      </c>
    </row>
    <row r="106" ht="27.75" customHeight="1">
      <c r="A106" s="2"/>
      <c r="B106" s="52" t="str">
        <f>if(E106="","",IMAGE(Lower(if(Events!F112="Pkmn",("https://projectpokemon.org/images/mini_sprites/"),"https://projectpokemon.org/images/items/")) &amp; Lower(substitute(substitute(substitute(E106,")",""),"(","")," ","_") &amp; ".png"), 3))</f>
        <v/>
      </c>
      <c r="C106" s="57" t="str">
        <f>IF(E106="","",Events!D112)</f>
        <v>?</v>
      </c>
      <c r="D106" s="60" t="str">
        <f>IF(Events!E112=0,"",Events!E112)</f>
        <v>?</v>
      </c>
      <c r="E106" s="46" t="str">
        <f>IF(Events!G112=0,"",Events!G112)</f>
        <v>Jirachi</v>
      </c>
      <c r="F106" s="46" t="str">
        <f>IF(Events!T112=0,"",Events!T112)</f>
        <v>Local Wireless</v>
      </c>
      <c r="G106" s="65">
        <f>IF(Events!U112=0,"",Events!U112)</f>
        <v>1</v>
      </c>
      <c r="H106" s="67">
        <f>IF(Events!V112=0,"",Events!V112)</f>
        <v>1</v>
      </c>
      <c r="I106" s="12"/>
      <c r="J106" s="13"/>
      <c r="K106" s="14">
        <f>IF(Events!Y112=0,"",Events!Y112)</f>
        <v>1</v>
      </c>
      <c r="L106" s="14">
        <f>IF(Events!Z112=0,"",Events!Z112)</f>
        <v>1</v>
      </c>
      <c r="M106" s="14">
        <f>IF(Events!AA112=0,"",Events!AA112)</f>
        <v>1</v>
      </c>
      <c r="N106" s="14">
        <f>IF(Events!AB112=0,"",Events!AB112)</f>
        <v>1</v>
      </c>
      <c r="O106" s="5" t="str">
        <f>IF(Events!K112=0,"",Events!K112)</f>
        <v>x</v>
      </c>
      <c r="P106" s="5" t="str">
        <f>IF(Events!L112=0,"",Events!L112)</f>
        <v>x</v>
      </c>
      <c r="Q106" s="5" t="str">
        <f>IF(Events!M112=0,"",Events!M112)</f>
        <v>x</v>
      </c>
      <c r="R106" s="5" t="str">
        <f>IF(Events!N112=0,"",Events!N112)</f>
        <v>x</v>
      </c>
      <c r="S106" s="5" t="str">
        <f>IF(Events!O112=0,"",Events!O112)</f>
        <v>?</v>
      </c>
      <c r="T106" s="5" t="str">
        <f>IF(Events!P112=0,"",Events!P112)</f>
        <v>x</v>
      </c>
      <c r="U106" s="5" t="str">
        <f>IF(Events!Q112=0,"",Events!Q112)</f>
        <v>x</v>
      </c>
      <c r="V106" s="5" t="str">
        <f>IF(Events!R112=0,"",Events!R112)</f>
        <v>x</v>
      </c>
      <c r="W106" s="5" t="str">
        <f>IF(Events!S112=0,"",Events!S112)</f>
        <v>x</v>
      </c>
    </row>
    <row r="107" ht="27.75" customHeight="1">
      <c r="A107" s="2"/>
      <c r="B107" s="52" t="str">
        <f>if(E107="","",IMAGE(Lower(if(Events!F113="Pkmn",("https://projectpokemon.org/images/mini_sprites/"),"https://projectpokemon.org/images/items/")) &amp; Lower(substitute(substitute(substitute(E107,")",""),"(","")," ","_") &amp; ".png"), 3))</f>
        <v/>
      </c>
      <c r="C107" s="57" t="str">
        <f>IF(E107="","",Events!D113)</f>
        <v>?</v>
      </c>
      <c r="D107" s="60" t="str">
        <f>IF(Events!E113=0,"",Events!E113)</f>
        <v>?</v>
      </c>
      <c r="E107" s="46" t="str">
        <f>IF(Events!G113=0,"",Events!G113)</f>
        <v>Salazzle</v>
      </c>
      <c r="F107" s="46" t="str">
        <f>IF(Events!T113=0,"",Events!T113)</f>
        <v>Serial Code</v>
      </c>
      <c r="G107" s="65">
        <f>IF(Events!U113=0,"",Events!U113)</f>
        <v>1</v>
      </c>
      <c r="H107" s="67">
        <f>IF(Events!V113=0,"",Events!V113)</f>
        <v>1</v>
      </c>
      <c r="I107" s="12"/>
      <c r="J107" s="13"/>
      <c r="K107" s="14" t="str">
        <f>IF(Events!Y113=0,"",Events!Y113)</f>
        <v/>
      </c>
      <c r="L107" s="14">
        <f>IF(Events!Z113=0,"",Events!Z113)</f>
        <v>1</v>
      </c>
      <c r="M107" s="14" t="str">
        <f>IF(Events!AA113=0,"",Events!AA113)</f>
        <v/>
      </c>
      <c r="N107" s="14" t="str">
        <f>IF(Events!AB113=0,"",Events!AB113)</f>
        <v/>
      </c>
      <c r="O107" s="5" t="str">
        <f>IF(Events!K113=0,"",Events!K113)</f>
        <v>?</v>
      </c>
      <c r="P107" s="5" t="str">
        <f>IF(Events!L113=0,"",Events!L113)</f>
        <v>?</v>
      </c>
      <c r="Q107" s="5" t="str">
        <f>IF(Events!M113=0,"",Events!M113)</f>
        <v>?</v>
      </c>
      <c r="R107" s="5" t="str">
        <f>IF(Events!N113=0,"",Events!N113)</f>
        <v>?</v>
      </c>
      <c r="S107" s="5" t="str">
        <f>IF(Events!O113=0,"",Events!O113)</f>
        <v>x</v>
      </c>
      <c r="T107" s="5" t="str">
        <f>IF(Events!P113=0,"",Events!P113)</f>
        <v>x</v>
      </c>
      <c r="U107" s="5" t="str">
        <f>IF(Events!Q113=0,"",Events!Q113)</f>
        <v>?</v>
      </c>
      <c r="V107" s="5" t="str">
        <f>IF(Events!R113=0,"",Events!R113)</f>
        <v>x</v>
      </c>
      <c r="W107" s="5" t="str">
        <f>IF(Events!S113=0,"",Events!S113)</f>
        <v>x</v>
      </c>
    </row>
    <row r="108" ht="27.75" customHeight="1">
      <c r="A108" s="2"/>
      <c r="B108" s="52" t="str">
        <f>if(E108="","",IMAGE(Lower(if(Events!F114="Pkmn",("https://projectpokemon.org/images/mini_sprites/"),"https://projectpokemon.org/images/items/")) &amp; Lower(substitute(substitute(substitute(E108,")",""),"(","")," ","_") &amp; ".png"), 3))</f>
        <v/>
      </c>
      <c r="C108" s="5" t="str">
        <f>IF(E108="","",Events!D114)</f>
        <v/>
      </c>
      <c r="D108" s="5" t="str">
        <f>IF(Events!E114=0,"",Events!E114)</f>
        <v/>
      </c>
      <c r="E108" s="46" t="str">
        <f>IF(Events!G114=0,"",Events!G114)</f>
        <v/>
      </c>
      <c r="F108" s="46" t="str">
        <f>IF(Events!T114=0,"",Events!T114)</f>
        <v/>
      </c>
      <c r="G108" s="65" t="str">
        <f>IF(Events!U114=0,"",Events!U114)</f>
        <v/>
      </c>
      <c r="H108" s="67" t="str">
        <f>IF(Events!V114=0,"",Events!V114)</f>
        <v/>
      </c>
      <c r="I108" s="12"/>
      <c r="J108" s="13"/>
      <c r="K108" s="14" t="str">
        <f>IF(Events!Y114=0,"",Events!Y114)</f>
        <v/>
      </c>
      <c r="L108" s="14" t="str">
        <f>IF(Events!Z114=0,"",Events!Z114)</f>
        <v/>
      </c>
      <c r="M108" s="14" t="str">
        <f>IF(Events!AA114=0,"",Events!AA114)</f>
        <v/>
      </c>
      <c r="N108" s="14" t="str">
        <f>IF(Events!AB114=0,"",Events!AB114)</f>
        <v/>
      </c>
      <c r="O108" s="5" t="str">
        <f>IF(Events!K114=0,"",Events!K114)</f>
        <v/>
      </c>
      <c r="P108" s="5" t="str">
        <f>IF(Events!L114=0,"",Events!L114)</f>
        <v/>
      </c>
      <c r="Q108" s="5" t="str">
        <f>IF(Events!M114=0,"",Events!M114)</f>
        <v/>
      </c>
      <c r="R108" s="5" t="str">
        <f>IF(Events!N114=0,"",Events!N114)</f>
        <v/>
      </c>
      <c r="S108" s="5" t="str">
        <f>IF(Events!O114=0,"",Events!O114)</f>
        <v/>
      </c>
      <c r="T108" s="5" t="str">
        <f>IF(Events!P114=0,"",Events!P114)</f>
        <v/>
      </c>
      <c r="U108" s="5" t="str">
        <f>IF(Events!Q114=0,"",Events!Q114)</f>
        <v/>
      </c>
      <c r="V108" s="5" t="str">
        <f>IF(Events!R114=0,"",Events!R114)</f>
        <v/>
      </c>
      <c r="W108" s="5" t="str">
        <f>IF(Events!S114=0,"",Events!S114)</f>
        <v/>
      </c>
    </row>
    <row r="109" ht="27.75" customHeight="1">
      <c r="A109" s="2"/>
      <c r="B109" s="52" t="str">
        <f>if(E109="","",IMAGE(Lower(if(Events!F115="Pkmn",("https://projectpokemon.org/images/mini_sprites/"),"https://projectpokemon.org/images/items/")) &amp; Lower(substitute(substitute(substitute(E109,")",""),"(","")," ","_") &amp; ".png"), 3))</f>
        <v/>
      </c>
      <c r="C109" s="5" t="str">
        <f>IF(E109="","",Events!D115)</f>
        <v/>
      </c>
      <c r="D109" s="5" t="str">
        <f>IF(Events!E115=0,"",Events!E115)</f>
        <v/>
      </c>
      <c r="E109" s="46" t="str">
        <f>IF(Events!G115=0,"",Events!G115)</f>
        <v/>
      </c>
      <c r="F109" s="46" t="str">
        <f>IF(Events!T115=0,"",Events!T115)</f>
        <v/>
      </c>
      <c r="G109" s="65" t="str">
        <f>IF(Events!U115=0,"",Events!U115)</f>
        <v/>
      </c>
      <c r="H109" s="67" t="str">
        <f>IF(Events!V115=0,"",Events!V115)</f>
        <v/>
      </c>
      <c r="I109" s="12"/>
      <c r="J109" s="13"/>
      <c r="K109" s="14" t="str">
        <f>IF(Events!Y115=0,"",Events!Y115)</f>
        <v/>
      </c>
      <c r="L109" s="14" t="str">
        <f>IF(Events!Z115=0,"",Events!Z115)</f>
        <v/>
      </c>
      <c r="M109" s="14" t="str">
        <f>IF(Events!AA115=0,"",Events!AA115)</f>
        <v/>
      </c>
      <c r="N109" s="14" t="str">
        <f>IF(Events!AB115=0,"",Events!AB115)</f>
        <v/>
      </c>
      <c r="O109" s="5" t="str">
        <f>IF(Events!K115=0,"",Events!K115)</f>
        <v/>
      </c>
      <c r="P109" s="5" t="str">
        <f>IF(Events!L115=0,"",Events!L115)</f>
        <v/>
      </c>
      <c r="Q109" s="5" t="str">
        <f>IF(Events!M115=0,"",Events!M115)</f>
        <v/>
      </c>
      <c r="R109" s="5" t="str">
        <f>IF(Events!N115=0,"",Events!N115)</f>
        <v/>
      </c>
      <c r="S109" s="5" t="str">
        <f>IF(Events!O115=0,"",Events!O115)</f>
        <v/>
      </c>
      <c r="T109" s="5" t="str">
        <f>IF(Events!P115=0,"",Events!P115)</f>
        <v/>
      </c>
      <c r="U109" s="5" t="str">
        <f>IF(Events!Q115=0,"",Events!Q115)</f>
        <v/>
      </c>
      <c r="V109" s="5" t="str">
        <f>IF(Events!R115=0,"",Events!R115)</f>
        <v/>
      </c>
      <c r="W109" s="5" t="str">
        <f>IF(Events!S115=0,"",Events!S115)</f>
        <v/>
      </c>
    </row>
    <row r="110" ht="27.75" customHeight="1">
      <c r="A110" s="2"/>
      <c r="B110" s="52" t="str">
        <f>if(E110="","",IMAGE(Lower(if(Events!F116="Pkmn",("https://projectpokemon.org/images/mini_sprites/"),"https://projectpokemon.org/images/items/")) &amp; Lower(substitute(substitute(substitute(E110,")",""),"(","")," ","_") &amp; ".png"), 3))</f>
        <v/>
      </c>
      <c r="C110" s="5" t="str">
        <f>IF(E110="","",Events!D116)</f>
        <v/>
      </c>
      <c r="D110" s="5" t="str">
        <f>IF(Events!E116=0,"",Events!E116)</f>
        <v/>
      </c>
      <c r="E110" s="46" t="str">
        <f>IF(Events!G116=0,"",Events!G116)</f>
        <v/>
      </c>
      <c r="F110" s="46" t="str">
        <f>IF(Events!T116=0,"",Events!T116)</f>
        <v/>
      </c>
      <c r="G110" s="65" t="str">
        <f>IF(Events!U116=0,"",Events!U116)</f>
        <v/>
      </c>
      <c r="H110" s="67" t="str">
        <f>IF(Events!V116=0,"",Events!V116)</f>
        <v/>
      </c>
      <c r="I110" s="12"/>
      <c r="J110" s="13"/>
      <c r="K110" s="14" t="str">
        <f>IF(Events!Y116=0,"",Events!Y116)</f>
        <v/>
      </c>
      <c r="L110" s="14" t="str">
        <f>IF(Events!Z116=0,"",Events!Z116)</f>
        <v/>
      </c>
      <c r="M110" s="14" t="str">
        <f>IF(Events!AA116=0,"",Events!AA116)</f>
        <v/>
      </c>
      <c r="N110" s="14" t="str">
        <f>IF(Events!AB116=0,"",Events!AB116)</f>
        <v/>
      </c>
      <c r="O110" s="5" t="str">
        <f>IF(Events!K116=0,"",Events!K116)</f>
        <v/>
      </c>
      <c r="P110" s="5" t="str">
        <f>IF(Events!L116=0,"",Events!L116)</f>
        <v/>
      </c>
      <c r="Q110" s="5" t="str">
        <f>IF(Events!M116=0,"",Events!M116)</f>
        <v/>
      </c>
      <c r="R110" s="5" t="str">
        <f>IF(Events!N116=0,"",Events!N116)</f>
        <v/>
      </c>
      <c r="S110" s="5" t="str">
        <f>IF(Events!O116=0,"",Events!O116)</f>
        <v/>
      </c>
      <c r="T110" s="5" t="str">
        <f>IF(Events!P116=0,"",Events!P116)</f>
        <v/>
      </c>
      <c r="U110" s="5" t="str">
        <f>IF(Events!Q116=0,"",Events!Q116)</f>
        <v/>
      </c>
      <c r="V110" s="5" t="str">
        <f>IF(Events!R116=0,"",Events!R116)</f>
        <v/>
      </c>
      <c r="W110" s="5" t="str">
        <f>IF(Events!S116=0,"",Events!S116)</f>
        <v/>
      </c>
    </row>
    <row r="111" ht="27.75" customHeight="1">
      <c r="A111" s="2"/>
      <c r="B111" s="52" t="str">
        <f>if(E111="","",IMAGE(Lower(if(Events!F117="Pkmn",("https://projectpokemon.org/images/mini_sprites/"),"https://projectpokemon.org/images/items/")) &amp; Lower(substitute(substitute(substitute(E111,")",""),"(","")," ","_") &amp; ".png"), 3))</f>
        <v/>
      </c>
      <c r="C111" s="5" t="str">
        <f>IF(E111="","",Events!D117)</f>
        <v/>
      </c>
      <c r="D111" s="5" t="str">
        <f>IF(Events!E117=0,"",Events!E117)</f>
        <v/>
      </c>
      <c r="E111" s="46" t="str">
        <f>IF(Events!G117=0,"",Events!G117)</f>
        <v/>
      </c>
      <c r="F111" s="46" t="str">
        <f>IF(Events!T117=0,"",Events!T117)</f>
        <v/>
      </c>
      <c r="G111" s="65" t="str">
        <f>IF(Events!U117=0,"",Events!U117)</f>
        <v/>
      </c>
      <c r="H111" s="67" t="str">
        <f>IF(Events!V117=0,"",Events!V117)</f>
        <v/>
      </c>
      <c r="I111" s="12"/>
      <c r="J111" s="13"/>
      <c r="K111" s="14" t="str">
        <f>IF(Events!Y117=0,"",Events!Y117)</f>
        <v/>
      </c>
      <c r="L111" s="14" t="str">
        <f>IF(Events!Z117=0,"",Events!Z117)</f>
        <v/>
      </c>
      <c r="M111" s="14" t="str">
        <f>IF(Events!AA117=0,"",Events!AA117)</f>
        <v/>
      </c>
      <c r="N111" s="14" t="str">
        <f>IF(Events!AB117=0,"",Events!AB117)</f>
        <v/>
      </c>
      <c r="O111" s="5" t="str">
        <f>IF(Events!K117=0,"",Events!K117)</f>
        <v/>
      </c>
      <c r="P111" s="5" t="str">
        <f>IF(Events!L117=0,"",Events!L117)</f>
        <v/>
      </c>
      <c r="Q111" s="5" t="str">
        <f>IF(Events!M117=0,"",Events!M117)</f>
        <v/>
      </c>
      <c r="R111" s="5" t="str">
        <f>IF(Events!N117=0,"",Events!N117)</f>
        <v/>
      </c>
      <c r="S111" s="5" t="str">
        <f>IF(Events!O117=0,"",Events!O117)</f>
        <v/>
      </c>
      <c r="T111" s="5" t="str">
        <f>IF(Events!P117=0,"",Events!P117)</f>
        <v/>
      </c>
      <c r="U111" s="5" t="str">
        <f>IF(Events!Q117=0,"",Events!Q117)</f>
        <v/>
      </c>
      <c r="V111" s="5" t="str">
        <f>IF(Events!R117=0,"",Events!R117)</f>
        <v/>
      </c>
      <c r="W111" s="5" t="str">
        <f>IF(Events!S117=0,"",Events!S117)</f>
        <v/>
      </c>
    </row>
    <row r="112" ht="27.75" customHeight="1">
      <c r="A112" s="2"/>
      <c r="B112" s="52" t="str">
        <f>if(E112="","",IMAGE(Lower(if(Events!F118="Pkmn",("https://projectpokemon.org/images/mini_sprites/"),"https://projectpokemon.org/images/items/")) &amp; Lower(substitute(substitute(substitute(E112,")",""),"(","")," ","_") &amp; ".png"), 3))</f>
        <v/>
      </c>
      <c r="C112" s="5" t="str">
        <f>IF(E112="","",Events!D118)</f>
        <v/>
      </c>
      <c r="D112" s="5" t="str">
        <f>IF(Events!E118=0,"",Events!E118)</f>
        <v/>
      </c>
      <c r="E112" s="46" t="str">
        <f>IF(Events!G118=0,"",Events!G118)</f>
        <v/>
      </c>
      <c r="F112" s="46" t="str">
        <f>IF(Events!T118=0,"",Events!T118)</f>
        <v/>
      </c>
      <c r="G112" s="65" t="str">
        <f>IF(Events!U118=0,"",Events!U118)</f>
        <v/>
      </c>
      <c r="H112" s="67" t="str">
        <f>IF(Events!V118=0,"",Events!V118)</f>
        <v/>
      </c>
      <c r="I112" s="12"/>
      <c r="J112" s="13"/>
      <c r="K112" s="14" t="str">
        <f>IF(Events!Y118=0,"",Events!Y118)</f>
        <v/>
      </c>
      <c r="L112" s="14" t="str">
        <f>IF(Events!Z118=0,"",Events!Z118)</f>
        <v/>
      </c>
      <c r="M112" s="14" t="str">
        <f>IF(Events!AA118=0,"",Events!AA118)</f>
        <v/>
      </c>
      <c r="N112" s="14" t="str">
        <f>IF(Events!AB118=0,"",Events!AB118)</f>
        <v/>
      </c>
      <c r="O112" s="5" t="str">
        <f>IF(Events!K118=0,"",Events!K118)</f>
        <v/>
      </c>
      <c r="P112" s="5" t="str">
        <f>IF(Events!L118=0,"",Events!L118)</f>
        <v/>
      </c>
      <c r="Q112" s="5" t="str">
        <f>IF(Events!M118=0,"",Events!M118)</f>
        <v/>
      </c>
      <c r="R112" s="5" t="str">
        <f>IF(Events!N118=0,"",Events!N118)</f>
        <v/>
      </c>
      <c r="S112" s="5" t="str">
        <f>IF(Events!O118=0,"",Events!O118)</f>
        <v/>
      </c>
      <c r="T112" s="5" t="str">
        <f>IF(Events!P118=0,"",Events!P118)</f>
        <v/>
      </c>
      <c r="U112" s="5" t="str">
        <f>IF(Events!Q118=0,"",Events!Q118)</f>
        <v/>
      </c>
      <c r="V112" s="5" t="str">
        <f>IF(Events!R118=0,"",Events!R118)</f>
        <v/>
      </c>
      <c r="W112" s="5" t="str">
        <f>IF(Events!S118=0,"",Events!S118)</f>
        <v/>
      </c>
    </row>
    <row r="113" ht="27.75" customHeight="1">
      <c r="A113" s="2"/>
      <c r="B113" s="52" t="str">
        <f>if(E113="","",IMAGE(Lower(if(Events!F119="Pkmn",("https://projectpokemon.org/images/mini_sprites/"),"https://projectpokemon.org/images/items/")) &amp; Lower(substitute(substitute(substitute(E113,")",""),"(","")," ","_") &amp; ".png"), 3))</f>
        <v/>
      </c>
      <c r="C113" s="5" t="str">
        <f>IF(E113="","",Events!D119)</f>
        <v/>
      </c>
      <c r="D113" s="5" t="str">
        <f>IF(Events!E119=0,"",Events!E119)</f>
        <v/>
      </c>
      <c r="E113" s="46" t="str">
        <f>IF(Events!G119=0,"",Events!G119)</f>
        <v/>
      </c>
      <c r="F113" s="46" t="str">
        <f>IF(Events!T119=0,"",Events!T119)</f>
        <v/>
      </c>
      <c r="G113" s="65" t="str">
        <f>IF(Events!U119=0,"",Events!U119)</f>
        <v/>
      </c>
      <c r="H113" s="67" t="str">
        <f>IF(Events!V119=0,"",Events!V119)</f>
        <v/>
      </c>
      <c r="I113" s="12"/>
      <c r="J113" s="13"/>
      <c r="K113" s="14" t="str">
        <f>IF(Events!Y119=0,"",Events!Y119)</f>
        <v/>
      </c>
      <c r="L113" s="14" t="str">
        <f>IF(Events!Z119=0,"",Events!Z119)</f>
        <v/>
      </c>
      <c r="M113" s="14" t="str">
        <f>IF(Events!AA119=0,"",Events!AA119)</f>
        <v/>
      </c>
      <c r="N113" s="14" t="str">
        <f>IF(Events!AB119=0,"",Events!AB119)</f>
        <v/>
      </c>
      <c r="O113" s="5" t="str">
        <f>IF(Events!K119=0,"",Events!K119)</f>
        <v/>
      </c>
      <c r="P113" s="5" t="str">
        <f>IF(Events!L119=0,"",Events!L119)</f>
        <v/>
      </c>
      <c r="Q113" s="5" t="str">
        <f>IF(Events!M119=0,"",Events!M119)</f>
        <v/>
      </c>
      <c r="R113" s="5" t="str">
        <f>IF(Events!N119=0,"",Events!N119)</f>
        <v/>
      </c>
      <c r="S113" s="5" t="str">
        <f>IF(Events!O119=0,"",Events!O119)</f>
        <v/>
      </c>
      <c r="T113" s="5" t="str">
        <f>IF(Events!P119=0,"",Events!P119)</f>
        <v/>
      </c>
      <c r="U113" s="5" t="str">
        <f>IF(Events!Q119=0,"",Events!Q119)</f>
        <v/>
      </c>
      <c r="V113" s="5" t="str">
        <f>IF(Events!R119=0,"",Events!R119)</f>
        <v/>
      </c>
      <c r="W113" s="5" t="str">
        <f>IF(Events!S119=0,"",Events!S119)</f>
        <v/>
      </c>
    </row>
    <row r="114" ht="27.75" customHeight="1">
      <c r="A114" s="2"/>
      <c r="B114" s="52" t="str">
        <f>if(E114="","",IMAGE(Lower(if(Events!F120="Pkmn",("https://projectpokemon.org/images/mini_sprites/"),"https://projectpokemon.org/images/items/")) &amp; Lower(substitute(substitute(substitute(E114,")",""),"(","")," ","_") &amp; ".png"), 3))</f>
        <v/>
      </c>
      <c r="C114" s="5" t="str">
        <f>IF(E114="","",Events!D120)</f>
        <v/>
      </c>
      <c r="D114" s="5" t="str">
        <f>IF(Events!E120=0,"",Events!E120)</f>
        <v/>
      </c>
      <c r="E114" s="46" t="str">
        <f>IF(Events!G120=0,"",Events!G120)</f>
        <v/>
      </c>
      <c r="F114" s="46" t="str">
        <f>IF(Events!T120=0,"",Events!T120)</f>
        <v/>
      </c>
      <c r="G114" s="65" t="str">
        <f>IF(Events!U120=0,"",Events!U120)</f>
        <v/>
      </c>
      <c r="H114" s="67" t="str">
        <f>IF(Events!V120=0,"",Events!V120)</f>
        <v/>
      </c>
      <c r="I114" s="12"/>
      <c r="J114" s="13"/>
      <c r="K114" s="14" t="str">
        <f>IF(Events!Y120=0,"",Events!Y120)</f>
        <v/>
      </c>
      <c r="L114" s="14" t="str">
        <f>IF(Events!Z120=0,"",Events!Z120)</f>
        <v/>
      </c>
      <c r="M114" s="14" t="str">
        <f>IF(Events!AA120=0,"",Events!AA120)</f>
        <v/>
      </c>
      <c r="N114" s="14" t="str">
        <f>IF(Events!AB120=0,"",Events!AB120)</f>
        <v/>
      </c>
      <c r="O114" s="5" t="str">
        <f>IF(Events!K120=0,"",Events!K120)</f>
        <v/>
      </c>
      <c r="P114" s="5" t="str">
        <f>IF(Events!L120=0,"",Events!L120)</f>
        <v/>
      </c>
      <c r="Q114" s="5" t="str">
        <f>IF(Events!M120=0,"",Events!M120)</f>
        <v/>
      </c>
      <c r="R114" s="5" t="str">
        <f>IF(Events!N120=0,"",Events!N120)</f>
        <v/>
      </c>
      <c r="S114" s="5" t="str">
        <f>IF(Events!O120=0,"",Events!O120)</f>
        <v/>
      </c>
      <c r="T114" s="5" t="str">
        <f>IF(Events!P120=0,"",Events!P120)</f>
        <v/>
      </c>
      <c r="U114" s="5" t="str">
        <f>IF(Events!Q120=0,"",Events!Q120)</f>
        <v/>
      </c>
      <c r="V114" s="5" t="str">
        <f>IF(Events!R120=0,"",Events!R120)</f>
        <v/>
      </c>
      <c r="W114" s="5" t="str">
        <f>IF(Events!S120=0,"",Events!S120)</f>
        <v/>
      </c>
    </row>
    <row r="115" ht="27.75" customHeight="1">
      <c r="A115" s="2"/>
      <c r="B115" s="52" t="str">
        <f>if(E115="","",IMAGE(Lower(if(Events!F121="Pkmn",("https://projectpokemon.org/images/mini_sprites/"),"https://projectpokemon.org/images/items/")) &amp; Lower(substitute(substitute(substitute(E115,")",""),"(","")," ","_") &amp; ".png"), 3))</f>
        <v/>
      </c>
      <c r="C115" s="5" t="str">
        <f>IF(E115="","",Events!D121)</f>
        <v/>
      </c>
      <c r="D115" s="5" t="str">
        <f>IF(Events!E121=0,"",Events!E121)</f>
        <v/>
      </c>
      <c r="E115" s="46" t="str">
        <f>IF(Events!G121=0,"",Events!G121)</f>
        <v/>
      </c>
      <c r="F115" s="46" t="str">
        <f>IF(Events!T121=0,"",Events!T121)</f>
        <v/>
      </c>
      <c r="G115" s="65" t="str">
        <f>IF(Events!U121=0,"",Events!U121)</f>
        <v/>
      </c>
      <c r="H115" s="67" t="str">
        <f>IF(Events!V121=0,"",Events!V121)</f>
        <v/>
      </c>
      <c r="I115" s="12"/>
      <c r="J115" s="13"/>
      <c r="K115" s="14" t="str">
        <f>IF(Events!Y121=0,"",Events!Y121)</f>
        <v/>
      </c>
      <c r="L115" s="14" t="str">
        <f>IF(Events!Z121=0,"",Events!Z121)</f>
        <v/>
      </c>
      <c r="M115" s="14" t="str">
        <f>IF(Events!AA121=0,"",Events!AA121)</f>
        <v/>
      </c>
      <c r="N115" s="14" t="str">
        <f>IF(Events!AB121=0,"",Events!AB121)</f>
        <v/>
      </c>
      <c r="O115" s="5" t="str">
        <f>IF(Events!K121=0,"",Events!K121)</f>
        <v/>
      </c>
      <c r="P115" s="5" t="str">
        <f>IF(Events!L121=0,"",Events!L121)</f>
        <v/>
      </c>
      <c r="Q115" s="5" t="str">
        <f>IF(Events!M121=0,"",Events!M121)</f>
        <v/>
      </c>
      <c r="R115" s="5" t="str">
        <f>IF(Events!N121=0,"",Events!N121)</f>
        <v/>
      </c>
      <c r="S115" s="5" t="str">
        <f>IF(Events!O121=0,"",Events!O121)</f>
        <v/>
      </c>
      <c r="T115" s="5" t="str">
        <f>IF(Events!P121=0,"",Events!P121)</f>
        <v/>
      </c>
      <c r="U115" s="5" t="str">
        <f>IF(Events!Q121=0,"",Events!Q121)</f>
        <v/>
      </c>
      <c r="V115" s="5" t="str">
        <f>IF(Events!R121=0,"",Events!R121)</f>
        <v/>
      </c>
      <c r="W115" s="5" t="str">
        <f>IF(Events!S121=0,"",Events!S121)</f>
        <v/>
      </c>
    </row>
    <row r="116" ht="27.75" customHeight="1">
      <c r="A116" s="2"/>
      <c r="B116" s="52" t="str">
        <f>if(E116="","",IMAGE(Lower(if(Events!F122="Pkmn",("https://projectpokemon.org/images/mini_sprites/"),"https://projectpokemon.org/images/items/")) &amp; Lower(substitute(substitute(substitute(E116,")",""),"(","")," ","_") &amp; ".png"), 3))</f>
        <v/>
      </c>
      <c r="C116" s="5" t="str">
        <f>IF(E116="","",Events!D122)</f>
        <v/>
      </c>
      <c r="D116" s="5" t="str">
        <f>IF(Events!E122=0,"",Events!E122)</f>
        <v/>
      </c>
      <c r="E116" s="46" t="str">
        <f>IF(Events!G122=0,"",Events!G122)</f>
        <v/>
      </c>
      <c r="F116" s="46" t="str">
        <f>IF(Events!T122=0,"",Events!T122)</f>
        <v/>
      </c>
      <c r="G116" s="65" t="str">
        <f>IF(Events!U122=0,"",Events!U122)</f>
        <v/>
      </c>
      <c r="H116" s="67" t="str">
        <f>IF(Events!V122=0,"",Events!V122)</f>
        <v/>
      </c>
      <c r="I116" s="12"/>
      <c r="J116" s="13"/>
      <c r="K116" s="14" t="str">
        <f>IF(Events!Y122=0,"",Events!Y122)</f>
        <v/>
      </c>
      <c r="L116" s="14" t="str">
        <f>IF(Events!Z122=0,"",Events!Z122)</f>
        <v/>
      </c>
      <c r="M116" s="14" t="str">
        <f>IF(Events!AA122=0,"",Events!AA122)</f>
        <v/>
      </c>
      <c r="N116" s="14" t="str">
        <f>IF(Events!AB122=0,"",Events!AB122)</f>
        <v/>
      </c>
      <c r="O116" s="5" t="str">
        <f>IF(Events!K122=0,"",Events!K122)</f>
        <v/>
      </c>
      <c r="P116" s="5" t="str">
        <f>IF(Events!L122=0,"",Events!L122)</f>
        <v/>
      </c>
      <c r="Q116" s="5" t="str">
        <f>IF(Events!M122=0,"",Events!M122)</f>
        <v/>
      </c>
      <c r="R116" s="5" t="str">
        <f>IF(Events!N122=0,"",Events!N122)</f>
        <v/>
      </c>
      <c r="S116" s="5" t="str">
        <f>IF(Events!O122=0,"",Events!O122)</f>
        <v/>
      </c>
      <c r="T116" s="5" t="str">
        <f>IF(Events!P122=0,"",Events!P122)</f>
        <v/>
      </c>
      <c r="U116" s="5" t="str">
        <f>IF(Events!Q122=0,"",Events!Q122)</f>
        <v/>
      </c>
      <c r="V116" s="5" t="str">
        <f>IF(Events!R122=0,"",Events!R122)</f>
        <v/>
      </c>
      <c r="W116" s="5" t="str">
        <f>IF(Events!S122=0,"",Events!S122)</f>
        <v/>
      </c>
    </row>
    <row r="117" ht="27.75" customHeight="1">
      <c r="A117" s="2"/>
      <c r="B117" s="52" t="str">
        <f>if(E117="","",IMAGE(Lower(if(Events!F123="Pkmn",("https://projectpokemon.org/images/mini_sprites/"),"https://projectpokemon.org/images/items/")) &amp; Lower(substitute(substitute(substitute(E117,")",""),"(","")," ","_") &amp; ".png"), 3))</f>
        <v/>
      </c>
      <c r="C117" s="5" t="str">
        <f>IF(E117="","",Events!D123)</f>
        <v/>
      </c>
      <c r="D117" s="5" t="str">
        <f>IF(Events!E123=0,"",Events!E123)</f>
        <v/>
      </c>
      <c r="E117" s="46" t="str">
        <f>IF(Events!G123=0,"",Events!G123)</f>
        <v/>
      </c>
      <c r="F117" s="46" t="str">
        <f>IF(Events!T123=0,"",Events!T123)</f>
        <v/>
      </c>
      <c r="G117" s="65" t="str">
        <f>IF(Events!U123=0,"",Events!U123)</f>
        <v/>
      </c>
      <c r="H117" s="67" t="str">
        <f>IF(Events!V123=0,"",Events!V123)</f>
        <v/>
      </c>
      <c r="I117" s="12"/>
      <c r="J117" s="13"/>
      <c r="K117" s="14" t="str">
        <f>IF(Events!Y123=0,"",Events!Y123)</f>
        <v/>
      </c>
      <c r="L117" s="14" t="str">
        <f>IF(Events!Z123=0,"",Events!Z123)</f>
        <v/>
      </c>
      <c r="M117" s="14" t="str">
        <f>IF(Events!AA123=0,"",Events!AA123)</f>
        <v/>
      </c>
      <c r="N117" s="14" t="str">
        <f>IF(Events!AB123=0,"",Events!AB123)</f>
        <v/>
      </c>
      <c r="O117" s="5" t="str">
        <f>IF(Events!K123=0,"",Events!K123)</f>
        <v/>
      </c>
      <c r="P117" s="5" t="str">
        <f>IF(Events!L123=0,"",Events!L123)</f>
        <v/>
      </c>
      <c r="Q117" s="5" t="str">
        <f>IF(Events!M123=0,"",Events!M123)</f>
        <v/>
      </c>
      <c r="R117" s="5" t="str">
        <f>IF(Events!N123=0,"",Events!N123)</f>
        <v/>
      </c>
      <c r="S117" s="5" t="str">
        <f>IF(Events!O123=0,"",Events!O123)</f>
        <v/>
      </c>
      <c r="T117" s="5" t="str">
        <f>IF(Events!P123=0,"",Events!P123)</f>
        <v/>
      </c>
      <c r="U117" s="5" t="str">
        <f>IF(Events!Q123=0,"",Events!Q123)</f>
        <v/>
      </c>
      <c r="V117" s="5" t="str">
        <f>IF(Events!R123=0,"",Events!R123)</f>
        <v/>
      </c>
      <c r="W117" s="5" t="str">
        <f>IF(Events!S123=0,"",Events!S123)</f>
        <v/>
      </c>
    </row>
    <row r="118" ht="27.75" customHeight="1">
      <c r="A118" s="2"/>
      <c r="B118" s="52" t="str">
        <f>if(E118="","",IMAGE(Lower(if(Events!F124="Pkmn",("https://projectpokemon.org/images/mini_sprites/"),"https://projectpokemon.org/images/items/")) &amp; Lower(substitute(substitute(substitute(E118,")",""),"(","")," ","_") &amp; ".png"), 3))</f>
        <v/>
      </c>
      <c r="C118" s="5" t="str">
        <f>IF(E118="","",Events!D124)</f>
        <v/>
      </c>
      <c r="D118" s="5" t="str">
        <f>IF(Events!E124=0,"",Events!E124)</f>
        <v/>
      </c>
      <c r="E118" s="46" t="str">
        <f>IF(Events!G124=0,"",Events!G124)</f>
        <v/>
      </c>
      <c r="F118" s="46" t="str">
        <f>IF(Events!T124=0,"",Events!T124)</f>
        <v/>
      </c>
      <c r="G118" s="65" t="str">
        <f>IF(Events!U124=0,"",Events!U124)</f>
        <v/>
      </c>
      <c r="H118" s="67" t="str">
        <f>IF(Events!V124=0,"",Events!V124)</f>
        <v/>
      </c>
      <c r="I118" s="12"/>
      <c r="J118" s="13"/>
      <c r="K118" s="14" t="str">
        <f>IF(Events!Y124=0,"",Events!Y124)</f>
        <v/>
      </c>
      <c r="L118" s="14" t="str">
        <f>IF(Events!Z124=0,"",Events!Z124)</f>
        <v/>
      </c>
      <c r="M118" s="14" t="str">
        <f>IF(Events!AA124=0,"",Events!AA124)</f>
        <v/>
      </c>
      <c r="N118" s="14" t="str">
        <f>IF(Events!AB124=0,"",Events!AB124)</f>
        <v/>
      </c>
      <c r="O118" s="5" t="str">
        <f>IF(Events!K124=0,"",Events!K124)</f>
        <v/>
      </c>
      <c r="P118" s="5" t="str">
        <f>IF(Events!L124=0,"",Events!L124)</f>
        <v/>
      </c>
      <c r="Q118" s="5" t="str">
        <f>IF(Events!M124=0,"",Events!M124)</f>
        <v/>
      </c>
      <c r="R118" s="5" t="str">
        <f>IF(Events!N124=0,"",Events!N124)</f>
        <v/>
      </c>
      <c r="S118" s="5" t="str">
        <f>IF(Events!O124=0,"",Events!O124)</f>
        <v/>
      </c>
      <c r="T118" s="5" t="str">
        <f>IF(Events!P124=0,"",Events!P124)</f>
        <v/>
      </c>
      <c r="U118" s="5" t="str">
        <f>IF(Events!Q124=0,"",Events!Q124)</f>
        <v/>
      </c>
      <c r="V118" s="5" t="str">
        <f>IF(Events!R124=0,"",Events!R124)</f>
        <v/>
      </c>
      <c r="W118" s="5" t="str">
        <f>IF(Events!S124=0,"",Events!S124)</f>
        <v/>
      </c>
    </row>
    <row r="119" ht="27.75" customHeight="1">
      <c r="A119" s="2"/>
      <c r="B119" s="52" t="str">
        <f>if(E119="","",IMAGE(Lower(if(Events!F125="Pkmn",("https://projectpokemon.org/images/mini_sprites/"),"https://projectpokemon.org/images/items/")) &amp; Lower(substitute(substitute(substitute(E119,")",""),"(","")," ","_") &amp; ".png"), 3))</f>
        <v/>
      </c>
      <c r="C119" s="5" t="str">
        <f>IF(E119="","",Events!D125)</f>
        <v/>
      </c>
      <c r="D119" s="5" t="str">
        <f>IF(Events!E125=0,"",Events!E125)</f>
        <v/>
      </c>
      <c r="E119" s="46" t="str">
        <f>IF(Events!G125=0,"",Events!G125)</f>
        <v/>
      </c>
      <c r="F119" s="46" t="str">
        <f>IF(Events!T125=0,"",Events!T125)</f>
        <v/>
      </c>
      <c r="G119" s="65" t="str">
        <f>IF(Events!U125=0,"",Events!U125)</f>
        <v/>
      </c>
      <c r="H119" s="67" t="str">
        <f>IF(Events!V125=0,"",Events!V125)</f>
        <v/>
      </c>
      <c r="I119" s="12"/>
      <c r="J119" s="13"/>
      <c r="K119" s="14" t="str">
        <f>IF(Events!Y125=0,"",Events!Y125)</f>
        <v/>
      </c>
      <c r="L119" s="14" t="str">
        <f>IF(Events!Z125=0,"",Events!Z125)</f>
        <v/>
      </c>
      <c r="M119" s="14" t="str">
        <f>IF(Events!AA125=0,"",Events!AA125)</f>
        <v/>
      </c>
      <c r="N119" s="14" t="str">
        <f>IF(Events!AB125=0,"",Events!AB125)</f>
        <v/>
      </c>
      <c r="O119" s="5" t="str">
        <f>IF(Events!K125=0,"",Events!K125)</f>
        <v/>
      </c>
      <c r="P119" s="5" t="str">
        <f>IF(Events!L125=0,"",Events!L125)</f>
        <v/>
      </c>
      <c r="Q119" s="5" t="str">
        <f>IF(Events!M125=0,"",Events!M125)</f>
        <v/>
      </c>
      <c r="R119" s="5" t="str">
        <f>IF(Events!N125=0,"",Events!N125)</f>
        <v/>
      </c>
      <c r="S119" s="5" t="str">
        <f>IF(Events!O125=0,"",Events!O125)</f>
        <v/>
      </c>
      <c r="T119" s="5" t="str">
        <f>IF(Events!P125=0,"",Events!P125)</f>
        <v/>
      </c>
      <c r="U119" s="5" t="str">
        <f>IF(Events!Q125=0,"",Events!Q125)</f>
        <v/>
      </c>
      <c r="V119" s="5" t="str">
        <f>IF(Events!R125=0,"",Events!R125)</f>
        <v/>
      </c>
      <c r="W119" s="5" t="str">
        <f>IF(Events!S125=0,"",Events!S125)</f>
        <v/>
      </c>
    </row>
    <row r="120" ht="27.75" customHeight="1">
      <c r="A120" s="2"/>
      <c r="B120" s="52" t="str">
        <f>if(E120="","",IMAGE(Lower(if(Events!F126="Pkmn",("https://projectpokemon.org/images/mini_sprites/"),"https://projectpokemon.org/images/items/")) &amp; Lower(substitute(substitute(substitute(E120,")",""),"(","")," ","_") &amp; ".png"), 3))</f>
        <v/>
      </c>
      <c r="C120" s="5" t="str">
        <f>IF(E120="","",Events!D126)</f>
        <v/>
      </c>
      <c r="D120" s="5" t="str">
        <f>IF(Events!E126=0,"",Events!E126)</f>
        <v/>
      </c>
      <c r="E120" s="46" t="str">
        <f>IF(Events!G126=0,"",Events!G126)</f>
        <v/>
      </c>
      <c r="F120" s="46" t="str">
        <f>IF(Events!T126=0,"",Events!T126)</f>
        <v/>
      </c>
      <c r="G120" s="65" t="str">
        <f>IF(Events!U126=0,"",Events!U126)</f>
        <v/>
      </c>
      <c r="H120" s="67" t="str">
        <f>IF(Events!V126=0,"",Events!V126)</f>
        <v/>
      </c>
      <c r="I120" s="12"/>
      <c r="J120" s="13"/>
      <c r="K120" s="14" t="str">
        <f>IF(Events!Y126=0,"",Events!Y126)</f>
        <v/>
      </c>
      <c r="L120" s="14" t="str">
        <f>IF(Events!Z126=0,"",Events!Z126)</f>
        <v/>
      </c>
      <c r="M120" s="14" t="str">
        <f>IF(Events!AA126=0,"",Events!AA126)</f>
        <v/>
      </c>
      <c r="N120" s="14" t="str">
        <f>IF(Events!AB126=0,"",Events!AB126)</f>
        <v/>
      </c>
      <c r="O120" s="5" t="str">
        <f>IF(Events!K126=0,"",Events!K126)</f>
        <v/>
      </c>
      <c r="P120" s="5" t="str">
        <f>IF(Events!L126=0,"",Events!L126)</f>
        <v/>
      </c>
      <c r="Q120" s="5" t="str">
        <f>IF(Events!M126=0,"",Events!M126)</f>
        <v/>
      </c>
      <c r="R120" s="5" t="str">
        <f>IF(Events!N126=0,"",Events!N126)</f>
        <v/>
      </c>
      <c r="S120" s="5" t="str">
        <f>IF(Events!O126=0,"",Events!O126)</f>
        <v/>
      </c>
      <c r="T120" s="5" t="str">
        <f>IF(Events!P126=0,"",Events!P126)</f>
        <v/>
      </c>
      <c r="U120" s="5" t="str">
        <f>IF(Events!Q126=0,"",Events!Q126)</f>
        <v/>
      </c>
      <c r="V120" s="5" t="str">
        <f>IF(Events!R126=0,"",Events!R126)</f>
        <v/>
      </c>
      <c r="W120" s="5" t="str">
        <f>IF(Events!S126=0,"",Events!S126)</f>
        <v/>
      </c>
    </row>
    <row r="121" ht="27.75" customHeight="1">
      <c r="A121" s="2"/>
      <c r="B121" s="52" t="str">
        <f>if(E121="","",IMAGE(Lower(if(Events!F127="Pkmn",("https://projectpokemon.org/images/mini_sprites/"),"https://projectpokemon.org/images/items/")) &amp; Lower(substitute(substitute(substitute(E121,")",""),"(","")," ","_") &amp; ".png"), 3))</f>
        <v/>
      </c>
      <c r="C121" s="5" t="str">
        <f>IF(E121="","",Events!D127)</f>
        <v/>
      </c>
      <c r="D121" s="5" t="str">
        <f>IF(Events!E127=0,"",Events!E127)</f>
        <v/>
      </c>
      <c r="E121" s="46" t="str">
        <f>IF(Events!G127=0,"",Events!G127)</f>
        <v/>
      </c>
      <c r="F121" s="46" t="str">
        <f>IF(Events!T127=0,"",Events!T127)</f>
        <v/>
      </c>
      <c r="G121" s="65" t="str">
        <f>IF(Events!U127=0,"",Events!U127)</f>
        <v/>
      </c>
      <c r="H121" s="67" t="str">
        <f>IF(Events!V127=0,"",Events!V127)</f>
        <v/>
      </c>
      <c r="I121" s="12"/>
      <c r="J121" s="13"/>
      <c r="K121" s="14" t="str">
        <f>IF(Events!Y127=0,"",Events!Y127)</f>
        <v/>
      </c>
      <c r="L121" s="14" t="str">
        <f>IF(Events!Z127=0,"",Events!Z127)</f>
        <v/>
      </c>
      <c r="M121" s="14" t="str">
        <f>IF(Events!AA127=0,"",Events!AA127)</f>
        <v/>
      </c>
      <c r="N121" s="14" t="str">
        <f>IF(Events!AB127=0,"",Events!AB127)</f>
        <v/>
      </c>
      <c r="O121" s="5" t="str">
        <f>IF(Events!K127=0,"",Events!K127)</f>
        <v/>
      </c>
      <c r="P121" s="5" t="str">
        <f>IF(Events!L127=0,"",Events!L127)</f>
        <v/>
      </c>
      <c r="Q121" s="5" t="str">
        <f>IF(Events!M127=0,"",Events!M127)</f>
        <v/>
      </c>
      <c r="R121" s="5" t="str">
        <f>IF(Events!N127=0,"",Events!N127)</f>
        <v/>
      </c>
      <c r="S121" s="5" t="str">
        <f>IF(Events!O127=0,"",Events!O127)</f>
        <v/>
      </c>
      <c r="T121" s="5" t="str">
        <f>IF(Events!P127=0,"",Events!P127)</f>
        <v/>
      </c>
      <c r="U121" s="5" t="str">
        <f>IF(Events!Q127=0,"",Events!Q127)</f>
        <v/>
      </c>
      <c r="V121" s="5" t="str">
        <f>IF(Events!R127=0,"",Events!R127)</f>
        <v/>
      </c>
      <c r="W121" s="5" t="str">
        <f>IF(Events!S127=0,"",Events!S127)</f>
        <v/>
      </c>
    </row>
    <row r="122" ht="27.75" customHeight="1">
      <c r="A122" s="2"/>
      <c r="B122" s="52" t="str">
        <f>if(E122="","",IMAGE(Lower(if(Events!F128="Pkmn",("https://projectpokemon.org/images/mini_sprites/"),"https://projectpokemon.org/images/items/")) &amp; Lower(substitute(substitute(substitute(E122,")",""),"(","")," ","_") &amp; ".png"), 3))</f>
        <v/>
      </c>
      <c r="C122" s="5" t="str">
        <f>IF(E122="","",Events!D128)</f>
        <v/>
      </c>
      <c r="D122" s="5" t="str">
        <f>IF(Events!E128=0,"",Events!E128)</f>
        <v/>
      </c>
      <c r="E122" s="46" t="str">
        <f>IF(Events!G128=0,"",Events!G128)</f>
        <v/>
      </c>
      <c r="F122" s="46" t="str">
        <f>IF(Events!T128=0,"",Events!T128)</f>
        <v/>
      </c>
      <c r="G122" s="65" t="str">
        <f>IF(Events!U128=0,"",Events!U128)</f>
        <v/>
      </c>
      <c r="H122" s="67" t="str">
        <f>IF(Events!V128=0,"",Events!V128)</f>
        <v/>
      </c>
      <c r="I122" s="12"/>
      <c r="J122" s="13"/>
      <c r="K122" s="14" t="str">
        <f>IF(Events!Y128=0,"",Events!Y128)</f>
        <v/>
      </c>
      <c r="L122" s="14" t="str">
        <f>IF(Events!Z128=0,"",Events!Z128)</f>
        <v/>
      </c>
      <c r="M122" s="14" t="str">
        <f>IF(Events!AA128=0,"",Events!AA128)</f>
        <v/>
      </c>
      <c r="N122" s="14" t="str">
        <f>IF(Events!AB128=0,"",Events!AB128)</f>
        <v/>
      </c>
      <c r="O122" s="5" t="str">
        <f>IF(Events!K128=0,"",Events!K128)</f>
        <v/>
      </c>
      <c r="P122" s="5" t="str">
        <f>IF(Events!L128=0,"",Events!L128)</f>
        <v/>
      </c>
      <c r="Q122" s="5" t="str">
        <f>IF(Events!M128=0,"",Events!M128)</f>
        <v/>
      </c>
      <c r="R122" s="5" t="str">
        <f>IF(Events!N128=0,"",Events!N128)</f>
        <v/>
      </c>
      <c r="S122" s="5" t="str">
        <f>IF(Events!O128=0,"",Events!O128)</f>
        <v/>
      </c>
      <c r="T122" s="5" t="str">
        <f>IF(Events!P128=0,"",Events!P128)</f>
        <v/>
      </c>
      <c r="U122" s="5" t="str">
        <f>IF(Events!Q128=0,"",Events!Q128)</f>
        <v/>
      </c>
      <c r="V122" s="5" t="str">
        <f>IF(Events!R128=0,"",Events!R128)</f>
        <v/>
      </c>
      <c r="W122" s="5" t="str">
        <f>IF(Events!S128=0,"",Events!S128)</f>
        <v/>
      </c>
    </row>
    <row r="123" ht="27.75" customHeight="1">
      <c r="A123" s="2"/>
      <c r="B123" s="52" t="str">
        <f>if(E123="","",IMAGE(Lower(if(Events!F129="Pkmn",("https://projectpokemon.org/images/mini_sprites/"),"https://projectpokemon.org/images/items/")) &amp; Lower(substitute(substitute(substitute(E123,")",""),"(","")," ","_") &amp; ".png"), 3))</f>
        <v/>
      </c>
      <c r="C123" s="5" t="str">
        <f>IF(E123="","",Events!D129)</f>
        <v/>
      </c>
      <c r="D123" s="5" t="str">
        <f>IF(Events!E129=0,"",Events!E129)</f>
        <v/>
      </c>
      <c r="E123" s="46" t="str">
        <f>IF(Events!G129=0,"",Events!G129)</f>
        <v/>
      </c>
      <c r="F123" s="46" t="str">
        <f>IF(Events!T129=0,"",Events!T129)</f>
        <v/>
      </c>
      <c r="G123" s="65" t="str">
        <f>IF(Events!U129=0,"",Events!U129)</f>
        <v/>
      </c>
      <c r="H123" s="67" t="str">
        <f>IF(Events!V129=0,"",Events!V129)</f>
        <v/>
      </c>
      <c r="I123" s="12"/>
      <c r="J123" s="13"/>
      <c r="K123" s="14" t="str">
        <f>IF(Events!Y129=0,"",Events!Y129)</f>
        <v/>
      </c>
      <c r="L123" s="14" t="str">
        <f>IF(Events!Z129=0,"",Events!Z129)</f>
        <v/>
      </c>
      <c r="M123" s="14" t="str">
        <f>IF(Events!AA129=0,"",Events!AA129)</f>
        <v/>
      </c>
      <c r="N123" s="14" t="str">
        <f>IF(Events!AB129=0,"",Events!AB129)</f>
        <v/>
      </c>
      <c r="O123" s="5" t="str">
        <f>IF(Events!K129=0,"",Events!K129)</f>
        <v/>
      </c>
      <c r="P123" s="5" t="str">
        <f>IF(Events!L129=0,"",Events!L129)</f>
        <v/>
      </c>
      <c r="Q123" s="5" t="str">
        <f>IF(Events!M129=0,"",Events!M129)</f>
        <v/>
      </c>
      <c r="R123" s="5" t="str">
        <f>IF(Events!N129=0,"",Events!N129)</f>
        <v/>
      </c>
      <c r="S123" s="5" t="str">
        <f>IF(Events!O129=0,"",Events!O129)</f>
        <v/>
      </c>
      <c r="T123" s="5" t="str">
        <f>IF(Events!P129=0,"",Events!P129)</f>
        <v/>
      </c>
      <c r="U123" s="5" t="str">
        <f>IF(Events!Q129=0,"",Events!Q129)</f>
        <v/>
      </c>
      <c r="V123" s="5" t="str">
        <f>IF(Events!R129=0,"",Events!R129)</f>
        <v/>
      </c>
      <c r="W123" s="5" t="str">
        <f>IF(Events!S129=0,"",Events!S129)</f>
        <v/>
      </c>
    </row>
    <row r="124" ht="27.75" customHeight="1">
      <c r="A124" s="2"/>
      <c r="B124" s="52" t="str">
        <f>if(E124="","",IMAGE(Lower(if(Events!F130="Pkmn",("https://projectpokemon.org/images/mini_sprites/"),"https://projectpokemon.org/images/items/")) &amp; Lower(substitute(substitute(substitute(E124,")",""),"(","")," ","_") &amp; ".png"), 3))</f>
        <v/>
      </c>
      <c r="C124" s="5" t="str">
        <f>IF(E124="","",Events!D130)</f>
        <v/>
      </c>
      <c r="D124" s="5" t="str">
        <f>IF(Events!E130=0,"",Events!E130)</f>
        <v/>
      </c>
      <c r="E124" s="46" t="str">
        <f>IF(Events!G130=0,"",Events!G130)</f>
        <v/>
      </c>
      <c r="F124" s="46" t="str">
        <f>IF(Events!T130=0,"",Events!T130)</f>
        <v/>
      </c>
      <c r="G124" s="65" t="str">
        <f>IF(Events!U130=0,"",Events!U130)</f>
        <v/>
      </c>
      <c r="H124" s="67" t="str">
        <f>IF(Events!V130=0,"",Events!V130)</f>
        <v/>
      </c>
      <c r="I124" s="12"/>
      <c r="J124" s="13"/>
      <c r="K124" s="14" t="str">
        <f>IF(Events!Y130=0,"",Events!Y130)</f>
        <v/>
      </c>
      <c r="L124" s="14" t="str">
        <f>IF(Events!Z130=0,"",Events!Z130)</f>
        <v/>
      </c>
      <c r="M124" s="14" t="str">
        <f>IF(Events!AA130=0,"",Events!AA130)</f>
        <v/>
      </c>
      <c r="N124" s="14" t="str">
        <f>IF(Events!AB130=0,"",Events!AB130)</f>
        <v/>
      </c>
      <c r="O124" s="5" t="str">
        <f>IF(Events!K130=0,"",Events!K130)</f>
        <v/>
      </c>
      <c r="P124" s="5" t="str">
        <f>IF(Events!L130=0,"",Events!L130)</f>
        <v/>
      </c>
      <c r="Q124" s="5" t="str">
        <f>IF(Events!M130=0,"",Events!M130)</f>
        <v/>
      </c>
      <c r="R124" s="5" t="str">
        <f>IF(Events!N130=0,"",Events!N130)</f>
        <v/>
      </c>
      <c r="S124" s="5" t="str">
        <f>IF(Events!O130=0,"",Events!O130)</f>
        <v/>
      </c>
      <c r="T124" s="5" t="str">
        <f>IF(Events!P130=0,"",Events!P130)</f>
        <v/>
      </c>
      <c r="U124" s="5" t="str">
        <f>IF(Events!Q130=0,"",Events!Q130)</f>
        <v/>
      </c>
      <c r="V124" s="5" t="str">
        <f>IF(Events!R130=0,"",Events!R130)</f>
        <v/>
      </c>
      <c r="W124" s="5" t="str">
        <f>IF(Events!S130=0,"",Events!S130)</f>
        <v/>
      </c>
    </row>
    <row r="125" ht="27.75" customHeight="1">
      <c r="A125" s="2"/>
      <c r="B125" s="52" t="str">
        <f>if(E125="","",IMAGE(Lower(if(Events!F131="Pkmn",("https://projectpokemon.org/images/mini_sprites/"),"https://projectpokemon.org/images/items/")) &amp; Lower(substitute(substitute(substitute(E125,")",""),"(","")," ","_") &amp; ".png"), 3))</f>
        <v/>
      </c>
      <c r="C125" s="5" t="str">
        <f>IF(E125="","",Events!D131)</f>
        <v/>
      </c>
      <c r="D125" s="5" t="str">
        <f>IF(Events!E131=0,"",Events!E131)</f>
        <v/>
      </c>
      <c r="E125" s="46" t="str">
        <f>IF(Events!G131=0,"",Events!G131)</f>
        <v/>
      </c>
      <c r="F125" s="46" t="str">
        <f>IF(Events!T131=0,"",Events!T131)</f>
        <v/>
      </c>
      <c r="G125" s="65" t="str">
        <f>IF(Events!U131=0,"",Events!U131)</f>
        <v/>
      </c>
      <c r="H125" s="67" t="str">
        <f>IF(Events!V131=0,"",Events!V131)</f>
        <v/>
      </c>
      <c r="I125" s="12"/>
      <c r="J125" s="13"/>
      <c r="K125" s="14" t="str">
        <f>IF(Events!Y131=0,"",Events!Y131)</f>
        <v/>
      </c>
      <c r="L125" s="14" t="str">
        <f>IF(Events!Z131=0,"",Events!Z131)</f>
        <v/>
      </c>
      <c r="M125" s="14" t="str">
        <f>IF(Events!AA131=0,"",Events!AA131)</f>
        <v/>
      </c>
      <c r="N125" s="14" t="str">
        <f>IF(Events!AB131=0,"",Events!AB131)</f>
        <v/>
      </c>
      <c r="O125" s="5" t="str">
        <f>IF(Events!K131=0,"",Events!K131)</f>
        <v/>
      </c>
      <c r="P125" s="5" t="str">
        <f>IF(Events!L131=0,"",Events!L131)</f>
        <v/>
      </c>
      <c r="Q125" s="5" t="str">
        <f>IF(Events!M131=0,"",Events!M131)</f>
        <v/>
      </c>
      <c r="R125" s="5" t="str">
        <f>IF(Events!N131=0,"",Events!N131)</f>
        <v/>
      </c>
      <c r="S125" s="5" t="str">
        <f>IF(Events!O131=0,"",Events!O131)</f>
        <v/>
      </c>
      <c r="T125" s="5" t="str">
        <f>IF(Events!P131=0,"",Events!P131)</f>
        <v/>
      </c>
      <c r="U125" s="5" t="str">
        <f>IF(Events!Q131=0,"",Events!Q131)</f>
        <v/>
      </c>
      <c r="V125" s="5" t="str">
        <f>IF(Events!R131=0,"",Events!R131)</f>
        <v/>
      </c>
      <c r="W125" s="5" t="str">
        <f>IF(Events!S131=0,"",Events!S131)</f>
        <v/>
      </c>
    </row>
    <row r="126" ht="27.75" customHeight="1">
      <c r="A126" s="2"/>
      <c r="B126" s="52" t="str">
        <f>if(E126="","",IMAGE(Lower(if(Events!F132="Pkmn",("https://projectpokemon.org/images/mini_sprites/"),"https://projectpokemon.org/images/items/")) &amp; Lower(substitute(substitute(substitute(E126,")",""),"(","")," ","_") &amp; ".png"), 3))</f>
        <v/>
      </c>
      <c r="C126" s="5" t="str">
        <f>IF(E126="","",Events!D132)</f>
        <v/>
      </c>
      <c r="D126" s="5" t="str">
        <f>IF(Events!E132=0,"",Events!E132)</f>
        <v/>
      </c>
      <c r="E126" s="46" t="str">
        <f>IF(Events!G132=0,"",Events!G132)</f>
        <v/>
      </c>
      <c r="F126" s="46" t="str">
        <f>IF(Events!T132=0,"",Events!T132)</f>
        <v/>
      </c>
      <c r="G126" s="65" t="str">
        <f>IF(Events!U132=0,"",Events!U132)</f>
        <v/>
      </c>
      <c r="H126" s="67" t="str">
        <f>IF(Events!V132=0,"",Events!V132)</f>
        <v/>
      </c>
      <c r="I126" s="12"/>
      <c r="J126" s="13"/>
      <c r="K126" s="14" t="str">
        <f>IF(Events!Y132=0,"",Events!Y132)</f>
        <v/>
      </c>
      <c r="L126" s="14" t="str">
        <f>IF(Events!Z132=0,"",Events!Z132)</f>
        <v/>
      </c>
      <c r="M126" s="14" t="str">
        <f>IF(Events!AA132=0,"",Events!AA132)</f>
        <v/>
      </c>
      <c r="N126" s="14" t="str">
        <f>IF(Events!AB132=0,"",Events!AB132)</f>
        <v/>
      </c>
      <c r="O126" s="5" t="str">
        <f>IF(Events!K132=0,"",Events!K132)</f>
        <v/>
      </c>
      <c r="P126" s="5" t="str">
        <f>IF(Events!L132=0,"",Events!L132)</f>
        <v/>
      </c>
      <c r="Q126" s="5" t="str">
        <f>IF(Events!M132=0,"",Events!M132)</f>
        <v/>
      </c>
      <c r="R126" s="5" t="str">
        <f>IF(Events!N132=0,"",Events!N132)</f>
        <v/>
      </c>
      <c r="S126" s="5" t="str">
        <f>IF(Events!O132=0,"",Events!O132)</f>
        <v/>
      </c>
      <c r="T126" s="5" t="str">
        <f>IF(Events!P132=0,"",Events!P132)</f>
        <v/>
      </c>
      <c r="U126" s="5" t="str">
        <f>IF(Events!Q132=0,"",Events!Q132)</f>
        <v/>
      </c>
      <c r="V126" s="5" t="str">
        <f>IF(Events!R132=0,"",Events!R132)</f>
        <v/>
      </c>
      <c r="W126" s="5" t="str">
        <f>IF(Events!S132=0,"",Events!S132)</f>
        <v/>
      </c>
    </row>
    <row r="127" ht="27.75" customHeight="1">
      <c r="A127" s="2"/>
      <c r="B127" s="52" t="str">
        <f>if(E127="","",IMAGE(Lower(if(Events!F133="Pkmn",("https://projectpokemon.org/images/mini_sprites/"),"https://projectpokemon.org/images/items/")) &amp; Lower(substitute(substitute(substitute(E127,")",""),"(","")," ","_") &amp; ".png"), 3))</f>
        <v/>
      </c>
      <c r="C127" s="5" t="str">
        <f>IF(E127="","",Events!D133)</f>
        <v/>
      </c>
      <c r="D127" s="5" t="str">
        <f>IF(Events!E133=0,"",Events!E133)</f>
        <v/>
      </c>
      <c r="E127" s="46" t="str">
        <f>IF(Events!G133=0,"",Events!G133)</f>
        <v/>
      </c>
      <c r="F127" s="46" t="str">
        <f>IF(Events!T133=0,"",Events!T133)</f>
        <v/>
      </c>
      <c r="G127" s="65" t="str">
        <f>IF(Events!U133=0,"",Events!U133)</f>
        <v/>
      </c>
      <c r="H127" s="67" t="str">
        <f>IF(Events!V133=0,"",Events!V133)</f>
        <v/>
      </c>
      <c r="I127" s="12"/>
      <c r="J127" s="13"/>
      <c r="K127" s="14" t="str">
        <f>IF(Events!Y133=0,"",Events!Y133)</f>
        <v/>
      </c>
      <c r="L127" s="14" t="str">
        <f>IF(Events!Z133=0,"",Events!Z133)</f>
        <v/>
      </c>
      <c r="M127" s="14" t="str">
        <f>IF(Events!AA133=0,"",Events!AA133)</f>
        <v/>
      </c>
      <c r="N127" s="14" t="str">
        <f>IF(Events!AB133=0,"",Events!AB133)</f>
        <v/>
      </c>
      <c r="O127" s="5" t="str">
        <f>IF(Events!K133=0,"",Events!K133)</f>
        <v/>
      </c>
      <c r="P127" s="5" t="str">
        <f>IF(Events!L133=0,"",Events!L133)</f>
        <v/>
      </c>
      <c r="Q127" s="5" t="str">
        <f>IF(Events!M133=0,"",Events!M133)</f>
        <v/>
      </c>
      <c r="R127" s="5" t="str">
        <f>IF(Events!N133=0,"",Events!N133)</f>
        <v/>
      </c>
      <c r="S127" s="5" t="str">
        <f>IF(Events!O133=0,"",Events!O133)</f>
        <v/>
      </c>
      <c r="T127" s="5" t="str">
        <f>IF(Events!P133=0,"",Events!P133)</f>
        <v/>
      </c>
      <c r="U127" s="5" t="str">
        <f>IF(Events!Q133=0,"",Events!Q133)</f>
        <v/>
      </c>
      <c r="V127" s="5" t="str">
        <f>IF(Events!R133=0,"",Events!R133)</f>
        <v/>
      </c>
      <c r="W127" s="5" t="str">
        <f>IF(Events!S133=0,"",Events!S133)</f>
        <v/>
      </c>
    </row>
    <row r="128" ht="27.75" customHeight="1">
      <c r="A128" s="2"/>
      <c r="B128" s="52" t="str">
        <f>if(E128="","",IMAGE(Lower(if(Events!F134="Pkmn",("https://projectpokemon.org/images/mini_sprites/"),"https://projectpokemon.org/images/items/")) &amp; Lower(substitute(substitute(substitute(E128,")",""),"(","")," ","_") &amp; ".png"), 3))</f>
        <v/>
      </c>
      <c r="C128" s="5" t="str">
        <f>IF(E128="","",Events!D134)</f>
        <v/>
      </c>
      <c r="D128" s="5" t="str">
        <f>IF(Events!E134=0,"",Events!E134)</f>
        <v/>
      </c>
      <c r="E128" s="46" t="str">
        <f>IF(Events!G134=0,"",Events!G134)</f>
        <v/>
      </c>
      <c r="F128" s="46" t="str">
        <f>IF(Events!T134=0,"",Events!T134)</f>
        <v/>
      </c>
      <c r="G128" s="65" t="str">
        <f>IF(Events!U134=0,"",Events!U134)</f>
        <v/>
      </c>
      <c r="H128" s="67" t="str">
        <f>IF(Events!V134=0,"",Events!V134)</f>
        <v/>
      </c>
      <c r="I128" s="12"/>
      <c r="J128" s="13"/>
      <c r="K128" s="14" t="str">
        <f>IF(Events!Y134=0,"",Events!Y134)</f>
        <v/>
      </c>
      <c r="L128" s="14" t="str">
        <f>IF(Events!Z134=0,"",Events!Z134)</f>
        <v/>
      </c>
      <c r="M128" s="14" t="str">
        <f>IF(Events!AA134=0,"",Events!AA134)</f>
        <v/>
      </c>
      <c r="N128" s="14" t="str">
        <f>IF(Events!AB134=0,"",Events!AB134)</f>
        <v/>
      </c>
      <c r="O128" s="5" t="str">
        <f>IF(Events!K134=0,"",Events!K134)</f>
        <v/>
      </c>
      <c r="P128" s="5" t="str">
        <f>IF(Events!L134=0,"",Events!L134)</f>
        <v/>
      </c>
      <c r="Q128" s="5" t="str">
        <f>IF(Events!M134=0,"",Events!M134)</f>
        <v/>
      </c>
      <c r="R128" s="5" t="str">
        <f>IF(Events!N134=0,"",Events!N134)</f>
        <v/>
      </c>
      <c r="S128" s="5" t="str">
        <f>IF(Events!O134=0,"",Events!O134)</f>
        <v/>
      </c>
      <c r="T128" s="5" t="str">
        <f>IF(Events!P134=0,"",Events!P134)</f>
        <v/>
      </c>
      <c r="U128" s="5" t="str">
        <f>IF(Events!Q134=0,"",Events!Q134)</f>
        <v/>
      </c>
      <c r="V128" s="5" t="str">
        <f>IF(Events!R134=0,"",Events!R134)</f>
        <v/>
      </c>
      <c r="W128" s="5" t="str">
        <f>IF(Events!S134=0,"",Events!S134)</f>
        <v/>
      </c>
    </row>
    <row r="129" ht="27.75" customHeight="1">
      <c r="A129" s="2"/>
      <c r="B129" s="52" t="str">
        <f>if(E129="","",IMAGE(Lower(if(Events!F135="Pkmn",("https://projectpokemon.org/images/mini_sprites/"),"https://projectpokemon.org/images/items/")) &amp; Lower(substitute(substitute(substitute(E129,")",""),"(","")," ","_") &amp; ".png"), 3))</f>
        <v/>
      </c>
      <c r="C129" s="5" t="str">
        <f>IF(E129="","",Events!D135)</f>
        <v/>
      </c>
      <c r="D129" s="5" t="str">
        <f>IF(Events!E135=0,"",Events!E135)</f>
        <v/>
      </c>
      <c r="E129" s="46" t="str">
        <f>IF(Events!G135=0,"",Events!G135)</f>
        <v/>
      </c>
      <c r="F129" s="46" t="str">
        <f>IF(Events!T135=0,"",Events!T135)</f>
        <v/>
      </c>
      <c r="G129" s="65" t="str">
        <f>IF(Events!U135=0,"",Events!U135)</f>
        <v/>
      </c>
      <c r="H129" s="67" t="str">
        <f>IF(Events!V135=0,"",Events!V135)</f>
        <v/>
      </c>
      <c r="I129" s="12"/>
      <c r="J129" s="13"/>
      <c r="K129" s="14" t="str">
        <f>IF(Events!Y135=0,"",Events!Y135)</f>
        <v/>
      </c>
      <c r="L129" s="14" t="str">
        <f>IF(Events!Z135=0,"",Events!Z135)</f>
        <v/>
      </c>
      <c r="M129" s="14" t="str">
        <f>IF(Events!AA135=0,"",Events!AA135)</f>
        <v/>
      </c>
      <c r="N129" s="14" t="str">
        <f>IF(Events!AB135=0,"",Events!AB135)</f>
        <v/>
      </c>
      <c r="O129" s="5" t="str">
        <f>IF(Events!K135=0,"",Events!K135)</f>
        <v/>
      </c>
      <c r="P129" s="5" t="str">
        <f>IF(Events!L135=0,"",Events!L135)</f>
        <v/>
      </c>
      <c r="Q129" s="5" t="str">
        <f>IF(Events!M135=0,"",Events!M135)</f>
        <v/>
      </c>
      <c r="R129" s="5" t="str">
        <f>IF(Events!N135=0,"",Events!N135)</f>
        <v/>
      </c>
      <c r="S129" s="5" t="str">
        <f>IF(Events!O135=0,"",Events!O135)</f>
        <v/>
      </c>
      <c r="T129" s="5" t="str">
        <f>IF(Events!P135=0,"",Events!P135)</f>
        <v/>
      </c>
      <c r="U129" s="5" t="str">
        <f>IF(Events!Q135=0,"",Events!Q135)</f>
        <v/>
      </c>
      <c r="V129" s="5" t="str">
        <f>IF(Events!R135=0,"",Events!R135)</f>
        <v/>
      </c>
      <c r="W129" s="5" t="str">
        <f>IF(Events!S135=0,"",Events!S135)</f>
        <v/>
      </c>
    </row>
    <row r="130" ht="27.75" customHeight="1">
      <c r="A130" s="2"/>
      <c r="B130" s="52" t="str">
        <f>if(E130="","",IMAGE(Lower(if(Events!F136="Pkmn",("https://projectpokemon.org/images/mini_sprites/"),"https://projectpokemon.org/images/items/")) &amp; Lower(substitute(substitute(substitute(E130,")",""),"(","")," ","_") &amp; ".png"), 3))</f>
        <v/>
      </c>
      <c r="C130" s="5" t="str">
        <f>IF(E130="","",Events!D136)</f>
        <v/>
      </c>
      <c r="D130" s="5" t="str">
        <f>IF(Events!E136=0,"",Events!E136)</f>
        <v/>
      </c>
      <c r="E130" s="46" t="str">
        <f>IF(Events!G136=0,"",Events!G136)</f>
        <v/>
      </c>
      <c r="F130" s="46" t="str">
        <f>IF(Events!T136=0,"",Events!T136)</f>
        <v/>
      </c>
      <c r="G130" s="65" t="str">
        <f>IF(Events!U136=0,"",Events!U136)</f>
        <v/>
      </c>
      <c r="H130" s="67" t="str">
        <f>IF(Events!V136=0,"",Events!V136)</f>
        <v/>
      </c>
      <c r="I130" s="12"/>
      <c r="J130" s="13"/>
      <c r="K130" s="14" t="str">
        <f>IF(Events!Y136=0,"",Events!Y136)</f>
        <v/>
      </c>
      <c r="L130" s="14" t="str">
        <f>IF(Events!Z136=0,"",Events!Z136)</f>
        <v/>
      </c>
      <c r="M130" s="14" t="str">
        <f>IF(Events!AA136=0,"",Events!AA136)</f>
        <v/>
      </c>
      <c r="N130" s="14" t="str">
        <f>IF(Events!AB136=0,"",Events!AB136)</f>
        <v/>
      </c>
      <c r="O130" s="5" t="str">
        <f>IF(Events!K136=0,"",Events!K136)</f>
        <v/>
      </c>
      <c r="P130" s="5" t="str">
        <f>IF(Events!L136=0,"",Events!L136)</f>
        <v/>
      </c>
      <c r="Q130" s="5" t="str">
        <f>IF(Events!M136=0,"",Events!M136)</f>
        <v/>
      </c>
      <c r="R130" s="5" t="str">
        <f>IF(Events!N136=0,"",Events!N136)</f>
        <v/>
      </c>
      <c r="S130" s="5" t="str">
        <f>IF(Events!O136=0,"",Events!O136)</f>
        <v/>
      </c>
      <c r="T130" s="5" t="str">
        <f>IF(Events!P136=0,"",Events!P136)</f>
        <v/>
      </c>
      <c r="U130" s="5" t="str">
        <f>IF(Events!Q136=0,"",Events!Q136)</f>
        <v/>
      </c>
      <c r="V130" s="5" t="str">
        <f>IF(Events!R136=0,"",Events!R136)</f>
        <v/>
      </c>
      <c r="W130" s="5" t="str">
        <f>IF(Events!S136=0,"",Events!S136)</f>
        <v/>
      </c>
    </row>
    <row r="131" ht="27.75" customHeight="1">
      <c r="A131" s="2"/>
      <c r="B131" s="52" t="str">
        <f>if(E131="","",IMAGE(Lower(if(Events!F137="Pkmn",("https://projectpokemon.org/images/mini_sprites/"),"https://projectpokemon.org/images/items/")) &amp; Lower(substitute(substitute(substitute(E131,")",""),"(","")," ","_") &amp; ".png"), 3))</f>
        <v/>
      </c>
      <c r="C131" s="5" t="str">
        <f>IF(E131="","",Events!D137)</f>
        <v/>
      </c>
      <c r="D131" s="5" t="str">
        <f>IF(Events!E137=0,"",Events!E137)</f>
        <v/>
      </c>
      <c r="E131" s="46" t="str">
        <f>IF(Events!G137=0,"",Events!G137)</f>
        <v/>
      </c>
      <c r="F131" s="46" t="str">
        <f>IF(Events!T137=0,"",Events!T137)</f>
        <v/>
      </c>
      <c r="G131" s="65" t="str">
        <f>IF(Events!U137=0,"",Events!U137)</f>
        <v/>
      </c>
      <c r="H131" s="67" t="str">
        <f>IF(Events!V137=0,"",Events!V137)</f>
        <v/>
      </c>
      <c r="I131" s="12"/>
      <c r="J131" s="13"/>
      <c r="K131" s="14" t="str">
        <f>IF(Events!Y137=0,"",Events!Y137)</f>
        <v/>
      </c>
      <c r="L131" s="14" t="str">
        <f>IF(Events!Z137=0,"",Events!Z137)</f>
        <v/>
      </c>
      <c r="M131" s="14" t="str">
        <f>IF(Events!AA137=0,"",Events!AA137)</f>
        <v/>
      </c>
      <c r="N131" s="14" t="str">
        <f>IF(Events!AB137=0,"",Events!AB137)</f>
        <v/>
      </c>
      <c r="O131" s="5" t="str">
        <f>IF(Events!K137=0,"",Events!K137)</f>
        <v/>
      </c>
      <c r="P131" s="5" t="str">
        <f>IF(Events!L137=0,"",Events!L137)</f>
        <v/>
      </c>
      <c r="Q131" s="5" t="str">
        <f>IF(Events!M137=0,"",Events!M137)</f>
        <v/>
      </c>
      <c r="R131" s="5" t="str">
        <f>IF(Events!N137=0,"",Events!N137)</f>
        <v/>
      </c>
      <c r="S131" s="5" t="str">
        <f>IF(Events!O137=0,"",Events!O137)</f>
        <v/>
      </c>
      <c r="T131" s="5" t="str">
        <f>IF(Events!P137=0,"",Events!P137)</f>
        <v/>
      </c>
      <c r="U131" s="5" t="str">
        <f>IF(Events!Q137=0,"",Events!Q137)</f>
        <v/>
      </c>
      <c r="V131" s="5" t="str">
        <f>IF(Events!R137=0,"",Events!R137)</f>
        <v/>
      </c>
      <c r="W131" s="5" t="str">
        <f>IF(Events!S137=0,"",Events!S137)</f>
        <v/>
      </c>
    </row>
    <row r="132" ht="27.75" customHeight="1">
      <c r="A132" s="2"/>
      <c r="B132" s="52" t="str">
        <f>if(E132="","",IMAGE(Lower(if(Events!F138="Pkmn",("https://projectpokemon.org/images/mini_sprites/"),"https://projectpokemon.org/images/items/")) &amp; Lower(substitute(substitute(substitute(E132,")",""),"(","")," ","_") &amp; ".png"), 3))</f>
        <v/>
      </c>
      <c r="C132" s="5" t="str">
        <f>IF(E132="","",Events!D138)</f>
        <v/>
      </c>
      <c r="D132" s="5" t="str">
        <f>IF(Events!E138=0,"",Events!E138)</f>
        <v/>
      </c>
      <c r="E132" s="46" t="str">
        <f>IF(Events!G138=0,"",Events!G138)</f>
        <v/>
      </c>
      <c r="F132" s="46" t="str">
        <f>IF(Events!T138=0,"",Events!T138)</f>
        <v/>
      </c>
      <c r="G132" s="65" t="str">
        <f>IF(Events!U138=0,"",Events!U138)</f>
        <v/>
      </c>
      <c r="H132" s="67" t="str">
        <f>IF(Events!V138=0,"",Events!V138)</f>
        <v/>
      </c>
      <c r="I132" s="12"/>
      <c r="J132" s="13"/>
      <c r="K132" s="14" t="str">
        <f>IF(Events!Y138=0,"",Events!Y138)</f>
        <v/>
      </c>
      <c r="L132" s="14" t="str">
        <f>IF(Events!Z138=0,"",Events!Z138)</f>
        <v/>
      </c>
      <c r="M132" s="14" t="str">
        <f>IF(Events!AA138=0,"",Events!AA138)</f>
        <v/>
      </c>
      <c r="N132" s="14" t="str">
        <f>IF(Events!AB138=0,"",Events!AB138)</f>
        <v/>
      </c>
      <c r="O132" s="5" t="str">
        <f>IF(Events!K138=0,"",Events!K138)</f>
        <v/>
      </c>
      <c r="P132" s="5" t="str">
        <f>IF(Events!L138=0,"",Events!L138)</f>
        <v/>
      </c>
      <c r="Q132" s="5" t="str">
        <f>IF(Events!M138=0,"",Events!M138)</f>
        <v/>
      </c>
      <c r="R132" s="5" t="str">
        <f>IF(Events!N138=0,"",Events!N138)</f>
        <v/>
      </c>
      <c r="S132" s="5" t="str">
        <f>IF(Events!O138=0,"",Events!O138)</f>
        <v/>
      </c>
      <c r="T132" s="5" t="str">
        <f>IF(Events!P138=0,"",Events!P138)</f>
        <v/>
      </c>
      <c r="U132" s="5" t="str">
        <f>IF(Events!Q138=0,"",Events!Q138)</f>
        <v/>
      </c>
      <c r="V132" s="5" t="str">
        <f>IF(Events!R138=0,"",Events!R138)</f>
        <v/>
      </c>
      <c r="W132" s="5" t="str">
        <f>IF(Events!S138=0,"",Events!S138)</f>
        <v/>
      </c>
    </row>
    <row r="133" ht="27.75" customHeight="1">
      <c r="A133" s="2"/>
      <c r="B133" s="52" t="str">
        <f>if(E133="","",IMAGE(Lower(if(Events!F139="Pkmn",("https://projectpokemon.org/images/mini_sprites/"),"https://projectpokemon.org/images/items/")) &amp; Lower(substitute(substitute(substitute(E133,")",""),"(","")," ","_") &amp; ".png"), 3))</f>
        <v/>
      </c>
      <c r="C133" s="5" t="str">
        <f>IF(E133="","",Events!D139)</f>
        <v/>
      </c>
      <c r="D133" s="5" t="str">
        <f>IF(Events!E139=0,"",Events!E139)</f>
        <v/>
      </c>
      <c r="E133" s="46" t="str">
        <f>IF(Events!G139=0,"",Events!G139)</f>
        <v/>
      </c>
      <c r="F133" s="46" t="str">
        <f>IF(Events!T139=0,"",Events!T139)</f>
        <v/>
      </c>
      <c r="G133" s="65" t="str">
        <f>IF(Events!U139=0,"",Events!U139)</f>
        <v/>
      </c>
      <c r="H133" s="67" t="str">
        <f>IF(Events!V139=0,"",Events!V139)</f>
        <v/>
      </c>
      <c r="I133" s="12"/>
      <c r="J133" s="13"/>
      <c r="K133" s="14" t="str">
        <f>IF(Events!Y139=0,"",Events!Y139)</f>
        <v/>
      </c>
      <c r="L133" s="14" t="str">
        <f>IF(Events!Z139=0,"",Events!Z139)</f>
        <v/>
      </c>
      <c r="M133" s="14" t="str">
        <f>IF(Events!AA139=0,"",Events!AA139)</f>
        <v/>
      </c>
      <c r="N133" s="14" t="str">
        <f>IF(Events!AB139=0,"",Events!AB139)</f>
        <v/>
      </c>
      <c r="O133" s="5" t="str">
        <f>IF(Events!K139=0,"",Events!K139)</f>
        <v/>
      </c>
      <c r="P133" s="5" t="str">
        <f>IF(Events!L139=0,"",Events!L139)</f>
        <v/>
      </c>
      <c r="Q133" s="5" t="str">
        <f>IF(Events!M139=0,"",Events!M139)</f>
        <v/>
      </c>
      <c r="R133" s="5" t="str">
        <f>IF(Events!N139=0,"",Events!N139)</f>
        <v/>
      </c>
      <c r="S133" s="5" t="str">
        <f>IF(Events!O139=0,"",Events!O139)</f>
        <v/>
      </c>
      <c r="T133" s="5" t="str">
        <f>IF(Events!P139=0,"",Events!P139)</f>
        <v/>
      </c>
      <c r="U133" s="5" t="str">
        <f>IF(Events!Q139=0,"",Events!Q139)</f>
        <v/>
      </c>
      <c r="V133" s="5" t="str">
        <f>IF(Events!R139=0,"",Events!R139)</f>
        <v/>
      </c>
      <c r="W133" s="5" t="str">
        <f>IF(Events!S139=0,"",Events!S139)</f>
        <v/>
      </c>
    </row>
    <row r="134" ht="27.75" customHeight="1">
      <c r="A134" s="2"/>
      <c r="B134" s="52" t="str">
        <f>if(E134="","",IMAGE(Lower(if(Events!F140="Pkmn",("https://projectpokemon.org/images/mini_sprites/"),"https://projectpokemon.org/images/items/")) &amp; Lower(substitute(substitute(substitute(E134,")",""),"(","")," ","_") &amp; ".png"), 3))</f>
        <v/>
      </c>
      <c r="C134" s="5" t="str">
        <f>IF(E134="","",Events!D140)</f>
        <v/>
      </c>
      <c r="D134" s="5" t="str">
        <f>IF(Events!E140=0,"",Events!E140)</f>
        <v/>
      </c>
      <c r="E134" s="46" t="str">
        <f>IF(Events!G140=0,"",Events!G140)</f>
        <v/>
      </c>
      <c r="F134" s="46" t="str">
        <f>IF(Events!T140=0,"",Events!T140)</f>
        <v/>
      </c>
      <c r="G134" s="65" t="str">
        <f>IF(Events!U140=0,"",Events!U140)</f>
        <v/>
      </c>
      <c r="H134" s="67" t="str">
        <f>IF(Events!V140=0,"",Events!V140)</f>
        <v/>
      </c>
      <c r="I134" s="12"/>
      <c r="J134" s="13"/>
      <c r="K134" s="14" t="str">
        <f>IF(Events!Y140=0,"",Events!Y140)</f>
        <v/>
      </c>
      <c r="L134" s="14" t="str">
        <f>IF(Events!Z140=0,"",Events!Z140)</f>
        <v/>
      </c>
      <c r="M134" s="14" t="str">
        <f>IF(Events!AA140=0,"",Events!AA140)</f>
        <v/>
      </c>
      <c r="N134" s="14" t="str">
        <f>IF(Events!AB140=0,"",Events!AB140)</f>
        <v/>
      </c>
      <c r="O134" s="5" t="str">
        <f>IF(Events!K140=0,"",Events!K140)</f>
        <v/>
      </c>
      <c r="P134" s="5" t="str">
        <f>IF(Events!L140=0,"",Events!L140)</f>
        <v/>
      </c>
      <c r="Q134" s="5" t="str">
        <f>IF(Events!M140=0,"",Events!M140)</f>
        <v/>
      </c>
      <c r="R134" s="5" t="str">
        <f>IF(Events!N140=0,"",Events!N140)</f>
        <v/>
      </c>
      <c r="S134" s="5" t="str">
        <f>IF(Events!O140=0,"",Events!O140)</f>
        <v/>
      </c>
      <c r="T134" s="5" t="str">
        <f>IF(Events!P140=0,"",Events!P140)</f>
        <v/>
      </c>
      <c r="U134" s="5" t="str">
        <f>IF(Events!Q140=0,"",Events!Q140)</f>
        <v/>
      </c>
      <c r="V134" s="5" t="str">
        <f>IF(Events!R140=0,"",Events!R140)</f>
        <v/>
      </c>
      <c r="W134" s="5" t="str">
        <f>IF(Events!S140=0,"",Events!S140)</f>
        <v/>
      </c>
    </row>
    <row r="135" ht="27.75" customHeight="1">
      <c r="A135" s="2"/>
      <c r="B135" s="52" t="str">
        <f>if(E135="","",IMAGE(Lower(if(Events!F141="Pkmn",("https://projectpokemon.org/images/mini_sprites/"),"https://projectpokemon.org/images/items/")) &amp; Lower(substitute(substitute(substitute(E135,")",""),"(","")," ","_") &amp; ".png"), 3))</f>
        <v/>
      </c>
      <c r="C135" s="5" t="str">
        <f>IF(E135="","",Events!D141)</f>
        <v/>
      </c>
      <c r="D135" s="5" t="str">
        <f>IF(Events!E141=0,"",Events!E141)</f>
        <v/>
      </c>
      <c r="E135" s="46" t="str">
        <f>IF(Events!G141=0,"",Events!G141)</f>
        <v/>
      </c>
      <c r="F135" s="46" t="str">
        <f>IF(Events!T141=0,"",Events!T141)</f>
        <v/>
      </c>
      <c r="G135" s="65" t="str">
        <f>IF(Events!U141=0,"",Events!U141)</f>
        <v/>
      </c>
      <c r="H135" s="67" t="str">
        <f>IF(Events!V141=0,"",Events!V141)</f>
        <v/>
      </c>
      <c r="I135" s="12"/>
      <c r="J135" s="13"/>
      <c r="K135" s="14" t="str">
        <f>IF(Events!Y141=0,"",Events!Y141)</f>
        <v/>
      </c>
      <c r="L135" s="14" t="str">
        <f>IF(Events!Z141=0,"",Events!Z141)</f>
        <v/>
      </c>
      <c r="M135" s="14" t="str">
        <f>IF(Events!AA141=0,"",Events!AA141)</f>
        <v/>
      </c>
      <c r="N135" s="14" t="str">
        <f>IF(Events!AB141=0,"",Events!AB141)</f>
        <v/>
      </c>
      <c r="O135" s="5" t="str">
        <f>IF(Events!K141=0,"",Events!K141)</f>
        <v/>
      </c>
      <c r="P135" s="5" t="str">
        <f>IF(Events!L141=0,"",Events!L141)</f>
        <v/>
      </c>
      <c r="Q135" s="5" t="str">
        <f>IF(Events!M141=0,"",Events!M141)</f>
        <v/>
      </c>
      <c r="R135" s="5" t="str">
        <f>IF(Events!N141=0,"",Events!N141)</f>
        <v/>
      </c>
      <c r="S135" s="5" t="str">
        <f>IF(Events!O141=0,"",Events!O141)</f>
        <v/>
      </c>
      <c r="T135" s="5" t="str">
        <f>IF(Events!P141=0,"",Events!P141)</f>
        <v/>
      </c>
      <c r="U135" s="5" t="str">
        <f>IF(Events!Q141=0,"",Events!Q141)</f>
        <v/>
      </c>
      <c r="V135" s="5" t="str">
        <f>IF(Events!R141=0,"",Events!R141)</f>
        <v/>
      </c>
      <c r="W135" s="5" t="str">
        <f>IF(Events!S141=0,"",Events!S141)</f>
        <v/>
      </c>
    </row>
    <row r="136" ht="27.75" customHeight="1">
      <c r="A136" s="2"/>
      <c r="B136" s="52" t="str">
        <f>if(E136="","",IMAGE(Lower(if(Events!F142="Pkmn",("https://projectpokemon.org/images/mini_sprites/"),"https://projectpokemon.org/images/items/")) &amp; Lower(substitute(substitute(substitute(E136,")",""),"(","")," ","_") &amp; ".png"), 3))</f>
        <v/>
      </c>
      <c r="C136" s="5" t="str">
        <f>IF(E136="","",Events!D142)</f>
        <v/>
      </c>
      <c r="D136" s="5" t="str">
        <f>IF(Events!E142=0,"",Events!E142)</f>
        <v/>
      </c>
      <c r="E136" s="46" t="str">
        <f>IF(Events!G142=0,"",Events!G142)</f>
        <v/>
      </c>
      <c r="F136" s="46" t="str">
        <f>IF(Events!T142=0,"",Events!T142)</f>
        <v/>
      </c>
      <c r="G136" s="65" t="str">
        <f>IF(Events!U142=0,"",Events!U142)</f>
        <v/>
      </c>
      <c r="H136" s="67" t="str">
        <f>IF(Events!V142=0,"",Events!V142)</f>
        <v/>
      </c>
      <c r="I136" s="12"/>
      <c r="J136" s="13"/>
      <c r="K136" s="14" t="str">
        <f>IF(Events!Y142=0,"",Events!Y142)</f>
        <v/>
      </c>
      <c r="L136" s="14" t="str">
        <f>IF(Events!Z142=0,"",Events!Z142)</f>
        <v/>
      </c>
      <c r="M136" s="14" t="str">
        <f>IF(Events!AA142=0,"",Events!AA142)</f>
        <v/>
      </c>
      <c r="N136" s="14" t="str">
        <f>IF(Events!AB142=0,"",Events!AB142)</f>
        <v/>
      </c>
      <c r="O136" s="5" t="str">
        <f>IF(Events!K142=0,"",Events!K142)</f>
        <v/>
      </c>
      <c r="P136" s="5" t="str">
        <f>IF(Events!L142=0,"",Events!L142)</f>
        <v/>
      </c>
      <c r="Q136" s="5" t="str">
        <f>IF(Events!M142=0,"",Events!M142)</f>
        <v/>
      </c>
      <c r="R136" s="5" t="str">
        <f>IF(Events!N142=0,"",Events!N142)</f>
        <v/>
      </c>
      <c r="S136" s="5" t="str">
        <f>IF(Events!O142=0,"",Events!O142)</f>
        <v/>
      </c>
      <c r="T136" s="5" t="str">
        <f>IF(Events!P142=0,"",Events!P142)</f>
        <v/>
      </c>
      <c r="U136" s="5" t="str">
        <f>IF(Events!Q142=0,"",Events!Q142)</f>
        <v/>
      </c>
      <c r="V136" s="5" t="str">
        <f>IF(Events!R142=0,"",Events!R142)</f>
        <v/>
      </c>
      <c r="W136" s="5" t="str">
        <f>IF(Events!S142=0,"",Events!S142)</f>
        <v/>
      </c>
    </row>
    <row r="137" ht="27.75" customHeight="1">
      <c r="A137" s="2"/>
      <c r="B137" s="52" t="str">
        <f>if(E137="","",IMAGE(Lower(if(Events!F143="Pkmn",("https://projectpokemon.org/images/mini_sprites/"),"https://projectpokemon.org/images/items/")) &amp; Lower(substitute(substitute(substitute(E137,")",""),"(","")," ","_") &amp; ".png"), 3))</f>
        <v/>
      </c>
      <c r="C137" s="5" t="str">
        <f>IF(E137="","",Events!D143)</f>
        <v/>
      </c>
      <c r="D137" s="5" t="str">
        <f>IF(Events!E143=0,"",Events!E143)</f>
        <v/>
      </c>
      <c r="E137" s="46" t="str">
        <f>IF(Events!G143=0,"",Events!G143)</f>
        <v/>
      </c>
      <c r="F137" s="46" t="str">
        <f>IF(Events!T143=0,"",Events!T143)</f>
        <v/>
      </c>
      <c r="G137" s="65" t="str">
        <f>IF(Events!U143=0,"",Events!U143)</f>
        <v/>
      </c>
      <c r="H137" s="67" t="str">
        <f>IF(Events!V143=0,"",Events!V143)</f>
        <v/>
      </c>
      <c r="I137" s="12"/>
      <c r="J137" s="13"/>
      <c r="K137" s="14" t="str">
        <f>IF(Events!Y143=0,"",Events!Y143)</f>
        <v/>
      </c>
      <c r="L137" s="14" t="str">
        <f>IF(Events!Z143=0,"",Events!Z143)</f>
        <v/>
      </c>
      <c r="M137" s="14" t="str">
        <f>IF(Events!AA143=0,"",Events!AA143)</f>
        <v/>
      </c>
      <c r="N137" s="14" t="str">
        <f>IF(Events!AB143=0,"",Events!AB143)</f>
        <v/>
      </c>
      <c r="O137" s="5" t="str">
        <f>IF(Events!K143=0,"",Events!K143)</f>
        <v/>
      </c>
      <c r="P137" s="5" t="str">
        <f>IF(Events!L143=0,"",Events!L143)</f>
        <v/>
      </c>
      <c r="Q137" s="5" t="str">
        <f>IF(Events!M143=0,"",Events!M143)</f>
        <v/>
      </c>
      <c r="R137" s="5" t="str">
        <f>IF(Events!N143=0,"",Events!N143)</f>
        <v/>
      </c>
      <c r="S137" s="5" t="str">
        <f>IF(Events!O143=0,"",Events!O143)</f>
        <v/>
      </c>
      <c r="T137" s="5" t="str">
        <f>IF(Events!P143=0,"",Events!P143)</f>
        <v/>
      </c>
      <c r="U137" s="5" t="str">
        <f>IF(Events!Q143=0,"",Events!Q143)</f>
        <v/>
      </c>
      <c r="V137" s="5" t="str">
        <f>IF(Events!R143=0,"",Events!R143)</f>
        <v/>
      </c>
      <c r="W137" s="5" t="str">
        <f>IF(Events!S143=0,"",Events!S143)</f>
        <v/>
      </c>
    </row>
    <row r="138" ht="27.75" customHeight="1">
      <c r="A138" s="2"/>
      <c r="B138" s="52" t="str">
        <f>if(E138="","",IMAGE(Lower(if(Events!F144="Pkmn",("https://projectpokemon.org/images/mini_sprites/"),"https://projectpokemon.org/images/items/")) &amp; Lower(substitute(substitute(substitute(E138,")",""),"(","")," ","_") &amp; ".png"), 3))</f>
        <v/>
      </c>
      <c r="C138" s="5" t="str">
        <f>IF(E138="","",Events!D144)</f>
        <v/>
      </c>
      <c r="D138" s="5" t="str">
        <f>IF(Events!E144=0,"",Events!E144)</f>
        <v/>
      </c>
      <c r="E138" s="46" t="str">
        <f>IF(Events!G144=0,"",Events!G144)</f>
        <v/>
      </c>
      <c r="F138" s="46" t="str">
        <f>IF(Events!T144=0,"",Events!T144)</f>
        <v/>
      </c>
      <c r="G138" s="65" t="str">
        <f>IF(Events!U144=0,"",Events!U144)</f>
        <v/>
      </c>
      <c r="H138" s="67" t="str">
        <f>IF(Events!V144=0,"",Events!V144)</f>
        <v/>
      </c>
      <c r="I138" s="12"/>
      <c r="J138" s="13"/>
      <c r="K138" s="14" t="str">
        <f>IF(Events!Y144=0,"",Events!Y144)</f>
        <v/>
      </c>
      <c r="L138" s="14" t="str">
        <f>IF(Events!Z144=0,"",Events!Z144)</f>
        <v/>
      </c>
      <c r="M138" s="14" t="str">
        <f>IF(Events!AA144=0,"",Events!AA144)</f>
        <v/>
      </c>
      <c r="N138" s="14" t="str">
        <f>IF(Events!AB144=0,"",Events!AB144)</f>
        <v/>
      </c>
      <c r="O138" s="5" t="str">
        <f>IF(Events!K144=0,"",Events!K144)</f>
        <v/>
      </c>
      <c r="P138" s="5" t="str">
        <f>IF(Events!L144=0,"",Events!L144)</f>
        <v/>
      </c>
      <c r="Q138" s="5" t="str">
        <f>IF(Events!M144=0,"",Events!M144)</f>
        <v/>
      </c>
      <c r="R138" s="5" t="str">
        <f>IF(Events!N144=0,"",Events!N144)</f>
        <v/>
      </c>
      <c r="S138" s="5" t="str">
        <f>IF(Events!O144=0,"",Events!O144)</f>
        <v/>
      </c>
      <c r="T138" s="5" t="str">
        <f>IF(Events!P144=0,"",Events!P144)</f>
        <v/>
      </c>
      <c r="U138" s="5" t="str">
        <f>IF(Events!Q144=0,"",Events!Q144)</f>
        <v/>
      </c>
      <c r="V138" s="5" t="str">
        <f>IF(Events!R144=0,"",Events!R144)</f>
        <v/>
      </c>
      <c r="W138" s="5" t="str">
        <f>IF(Events!S144=0,"",Events!S144)</f>
        <v/>
      </c>
    </row>
    <row r="139" ht="27.75" customHeight="1">
      <c r="A139" s="2"/>
      <c r="B139" s="52" t="str">
        <f>if(E139="","",IMAGE(Lower(if(Events!F145="Pkmn",("https://projectpokemon.org/images/mini_sprites/"),"https://projectpokemon.org/images/items/")) &amp; Lower(substitute(substitute(substitute(E139,")",""),"(","")," ","_") &amp; ".png"), 3))</f>
        <v/>
      </c>
      <c r="C139" s="5" t="str">
        <f>IF(E139="","",Events!D145)</f>
        <v/>
      </c>
      <c r="D139" s="5" t="str">
        <f>IF(Events!E145=0,"",Events!E145)</f>
        <v/>
      </c>
      <c r="E139" s="46" t="str">
        <f>IF(Events!G145=0,"",Events!G145)</f>
        <v/>
      </c>
      <c r="F139" s="46" t="str">
        <f>IF(Events!T145=0,"",Events!T145)</f>
        <v/>
      </c>
      <c r="G139" s="65" t="str">
        <f>IF(Events!U145=0,"",Events!U145)</f>
        <v/>
      </c>
      <c r="H139" s="67" t="str">
        <f>IF(Events!V145=0,"",Events!V145)</f>
        <v/>
      </c>
      <c r="I139" s="12"/>
      <c r="J139" s="13"/>
      <c r="K139" s="14" t="str">
        <f>IF(Events!Y145=0,"",Events!Y145)</f>
        <v/>
      </c>
      <c r="L139" s="14" t="str">
        <f>IF(Events!Z145=0,"",Events!Z145)</f>
        <v/>
      </c>
      <c r="M139" s="14" t="str">
        <f>IF(Events!AA145=0,"",Events!AA145)</f>
        <v/>
      </c>
      <c r="N139" s="14" t="str">
        <f>IF(Events!AB145=0,"",Events!AB145)</f>
        <v/>
      </c>
      <c r="O139" s="5" t="str">
        <f>IF(Events!K145=0,"",Events!K145)</f>
        <v/>
      </c>
      <c r="P139" s="5" t="str">
        <f>IF(Events!L145=0,"",Events!L145)</f>
        <v/>
      </c>
      <c r="Q139" s="5" t="str">
        <f>IF(Events!M145=0,"",Events!M145)</f>
        <v/>
      </c>
      <c r="R139" s="5" t="str">
        <f>IF(Events!N145=0,"",Events!N145)</f>
        <v/>
      </c>
      <c r="S139" s="5" t="str">
        <f>IF(Events!O145=0,"",Events!O145)</f>
        <v/>
      </c>
      <c r="T139" s="5" t="str">
        <f>IF(Events!P145=0,"",Events!P145)</f>
        <v/>
      </c>
      <c r="U139" s="5" t="str">
        <f>IF(Events!Q145=0,"",Events!Q145)</f>
        <v/>
      </c>
      <c r="V139" s="5" t="str">
        <f>IF(Events!R145=0,"",Events!R145)</f>
        <v/>
      </c>
      <c r="W139" s="5" t="str">
        <f>IF(Events!S145=0,"",Events!S145)</f>
        <v/>
      </c>
    </row>
    <row r="140" ht="27.75" customHeight="1">
      <c r="A140" s="2"/>
      <c r="B140" s="52" t="str">
        <f>if(E140="","",IMAGE(Lower(if(Events!F146="Pkmn",("https://projectpokemon.org/images/mini_sprites/"),"https://projectpokemon.org/images/items/")) &amp; Lower(substitute(substitute(substitute(E140,")",""),"(","")," ","_") &amp; ".png"), 3))</f>
        <v/>
      </c>
      <c r="C140" s="5" t="str">
        <f>IF(E140="","",Events!D146)</f>
        <v/>
      </c>
      <c r="D140" s="5" t="str">
        <f>IF(Events!E146=0,"",Events!E146)</f>
        <v/>
      </c>
      <c r="E140" s="46" t="str">
        <f>IF(Events!G146=0,"",Events!G146)</f>
        <v/>
      </c>
      <c r="F140" s="46" t="str">
        <f>IF(Events!T146=0,"",Events!T146)</f>
        <v/>
      </c>
      <c r="G140" s="65" t="str">
        <f>IF(Events!U146=0,"",Events!U146)</f>
        <v/>
      </c>
      <c r="H140" s="67" t="str">
        <f>IF(Events!V146=0,"",Events!V146)</f>
        <v/>
      </c>
      <c r="I140" s="12"/>
      <c r="J140" s="13"/>
      <c r="K140" s="14" t="str">
        <f>IF(Events!Y146=0,"",Events!Y146)</f>
        <v/>
      </c>
      <c r="L140" s="14" t="str">
        <f>IF(Events!Z146=0,"",Events!Z146)</f>
        <v/>
      </c>
      <c r="M140" s="14" t="str">
        <f>IF(Events!AA146=0,"",Events!AA146)</f>
        <v/>
      </c>
      <c r="N140" s="14" t="str">
        <f>IF(Events!AB146=0,"",Events!AB146)</f>
        <v/>
      </c>
      <c r="O140" s="5" t="str">
        <f>IF(Events!K146=0,"",Events!K146)</f>
        <v/>
      </c>
      <c r="P140" s="5" t="str">
        <f>IF(Events!L146=0,"",Events!L146)</f>
        <v/>
      </c>
      <c r="Q140" s="5" t="str">
        <f>IF(Events!M146=0,"",Events!M146)</f>
        <v/>
      </c>
      <c r="R140" s="5" t="str">
        <f>IF(Events!N146=0,"",Events!N146)</f>
        <v/>
      </c>
      <c r="S140" s="5" t="str">
        <f>IF(Events!O146=0,"",Events!O146)</f>
        <v/>
      </c>
      <c r="T140" s="5" t="str">
        <f>IF(Events!P146=0,"",Events!P146)</f>
        <v/>
      </c>
      <c r="U140" s="5" t="str">
        <f>IF(Events!Q146=0,"",Events!Q146)</f>
        <v/>
      </c>
      <c r="V140" s="5" t="str">
        <f>IF(Events!R146=0,"",Events!R146)</f>
        <v/>
      </c>
      <c r="W140" s="5" t="str">
        <f>IF(Events!S146=0,"",Events!S146)</f>
        <v/>
      </c>
    </row>
    <row r="141" ht="27.75" customHeight="1">
      <c r="A141" s="2"/>
      <c r="B141" s="52" t="str">
        <f>if(E141="","",IMAGE(Lower(if(Events!F147="Pkmn",("https://projectpokemon.org/images/mini_sprites/"),"https://projectpokemon.org/images/items/")) &amp; Lower(substitute(substitute(substitute(E141,")",""),"(","")," ","_") &amp; ".png"), 3))</f>
        <v/>
      </c>
      <c r="C141" s="5" t="str">
        <f>IF(E141="","",Events!D147)</f>
        <v/>
      </c>
      <c r="D141" s="5" t="str">
        <f>IF(Events!E147=0,"",Events!E147)</f>
        <v/>
      </c>
      <c r="E141" s="46" t="str">
        <f>IF(Events!G147=0,"",Events!G147)</f>
        <v/>
      </c>
      <c r="F141" s="46" t="str">
        <f>IF(Events!T147=0,"",Events!T147)</f>
        <v/>
      </c>
      <c r="G141" s="65" t="str">
        <f>IF(Events!U147=0,"",Events!U147)</f>
        <v/>
      </c>
      <c r="H141" s="67" t="str">
        <f>IF(Events!V147=0,"",Events!V147)</f>
        <v/>
      </c>
      <c r="I141" s="12"/>
      <c r="J141" s="13"/>
      <c r="K141" s="14" t="str">
        <f>IF(Events!Y147=0,"",Events!Y147)</f>
        <v/>
      </c>
      <c r="L141" s="14" t="str">
        <f>IF(Events!Z147=0,"",Events!Z147)</f>
        <v/>
      </c>
      <c r="M141" s="14" t="str">
        <f>IF(Events!AA147=0,"",Events!AA147)</f>
        <v/>
      </c>
      <c r="N141" s="14" t="str">
        <f>IF(Events!AB147=0,"",Events!AB147)</f>
        <v/>
      </c>
      <c r="O141" s="5" t="str">
        <f>IF(Events!K147=0,"",Events!K147)</f>
        <v/>
      </c>
      <c r="P141" s="5" t="str">
        <f>IF(Events!L147=0,"",Events!L147)</f>
        <v/>
      </c>
      <c r="Q141" s="5" t="str">
        <f>IF(Events!M147=0,"",Events!M147)</f>
        <v/>
      </c>
      <c r="R141" s="5" t="str">
        <f>IF(Events!N147=0,"",Events!N147)</f>
        <v/>
      </c>
      <c r="S141" s="5" t="str">
        <f>IF(Events!O147=0,"",Events!O147)</f>
        <v/>
      </c>
      <c r="T141" s="5" t="str">
        <f>IF(Events!P147=0,"",Events!P147)</f>
        <v/>
      </c>
      <c r="U141" s="5" t="str">
        <f>IF(Events!Q147=0,"",Events!Q147)</f>
        <v/>
      </c>
      <c r="V141" s="5" t="str">
        <f>IF(Events!R147=0,"",Events!R147)</f>
        <v/>
      </c>
      <c r="W141" s="5" t="str">
        <f>IF(Events!S147=0,"",Events!S147)</f>
        <v/>
      </c>
    </row>
    <row r="142" ht="27.75" customHeight="1">
      <c r="A142" s="2"/>
      <c r="B142" s="52" t="str">
        <f>if(E142="","",IMAGE(Lower(if(Events!F148="Pkmn",("https://projectpokemon.org/images/mini_sprites/"),"https://projectpokemon.org/images/items/")) &amp; Lower(substitute(substitute(substitute(E142,")",""),"(","")," ","_") &amp; ".png"), 3))</f>
        <v/>
      </c>
      <c r="C142" s="5" t="str">
        <f>IF(E142="","",Events!D148)</f>
        <v/>
      </c>
      <c r="D142" s="5" t="str">
        <f>IF(Events!E148=0,"",Events!E148)</f>
        <v/>
      </c>
      <c r="E142" s="46" t="str">
        <f>IF(Events!G148=0,"",Events!G148)</f>
        <v/>
      </c>
      <c r="F142" s="46" t="str">
        <f>IF(Events!T148=0,"",Events!T148)</f>
        <v/>
      </c>
      <c r="G142" s="65" t="str">
        <f>IF(Events!U148=0,"",Events!U148)</f>
        <v/>
      </c>
      <c r="H142" s="67" t="str">
        <f>IF(Events!V148=0,"",Events!V148)</f>
        <v/>
      </c>
      <c r="I142" s="12"/>
      <c r="J142" s="13"/>
      <c r="K142" s="14" t="str">
        <f>IF(Events!Y148=0,"",Events!Y148)</f>
        <v/>
      </c>
      <c r="L142" s="14" t="str">
        <f>IF(Events!Z148=0,"",Events!Z148)</f>
        <v/>
      </c>
      <c r="M142" s="14" t="str">
        <f>IF(Events!AA148=0,"",Events!AA148)</f>
        <v/>
      </c>
      <c r="N142" s="14" t="str">
        <f>IF(Events!AB148=0,"",Events!AB148)</f>
        <v/>
      </c>
      <c r="O142" s="5" t="str">
        <f>IF(Events!K148=0,"",Events!K148)</f>
        <v/>
      </c>
      <c r="P142" s="5" t="str">
        <f>IF(Events!L148=0,"",Events!L148)</f>
        <v/>
      </c>
      <c r="Q142" s="5" t="str">
        <f>IF(Events!M148=0,"",Events!M148)</f>
        <v/>
      </c>
      <c r="R142" s="5" t="str">
        <f>IF(Events!N148=0,"",Events!N148)</f>
        <v/>
      </c>
      <c r="S142" s="5" t="str">
        <f>IF(Events!O148=0,"",Events!O148)</f>
        <v/>
      </c>
      <c r="T142" s="5" t="str">
        <f>IF(Events!P148=0,"",Events!P148)</f>
        <v/>
      </c>
      <c r="U142" s="5" t="str">
        <f>IF(Events!Q148=0,"",Events!Q148)</f>
        <v/>
      </c>
      <c r="V142" s="5" t="str">
        <f>IF(Events!R148=0,"",Events!R148)</f>
        <v/>
      </c>
      <c r="W142" s="5" t="str">
        <f>IF(Events!S148=0,"",Events!S148)</f>
        <v/>
      </c>
    </row>
    <row r="143" ht="27.75" customHeight="1">
      <c r="A143" s="2"/>
      <c r="B143" s="52" t="str">
        <f>if(E143="","",IMAGE(Lower(if(Events!F149="Pkmn",("https://projectpokemon.org/images/mini_sprites/"),"https://projectpokemon.org/images/items/")) &amp; Lower(substitute(substitute(substitute(E143,")",""),"(","")," ","_") &amp; ".png"), 3))</f>
        <v/>
      </c>
      <c r="C143" s="5" t="str">
        <f>IF(E143="","",Events!D149)</f>
        <v/>
      </c>
      <c r="D143" s="5" t="str">
        <f>IF(Events!E149=0,"",Events!E149)</f>
        <v/>
      </c>
      <c r="E143" s="46" t="str">
        <f>IF(Events!G149=0,"",Events!G149)</f>
        <v/>
      </c>
      <c r="F143" s="46" t="str">
        <f>IF(Events!T149=0,"",Events!T149)</f>
        <v/>
      </c>
      <c r="G143" s="65" t="str">
        <f>IF(Events!U149=0,"",Events!U149)</f>
        <v/>
      </c>
      <c r="H143" s="67" t="str">
        <f>IF(Events!V149=0,"",Events!V149)</f>
        <v/>
      </c>
      <c r="I143" s="12"/>
      <c r="J143" s="13"/>
      <c r="K143" s="14" t="str">
        <f>IF(Events!Y149=0,"",Events!Y149)</f>
        <v/>
      </c>
      <c r="L143" s="14" t="str">
        <f>IF(Events!Z149=0,"",Events!Z149)</f>
        <v/>
      </c>
      <c r="M143" s="14" t="str">
        <f>IF(Events!AA149=0,"",Events!AA149)</f>
        <v/>
      </c>
      <c r="N143" s="14" t="str">
        <f>IF(Events!AB149=0,"",Events!AB149)</f>
        <v/>
      </c>
      <c r="O143" s="5" t="str">
        <f>IF(Events!K149=0,"",Events!K149)</f>
        <v/>
      </c>
      <c r="P143" s="5" t="str">
        <f>IF(Events!L149=0,"",Events!L149)</f>
        <v/>
      </c>
      <c r="Q143" s="5" t="str">
        <f>IF(Events!M149=0,"",Events!M149)</f>
        <v/>
      </c>
      <c r="R143" s="5" t="str">
        <f>IF(Events!N149=0,"",Events!N149)</f>
        <v/>
      </c>
      <c r="S143" s="5" t="str">
        <f>IF(Events!O149=0,"",Events!O149)</f>
        <v/>
      </c>
      <c r="T143" s="5" t="str">
        <f>IF(Events!P149=0,"",Events!P149)</f>
        <v/>
      </c>
      <c r="U143" s="5" t="str">
        <f>IF(Events!Q149=0,"",Events!Q149)</f>
        <v/>
      </c>
      <c r="V143" s="5" t="str">
        <f>IF(Events!R149=0,"",Events!R149)</f>
        <v/>
      </c>
      <c r="W143" s="5" t="str">
        <f>IF(Events!S149=0,"",Events!S149)</f>
        <v/>
      </c>
    </row>
    <row r="144" ht="27.75" customHeight="1">
      <c r="A144" s="2"/>
      <c r="B144" s="52" t="str">
        <f>if(E144="","",IMAGE(Lower(if(Events!F150="Pkmn",("https://projectpokemon.org/images/mini_sprites/"),"https://projectpokemon.org/images/items/")) &amp; Lower(substitute(substitute(substitute(E144,")",""),"(","")," ","_") &amp; ".png"), 3))</f>
        <v/>
      </c>
      <c r="C144" s="5" t="str">
        <f>IF(E144="","",Events!D150)</f>
        <v/>
      </c>
      <c r="D144" s="5" t="str">
        <f>IF(Events!E150=0,"",Events!E150)</f>
        <v/>
      </c>
      <c r="E144" s="46" t="str">
        <f>IF(Events!G150=0,"",Events!G150)</f>
        <v/>
      </c>
      <c r="F144" s="46" t="str">
        <f>IF(Events!T150=0,"",Events!T150)</f>
        <v/>
      </c>
      <c r="G144" s="65" t="str">
        <f>IF(Events!U150=0,"",Events!U150)</f>
        <v/>
      </c>
      <c r="H144" s="67" t="str">
        <f>IF(Events!V150=0,"",Events!V150)</f>
        <v/>
      </c>
      <c r="I144" s="12"/>
      <c r="J144" s="13"/>
      <c r="K144" s="14" t="str">
        <f>IF(Events!Y150=0,"",Events!Y150)</f>
        <v/>
      </c>
      <c r="L144" s="14" t="str">
        <f>IF(Events!Z150=0,"",Events!Z150)</f>
        <v/>
      </c>
      <c r="M144" s="14" t="str">
        <f>IF(Events!AA150=0,"",Events!AA150)</f>
        <v/>
      </c>
      <c r="N144" s="14" t="str">
        <f>IF(Events!AB150=0,"",Events!AB150)</f>
        <v/>
      </c>
      <c r="O144" s="5" t="str">
        <f>IF(Events!K150=0,"",Events!K150)</f>
        <v/>
      </c>
      <c r="P144" s="5" t="str">
        <f>IF(Events!L150=0,"",Events!L150)</f>
        <v/>
      </c>
      <c r="Q144" s="5" t="str">
        <f>IF(Events!M150=0,"",Events!M150)</f>
        <v/>
      </c>
      <c r="R144" s="5" t="str">
        <f>IF(Events!N150=0,"",Events!N150)</f>
        <v/>
      </c>
      <c r="S144" s="5" t="str">
        <f>IF(Events!O150=0,"",Events!O150)</f>
        <v/>
      </c>
      <c r="T144" s="5" t="str">
        <f>IF(Events!P150=0,"",Events!P150)</f>
        <v/>
      </c>
      <c r="U144" s="5" t="str">
        <f>IF(Events!Q150=0,"",Events!Q150)</f>
        <v/>
      </c>
      <c r="V144" s="5" t="str">
        <f>IF(Events!R150=0,"",Events!R150)</f>
        <v/>
      </c>
      <c r="W144" s="5" t="str">
        <f>IF(Events!S150=0,"",Events!S150)</f>
        <v/>
      </c>
    </row>
    <row r="145" ht="27.75" customHeight="1">
      <c r="A145" s="2"/>
      <c r="B145" s="52" t="str">
        <f>if(E145="","",IMAGE(Lower(if(Events!F151="Pkmn",("https://projectpokemon.org/images/mini_sprites/"),"https://projectpokemon.org/images/items/")) &amp; Lower(substitute(substitute(substitute(E145,")",""),"(","")," ","_") &amp; ".png"), 3))</f>
        <v/>
      </c>
      <c r="C145" s="5" t="str">
        <f>IF(E145="","",Events!D151)</f>
        <v/>
      </c>
      <c r="D145" s="5" t="str">
        <f>IF(Events!E151=0,"",Events!E151)</f>
        <v/>
      </c>
      <c r="E145" s="46" t="str">
        <f>IF(Events!G151=0,"",Events!G151)</f>
        <v/>
      </c>
      <c r="F145" s="46" t="str">
        <f>IF(Events!T151=0,"",Events!T151)</f>
        <v/>
      </c>
      <c r="G145" s="65" t="str">
        <f>IF(Events!U151=0,"",Events!U151)</f>
        <v/>
      </c>
      <c r="H145" s="67" t="str">
        <f>IF(Events!V151=0,"",Events!V151)</f>
        <v/>
      </c>
      <c r="I145" s="12"/>
      <c r="J145" s="13"/>
      <c r="K145" s="14" t="str">
        <f>IF(Events!Y151=0,"",Events!Y151)</f>
        <v/>
      </c>
      <c r="L145" s="14" t="str">
        <f>IF(Events!Z151=0,"",Events!Z151)</f>
        <v/>
      </c>
      <c r="M145" s="14" t="str">
        <f>IF(Events!AA151=0,"",Events!AA151)</f>
        <v/>
      </c>
      <c r="N145" s="14" t="str">
        <f>IF(Events!AB151=0,"",Events!AB151)</f>
        <v/>
      </c>
      <c r="O145" s="5" t="str">
        <f>IF(Events!K151=0,"",Events!K151)</f>
        <v/>
      </c>
      <c r="P145" s="5" t="str">
        <f>IF(Events!L151=0,"",Events!L151)</f>
        <v/>
      </c>
      <c r="Q145" s="5" t="str">
        <f>IF(Events!M151=0,"",Events!M151)</f>
        <v/>
      </c>
      <c r="R145" s="5" t="str">
        <f>IF(Events!N151=0,"",Events!N151)</f>
        <v/>
      </c>
      <c r="S145" s="5" t="str">
        <f>IF(Events!O151=0,"",Events!O151)</f>
        <v/>
      </c>
      <c r="T145" s="5" t="str">
        <f>IF(Events!P151=0,"",Events!P151)</f>
        <v/>
      </c>
      <c r="U145" s="5" t="str">
        <f>IF(Events!Q151=0,"",Events!Q151)</f>
        <v/>
      </c>
      <c r="V145" s="5" t="str">
        <f>IF(Events!R151=0,"",Events!R151)</f>
        <v/>
      </c>
      <c r="W145" s="5" t="str">
        <f>IF(Events!S151=0,"",Events!S151)</f>
        <v/>
      </c>
    </row>
    <row r="146" ht="27.75" customHeight="1">
      <c r="A146" s="2"/>
      <c r="B146" s="52" t="str">
        <f>if(E146="","",IMAGE(Lower(if(Events!F152="Pkmn",("https://projectpokemon.org/images/mini_sprites/"),"https://projectpokemon.org/images/items/")) &amp; Lower(substitute(substitute(substitute(E146,")",""),"(","")," ","_") &amp; ".png"), 3))</f>
        <v/>
      </c>
      <c r="C146" s="5" t="str">
        <f>IF(E146="","",Events!D152)</f>
        <v/>
      </c>
      <c r="D146" s="5" t="str">
        <f>IF(Events!E152=0,"",Events!E152)</f>
        <v/>
      </c>
      <c r="E146" s="46" t="str">
        <f>IF(Events!G152=0,"",Events!G152)</f>
        <v/>
      </c>
      <c r="F146" s="46" t="str">
        <f>IF(Events!T152=0,"",Events!T152)</f>
        <v/>
      </c>
      <c r="G146" s="65" t="str">
        <f>IF(Events!U152=0,"",Events!U152)</f>
        <v/>
      </c>
      <c r="H146" s="67" t="str">
        <f>IF(Events!V152=0,"",Events!V152)</f>
        <v/>
      </c>
      <c r="I146" s="12"/>
      <c r="J146" s="13"/>
      <c r="K146" s="14" t="str">
        <f>IF(Events!Y152=0,"",Events!Y152)</f>
        <v/>
      </c>
      <c r="L146" s="14" t="str">
        <f>IF(Events!Z152=0,"",Events!Z152)</f>
        <v/>
      </c>
      <c r="M146" s="14" t="str">
        <f>IF(Events!AA152=0,"",Events!AA152)</f>
        <v/>
      </c>
      <c r="N146" s="14" t="str">
        <f>IF(Events!AB152=0,"",Events!AB152)</f>
        <v/>
      </c>
      <c r="O146" s="5" t="str">
        <f>IF(Events!K152=0,"",Events!K152)</f>
        <v/>
      </c>
      <c r="P146" s="5" t="str">
        <f>IF(Events!L152=0,"",Events!L152)</f>
        <v/>
      </c>
      <c r="Q146" s="5" t="str">
        <f>IF(Events!M152=0,"",Events!M152)</f>
        <v/>
      </c>
      <c r="R146" s="5" t="str">
        <f>IF(Events!N152=0,"",Events!N152)</f>
        <v/>
      </c>
      <c r="S146" s="5" t="str">
        <f>IF(Events!O152=0,"",Events!O152)</f>
        <v/>
      </c>
      <c r="T146" s="5" t="str">
        <f>IF(Events!P152=0,"",Events!P152)</f>
        <v/>
      </c>
      <c r="U146" s="5" t="str">
        <f>IF(Events!Q152=0,"",Events!Q152)</f>
        <v/>
      </c>
      <c r="V146" s="5" t="str">
        <f>IF(Events!R152=0,"",Events!R152)</f>
        <v/>
      </c>
      <c r="W146" s="5" t="str">
        <f>IF(Events!S152=0,"",Events!S152)</f>
        <v/>
      </c>
    </row>
    <row r="147" ht="27.75" customHeight="1">
      <c r="A147" s="2"/>
      <c r="B147" s="52" t="str">
        <f>if(E147="","",IMAGE(Lower(if(Events!F153="Pkmn",("https://projectpokemon.org/images/mini_sprites/"),"https://projectpokemon.org/images/items/")) &amp; Lower(substitute(substitute(substitute(E147,")",""),"(","")," ","_") &amp; ".png"), 3))</f>
        <v/>
      </c>
      <c r="C147" s="5" t="str">
        <f>IF(E147="","",Events!D153)</f>
        <v/>
      </c>
      <c r="D147" s="5" t="str">
        <f>IF(Events!E153=0,"",Events!E153)</f>
        <v/>
      </c>
      <c r="E147" s="46" t="str">
        <f>IF(Events!G153=0,"",Events!G153)</f>
        <v/>
      </c>
      <c r="F147" s="46" t="str">
        <f>IF(Events!T153=0,"",Events!T153)</f>
        <v/>
      </c>
      <c r="G147" s="65" t="str">
        <f>IF(Events!U153=0,"",Events!U153)</f>
        <v/>
      </c>
      <c r="H147" s="67" t="str">
        <f>IF(Events!V153=0,"",Events!V153)</f>
        <v/>
      </c>
      <c r="I147" s="12"/>
      <c r="J147" s="13"/>
      <c r="K147" s="14" t="str">
        <f>IF(Events!Y153=0,"",Events!Y153)</f>
        <v/>
      </c>
      <c r="L147" s="14" t="str">
        <f>IF(Events!Z153=0,"",Events!Z153)</f>
        <v/>
      </c>
      <c r="M147" s="14" t="str">
        <f>IF(Events!AA153=0,"",Events!AA153)</f>
        <v/>
      </c>
      <c r="N147" s="14" t="str">
        <f>IF(Events!AB153=0,"",Events!AB153)</f>
        <v/>
      </c>
      <c r="O147" s="5" t="str">
        <f>IF(Events!K153=0,"",Events!K153)</f>
        <v/>
      </c>
      <c r="P147" s="5" t="str">
        <f>IF(Events!L153=0,"",Events!L153)</f>
        <v/>
      </c>
      <c r="Q147" s="5" t="str">
        <f>IF(Events!M153=0,"",Events!M153)</f>
        <v/>
      </c>
      <c r="R147" s="5" t="str">
        <f>IF(Events!N153=0,"",Events!N153)</f>
        <v/>
      </c>
      <c r="S147" s="5" t="str">
        <f>IF(Events!O153=0,"",Events!O153)</f>
        <v/>
      </c>
      <c r="T147" s="5" t="str">
        <f>IF(Events!P153=0,"",Events!P153)</f>
        <v/>
      </c>
      <c r="U147" s="5" t="str">
        <f>IF(Events!Q153=0,"",Events!Q153)</f>
        <v/>
      </c>
      <c r="V147" s="5" t="str">
        <f>IF(Events!R153=0,"",Events!R153)</f>
        <v/>
      </c>
      <c r="W147" s="5" t="str">
        <f>IF(Events!S153=0,"",Events!S153)</f>
        <v/>
      </c>
    </row>
    <row r="148" ht="27.75" customHeight="1">
      <c r="A148" s="2"/>
      <c r="B148" s="52" t="str">
        <f>if(E148="","",IMAGE(Lower(if(Events!F154="Pkmn",("https://projectpokemon.org/images/mini_sprites/"),"https://projectpokemon.org/images/items/")) &amp; Lower(substitute(substitute(substitute(E148,")",""),"(","")," ","_") &amp; ".png"), 3))</f>
        <v/>
      </c>
      <c r="C148" s="5" t="str">
        <f>IF(E148="","",Events!D154)</f>
        <v/>
      </c>
      <c r="D148" s="5" t="str">
        <f>IF(Events!E154=0,"",Events!E154)</f>
        <v/>
      </c>
      <c r="E148" s="46" t="str">
        <f>IF(Events!G154=0,"",Events!G154)</f>
        <v/>
      </c>
      <c r="F148" s="46" t="str">
        <f>IF(Events!T154=0,"",Events!T154)</f>
        <v/>
      </c>
      <c r="G148" s="65" t="str">
        <f>IF(Events!U154=0,"",Events!U154)</f>
        <v/>
      </c>
      <c r="H148" s="67" t="str">
        <f>IF(Events!V154=0,"",Events!V154)</f>
        <v/>
      </c>
      <c r="I148" s="12"/>
      <c r="J148" s="13"/>
      <c r="K148" s="14" t="str">
        <f>IF(Events!Y154=0,"",Events!Y154)</f>
        <v/>
      </c>
      <c r="L148" s="14" t="str">
        <f>IF(Events!Z154=0,"",Events!Z154)</f>
        <v/>
      </c>
      <c r="M148" s="14" t="str">
        <f>IF(Events!AA154=0,"",Events!AA154)</f>
        <v/>
      </c>
      <c r="N148" s="14" t="str">
        <f>IF(Events!AB154=0,"",Events!AB154)</f>
        <v/>
      </c>
      <c r="O148" s="5" t="str">
        <f>IF(Events!K154=0,"",Events!K154)</f>
        <v/>
      </c>
      <c r="P148" s="5" t="str">
        <f>IF(Events!L154=0,"",Events!L154)</f>
        <v/>
      </c>
      <c r="Q148" s="5" t="str">
        <f>IF(Events!M154=0,"",Events!M154)</f>
        <v/>
      </c>
      <c r="R148" s="5" t="str">
        <f>IF(Events!N154=0,"",Events!N154)</f>
        <v/>
      </c>
      <c r="S148" s="5" t="str">
        <f>IF(Events!O154=0,"",Events!O154)</f>
        <v/>
      </c>
      <c r="T148" s="5" t="str">
        <f>IF(Events!P154=0,"",Events!P154)</f>
        <v/>
      </c>
      <c r="U148" s="5" t="str">
        <f>IF(Events!Q154=0,"",Events!Q154)</f>
        <v/>
      </c>
      <c r="V148" s="5" t="str">
        <f>IF(Events!R154=0,"",Events!R154)</f>
        <v/>
      </c>
      <c r="W148" s="5" t="str">
        <f>IF(Events!S154=0,"",Events!S154)</f>
        <v/>
      </c>
    </row>
    <row r="149" ht="27.75" customHeight="1">
      <c r="A149" s="2"/>
      <c r="B149" s="52" t="str">
        <f>if(E149="","",IMAGE(Lower(if(Events!F155="Pkmn",("https://projectpokemon.org/images/mini_sprites/"),"https://projectpokemon.org/images/items/")) &amp; Lower(substitute(substitute(substitute(E149,")",""),"(","")," ","_") &amp; ".png"), 3))</f>
        <v/>
      </c>
      <c r="C149" s="5" t="str">
        <f>IF(E149="","",Events!D155)</f>
        <v/>
      </c>
      <c r="D149" s="5" t="str">
        <f>IF(Events!E155=0,"",Events!E155)</f>
        <v/>
      </c>
      <c r="E149" s="46" t="str">
        <f>IF(Events!G155=0,"",Events!G155)</f>
        <v/>
      </c>
      <c r="F149" s="46" t="str">
        <f>IF(Events!T155=0,"",Events!T155)</f>
        <v/>
      </c>
      <c r="G149" s="65" t="str">
        <f>IF(Events!U155=0,"",Events!U155)</f>
        <v/>
      </c>
      <c r="H149" s="67" t="str">
        <f>IF(Events!V155=0,"",Events!V155)</f>
        <v/>
      </c>
      <c r="I149" s="12"/>
      <c r="J149" s="13"/>
      <c r="K149" s="14" t="str">
        <f>IF(Events!Y155=0,"",Events!Y155)</f>
        <v/>
      </c>
      <c r="L149" s="14" t="str">
        <f>IF(Events!Z155=0,"",Events!Z155)</f>
        <v/>
      </c>
      <c r="M149" s="14" t="str">
        <f>IF(Events!AA155=0,"",Events!AA155)</f>
        <v/>
      </c>
      <c r="N149" s="14" t="str">
        <f>IF(Events!AB155=0,"",Events!AB155)</f>
        <v/>
      </c>
      <c r="O149" s="5" t="str">
        <f>IF(Events!K155=0,"",Events!K155)</f>
        <v/>
      </c>
      <c r="P149" s="5" t="str">
        <f>IF(Events!L155=0,"",Events!L155)</f>
        <v/>
      </c>
      <c r="Q149" s="5" t="str">
        <f>IF(Events!M155=0,"",Events!M155)</f>
        <v/>
      </c>
      <c r="R149" s="5" t="str">
        <f>IF(Events!N155=0,"",Events!N155)</f>
        <v/>
      </c>
      <c r="S149" s="5" t="str">
        <f>IF(Events!O155=0,"",Events!O155)</f>
        <v/>
      </c>
      <c r="T149" s="5" t="str">
        <f>IF(Events!P155=0,"",Events!P155)</f>
        <v/>
      </c>
      <c r="U149" s="5" t="str">
        <f>IF(Events!Q155=0,"",Events!Q155)</f>
        <v/>
      </c>
      <c r="V149" s="5" t="str">
        <f>IF(Events!R155=0,"",Events!R155)</f>
        <v/>
      </c>
      <c r="W149" s="5" t="str">
        <f>IF(Events!S155=0,"",Events!S155)</f>
        <v/>
      </c>
    </row>
    <row r="150" ht="27.75" customHeight="1">
      <c r="A150" s="2"/>
      <c r="B150" s="52" t="str">
        <f>if(E150="","",IMAGE(Lower(if(Events!F156="Pkmn",("https://projectpokemon.org/images/mini_sprites/"),"https://projectpokemon.org/images/items/")) &amp; Lower(substitute(substitute(substitute(E150,")",""),"(","")," ","_") &amp; ".png"), 3))</f>
        <v/>
      </c>
      <c r="C150" s="5" t="str">
        <f>IF(E150="","",Events!D156)</f>
        <v/>
      </c>
      <c r="D150" s="5" t="str">
        <f>IF(Events!E156=0,"",Events!E156)</f>
        <v/>
      </c>
      <c r="E150" s="46" t="str">
        <f>IF(Events!G156=0,"",Events!G156)</f>
        <v/>
      </c>
      <c r="F150" s="46" t="str">
        <f>IF(Events!T156=0,"",Events!T156)</f>
        <v/>
      </c>
      <c r="G150" s="65" t="str">
        <f>IF(Events!U156=0,"",Events!U156)</f>
        <v/>
      </c>
      <c r="H150" s="67" t="str">
        <f>IF(Events!V156=0,"",Events!V156)</f>
        <v/>
      </c>
      <c r="I150" s="12"/>
      <c r="J150" s="13"/>
      <c r="K150" s="14" t="str">
        <f>IF(Events!Y156=0,"",Events!Y156)</f>
        <v/>
      </c>
      <c r="L150" s="14" t="str">
        <f>IF(Events!Z156=0,"",Events!Z156)</f>
        <v/>
      </c>
      <c r="M150" s="14" t="str">
        <f>IF(Events!AA156=0,"",Events!AA156)</f>
        <v/>
      </c>
      <c r="N150" s="14" t="str">
        <f>IF(Events!AB156=0,"",Events!AB156)</f>
        <v/>
      </c>
      <c r="O150" s="5" t="str">
        <f>IF(Events!K156=0,"",Events!K156)</f>
        <v/>
      </c>
      <c r="P150" s="5" t="str">
        <f>IF(Events!L156=0,"",Events!L156)</f>
        <v/>
      </c>
      <c r="Q150" s="5" t="str">
        <f>IF(Events!M156=0,"",Events!M156)</f>
        <v/>
      </c>
      <c r="R150" s="5" t="str">
        <f>IF(Events!N156=0,"",Events!N156)</f>
        <v/>
      </c>
      <c r="S150" s="5" t="str">
        <f>IF(Events!O156=0,"",Events!O156)</f>
        <v/>
      </c>
      <c r="T150" s="5" t="str">
        <f>IF(Events!P156=0,"",Events!P156)</f>
        <v/>
      </c>
      <c r="U150" s="5" t="str">
        <f>IF(Events!Q156=0,"",Events!Q156)</f>
        <v/>
      </c>
      <c r="V150" s="5" t="str">
        <f>IF(Events!R156=0,"",Events!R156)</f>
        <v/>
      </c>
      <c r="W150" s="5" t="str">
        <f>IF(Events!S156=0,"",Events!S156)</f>
        <v/>
      </c>
    </row>
    <row r="151" ht="27.75" customHeight="1">
      <c r="A151" s="2"/>
      <c r="B151" s="4"/>
      <c r="C151" s="6"/>
      <c r="D151" s="6"/>
      <c r="E151" s="4"/>
      <c r="F151" s="4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ht="27.75" customHeight="1">
      <c r="A152" s="2"/>
      <c r="B152" s="4"/>
      <c r="C152" s="6"/>
      <c r="D152" s="6"/>
      <c r="E152" s="4"/>
      <c r="F152" s="4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ht="27.75" customHeight="1">
      <c r="A153" s="2"/>
      <c r="B153" s="4"/>
      <c r="C153" s="6"/>
      <c r="D153" s="6"/>
      <c r="E153" s="4"/>
      <c r="F153" s="4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ht="27.75" customHeight="1">
      <c r="A154" s="2"/>
      <c r="B154" s="4"/>
      <c r="C154" s="6"/>
      <c r="D154" s="6"/>
      <c r="E154" s="4"/>
      <c r="F154" s="4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ht="27.75" customHeight="1">
      <c r="A155" s="2"/>
      <c r="B155" s="4"/>
      <c r="C155" s="6"/>
      <c r="D155" s="6"/>
      <c r="E155" s="4"/>
      <c r="F155" s="4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ht="27.75" customHeight="1">
      <c r="A156" s="2"/>
      <c r="B156" s="4"/>
      <c r="C156" s="6"/>
      <c r="D156" s="6"/>
      <c r="E156" s="4"/>
      <c r="F156" s="4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ht="27.75" customHeight="1">
      <c r="A157" s="2"/>
      <c r="B157" s="4"/>
      <c r="C157" s="6"/>
      <c r="D157" s="6"/>
      <c r="E157" s="4"/>
      <c r="F157" s="4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ht="27.75" customHeight="1">
      <c r="A158" s="2"/>
      <c r="B158" s="4"/>
      <c r="C158" s="6"/>
      <c r="D158" s="6"/>
      <c r="E158" s="4"/>
      <c r="F158" s="4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ht="27.75" customHeight="1">
      <c r="A159" s="2"/>
      <c r="B159" s="4"/>
      <c r="C159" s="6"/>
      <c r="D159" s="6"/>
      <c r="E159" s="4"/>
      <c r="F159" s="4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ht="27.75" customHeight="1">
      <c r="A160" s="2"/>
      <c r="B160" s="4"/>
      <c r="C160" s="6"/>
      <c r="D160" s="6"/>
      <c r="E160" s="4"/>
      <c r="F160" s="4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ht="27.75" customHeight="1">
      <c r="A161" s="2"/>
      <c r="B161" s="4"/>
      <c r="C161" s="6"/>
      <c r="D161" s="6"/>
      <c r="E161" s="4"/>
      <c r="F161" s="4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ht="27.75" customHeight="1">
      <c r="A162" s="2"/>
      <c r="B162" s="4"/>
      <c r="C162" s="6"/>
      <c r="D162" s="6"/>
      <c r="E162" s="4"/>
      <c r="F162" s="4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ht="27.75" customHeight="1">
      <c r="A163" s="2"/>
      <c r="B163" s="4"/>
      <c r="C163" s="6"/>
      <c r="D163" s="6"/>
      <c r="E163" s="4"/>
      <c r="F163" s="4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ht="27.75" customHeight="1">
      <c r="A164" s="2"/>
      <c r="B164" s="4"/>
      <c r="C164" s="6"/>
      <c r="D164" s="6"/>
      <c r="E164" s="4"/>
      <c r="F164" s="4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ht="27.75" customHeight="1">
      <c r="A165" s="2"/>
      <c r="B165" s="4"/>
      <c r="C165" s="6"/>
      <c r="D165" s="6"/>
      <c r="E165" s="4"/>
      <c r="F165" s="4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ht="27.75" customHeight="1">
      <c r="A166" s="2"/>
      <c r="B166" s="4"/>
      <c r="C166" s="6"/>
      <c r="D166" s="6"/>
      <c r="E166" s="4"/>
      <c r="F166" s="4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ht="27.75" customHeight="1">
      <c r="A167" s="2"/>
      <c r="B167" s="4"/>
      <c r="C167" s="6"/>
      <c r="D167" s="6"/>
      <c r="E167" s="4"/>
      <c r="F167" s="4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ht="27.75" customHeight="1">
      <c r="A168" s="2"/>
      <c r="B168" s="4"/>
      <c r="C168" s="6"/>
      <c r="D168" s="6"/>
      <c r="E168" s="4"/>
      <c r="F168" s="4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ht="27.75" customHeight="1">
      <c r="A169" s="2"/>
      <c r="B169" s="4"/>
      <c r="C169" s="6"/>
      <c r="D169" s="6"/>
      <c r="E169" s="4"/>
      <c r="F169" s="4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ht="27.75" customHeight="1">
      <c r="A170" s="2"/>
      <c r="B170" s="4"/>
      <c r="C170" s="6"/>
      <c r="D170" s="6"/>
      <c r="E170" s="4"/>
      <c r="F170" s="4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ht="27.75" customHeight="1">
      <c r="A171" s="2"/>
      <c r="B171" s="4"/>
      <c r="C171" s="6"/>
      <c r="D171" s="6"/>
      <c r="E171" s="4"/>
      <c r="F171" s="4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ht="27.75" customHeight="1">
      <c r="A172" s="2"/>
      <c r="B172" s="4"/>
      <c r="C172" s="6"/>
      <c r="D172" s="6"/>
      <c r="E172" s="4"/>
      <c r="F172" s="4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ht="27.75" customHeight="1">
      <c r="A173" s="2"/>
      <c r="B173" s="4"/>
      <c r="C173" s="6"/>
      <c r="D173" s="6"/>
      <c r="E173" s="4"/>
      <c r="F173" s="4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ht="27.75" customHeight="1">
      <c r="A174" s="2"/>
      <c r="B174" s="4"/>
      <c r="C174" s="6"/>
      <c r="D174" s="6"/>
      <c r="E174" s="4"/>
      <c r="F174" s="4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ht="27.75" customHeight="1">
      <c r="A175" s="2"/>
      <c r="B175" s="4"/>
      <c r="C175" s="6"/>
      <c r="D175" s="6"/>
      <c r="E175" s="4"/>
      <c r="F175" s="4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ht="27.75" customHeight="1">
      <c r="A176" s="2"/>
      <c r="B176" s="4"/>
      <c r="C176" s="6"/>
      <c r="D176" s="6"/>
      <c r="E176" s="4"/>
      <c r="F176" s="4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ht="27.75" customHeight="1">
      <c r="A177" s="2"/>
      <c r="B177" s="4"/>
      <c r="C177" s="6"/>
      <c r="D177" s="6"/>
      <c r="E177" s="4"/>
      <c r="F177" s="4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ht="27.75" customHeight="1">
      <c r="A178" s="2"/>
      <c r="B178" s="4"/>
      <c r="C178" s="6"/>
      <c r="D178" s="6"/>
      <c r="E178" s="4"/>
      <c r="F178" s="4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ht="27.75" customHeight="1">
      <c r="A179" s="2"/>
      <c r="B179" s="4"/>
      <c r="C179" s="6"/>
      <c r="D179" s="6"/>
      <c r="E179" s="4"/>
      <c r="F179" s="4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ht="27.75" customHeight="1">
      <c r="A180" s="2"/>
      <c r="B180" s="4"/>
      <c r="C180" s="6"/>
      <c r="D180" s="6"/>
      <c r="E180" s="4"/>
      <c r="F180" s="4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ht="27.75" customHeight="1">
      <c r="A181" s="2"/>
      <c r="B181" s="4"/>
      <c r="C181" s="6"/>
      <c r="D181" s="6"/>
      <c r="E181" s="4"/>
      <c r="F181" s="4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ht="27.75" customHeight="1">
      <c r="A182" s="2"/>
      <c r="B182" s="4"/>
      <c r="C182" s="6"/>
      <c r="D182" s="6"/>
      <c r="E182" s="4"/>
      <c r="F182" s="4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ht="27.75" customHeight="1">
      <c r="A183" s="2"/>
      <c r="B183" s="4"/>
      <c r="C183" s="6"/>
      <c r="D183" s="6"/>
      <c r="E183" s="4"/>
      <c r="F183" s="4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ht="27.75" customHeight="1">
      <c r="A184" s="2"/>
      <c r="B184" s="4"/>
      <c r="C184" s="6"/>
      <c r="D184" s="6"/>
      <c r="E184" s="4"/>
      <c r="F184" s="4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ht="27.75" customHeight="1">
      <c r="A185" s="2"/>
      <c r="B185" s="4"/>
      <c r="C185" s="6"/>
      <c r="D185" s="6"/>
      <c r="E185" s="4"/>
      <c r="F185" s="4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ht="27.75" customHeight="1">
      <c r="A186" s="2"/>
      <c r="B186" s="4"/>
      <c r="C186" s="6"/>
      <c r="D186" s="6"/>
      <c r="E186" s="4"/>
      <c r="F186" s="4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ht="27.75" customHeight="1">
      <c r="A187" s="2"/>
      <c r="B187" s="4"/>
      <c r="C187" s="6"/>
      <c r="D187" s="6"/>
      <c r="E187" s="4"/>
      <c r="F187" s="4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ht="27.75" customHeight="1">
      <c r="A188" s="2"/>
      <c r="B188" s="4"/>
      <c r="C188" s="6"/>
      <c r="D188" s="6"/>
      <c r="E188" s="4"/>
      <c r="F188" s="4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ht="27.75" customHeight="1">
      <c r="A189" s="2"/>
      <c r="B189" s="4"/>
      <c r="C189" s="6"/>
      <c r="D189" s="6"/>
      <c r="E189" s="4"/>
      <c r="F189" s="4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ht="27.75" customHeight="1">
      <c r="A190" s="2"/>
      <c r="B190" s="4"/>
      <c r="C190" s="6"/>
      <c r="D190" s="6"/>
      <c r="E190" s="4"/>
      <c r="F190" s="4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ht="27.75" customHeight="1">
      <c r="A191" s="2"/>
      <c r="B191" s="4"/>
      <c r="C191" s="6"/>
      <c r="D191" s="6"/>
      <c r="E191" s="4"/>
      <c r="F191" s="4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ht="27.75" customHeight="1">
      <c r="A192" s="2"/>
      <c r="B192" s="4"/>
      <c r="C192" s="6"/>
      <c r="D192" s="6"/>
      <c r="E192" s="4"/>
      <c r="F192" s="4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ht="27.75" customHeight="1">
      <c r="A193" s="2"/>
      <c r="B193" s="4"/>
      <c r="C193" s="6"/>
      <c r="D193" s="6"/>
      <c r="E193" s="4"/>
      <c r="F193" s="4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ht="27.75" customHeight="1">
      <c r="A194" s="2"/>
      <c r="B194" s="4"/>
      <c r="C194" s="6"/>
      <c r="D194" s="6"/>
      <c r="E194" s="4"/>
      <c r="F194" s="4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ht="27.75" customHeight="1">
      <c r="A195" s="2"/>
      <c r="B195" s="4"/>
      <c r="C195" s="6"/>
      <c r="D195" s="6"/>
      <c r="E195" s="4"/>
      <c r="F195" s="4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ht="27.75" customHeight="1">
      <c r="A196" s="2"/>
      <c r="B196" s="4"/>
      <c r="C196" s="6"/>
      <c r="D196" s="6"/>
      <c r="E196" s="4"/>
      <c r="F196" s="4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ht="27.75" customHeight="1">
      <c r="A197" s="2"/>
      <c r="B197" s="4"/>
      <c r="C197" s="6"/>
      <c r="D197" s="6"/>
      <c r="E197" s="4"/>
      <c r="F197" s="4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ht="27.75" customHeight="1">
      <c r="A198" s="2"/>
      <c r="B198" s="4"/>
      <c r="C198" s="6"/>
      <c r="D198" s="6"/>
      <c r="E198" s="4"/>
      <c r="F198" s="4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ht="27.75" customHeight="1">
      <c r="A199" s="2"/>
      <c r="B199" s="4"/>
      <c r="C199" s="6"/>
      <c r="D199" s="6"/>
      <c r="E199" s="4"/>
      <c r="F199" s="4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ht="27.75" customHeight="1">
      <c r="A200" s="2"/>
      <c r="B200" s="4"/>
      <c r="C200" s="6"/>
      <c r="D200" s="6"/>
      <c r="E200" s="4"/>
      <c r="F200" s="4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ht="27.75" customHeight="1">
      <c r="A201" s="2"/>
      <c r="B201" s="4"/>
      <c r="C201" s="6"/>
      <c r="D201" s="6"/>
      <c r="E201" s="4"/>
      <c r="F201" s="4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ht="27.75" customHeight="1">
      <c r="A202" s="2"/>
      <c r="B202" s="4"/>
      <c r="C202" s="6"/>
      <c r="D202" s="6"/>
      <c r="E202" s="4"/>
      <c r="F202" s="4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ht="27.75" customHeight="1">
      <c r="A203" s="2"/>
      <c r="B203" s="4"/>
      <c r="C203" s="6"/>
      <c r="D203" s="6"/>
      <c r="E203" s="4"/>
      <c r="F203" s="4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ht="27.75" customHeight="1">
      <c r="A204" s="2"/>
      <c r="B204" s="4"/>
      <c r="C204" s="6"/>
      <c r="D204" s="6"/>
      <c r="E204" s="4"/>
      <c r="F204" s="4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ht="27.75" customHeight="1">
      <c r="A205" s="2"/>
      <c r="B205" s="4"/>
      <c r="C205" s="6"/>
      <c r="D205" s="6"/>
      <c r="E205" s="4"/>
      <c r="F205" s="4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ht="27.75" customHeight="1">
      <c r="A206" s="2"/>
      <c r="B206" s="4"/>
      <c r="C206" s="6"/>
      <c r="D206" s="6"/>
      <c r="E206" s="4"/>
      <c r="F206" s="4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ht="27.75" customHeight="1">
      <c r="A207" s="2"/>
      <c r="B207" s="4"/>
      <c r="C207" s="6"/>
      <c r="D207" s="6"/>
      <c r="E207" s="4"/>
      <c r="F207" s="4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ht="27.75" customHeight="1">
      <c r="A208" s="2"/>
      <c r="B208" s="4"/>
      <c r="C208" s="6"/>
      <c r="D208" s="6"/>
      <c r="E208" s="4"/>
      <c r="F208" s="4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ht="27.75" customHeight="1">
      <c r="A209" s="2"/>
      <c r="B209" s="4"/>
      <c r="C209" s="6"/>
      <c r="D209" s="6"/>
      <c r="E209" s="4"/>
      <c r="F209" s="4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ht="27.75" customHeight="1">
      <c r="A210" s="2"/>
      <c r="B210" s="4"/>
      <c r="C210" s="6"/>
      <c r="D210" s="6"/>
      <c r="E210" s="4"/>
      <c r="F210" s="4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ht="27.75" customHeight="1">
      <c r="A211" s="2"/>
      <c r="B211" s="4"/>
      <c r="C211" s="6"/>
      <c r="D211" s="6"/>
      <c r="E211" s="4"/>
      <c r="F211" s="4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ht="27.75" customHeight="1">
      <c r="A212" s="2"/>
      <c r="B212" s="4"/>
      <c r="C212" s="6"/>
      <c r="D212" s="6"/>
      <c r="E212" s="4"/>
      <c r="F212" s="4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ht="27.75" customHeight="1">
      <c r="A213" s="2"/>
      <c r="B213" s="4"/>
      <c r="C213" s="6"/>
      <c r="D213" s="6"/>
      <c r="E213" s="4"/>
      <c r="F213" s="4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ht="27.75" customHeight="1">
      <c r="A214" s="2"/>
      <c r="B214" s="4"/>
      <c r="C214" s="6"/>
      <c r="D214" s="6"/>
      <c r="E214" s="4"/>
      <c r="F214" s="4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ht="27.75" customHeight="1">
      <c r="A215" s="2"/>
      <c r="B215" s="4"/>
      <c r="C215" s="6"/>
      <c r="D215" s="6"/>
      <c r="E215" s="4"/>
      <c r="F215" s="4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ht="27.75" customHeight="1">
      <c r="A216" s="2"/>
      <c r="B216" s="4"/>
      <c r="C216" s="6"/>
      <c r="D216" s="6"/>
      <c r="E216" s="4"/>
      <c r="F216" s="4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ht="27.75" customHeight="1">
      <c r="A217" s="2"/>
      <c r="B217" s="4"/>
      <c r="C217" s="6"/>
      <c r="D217" s="6"/>
      <c r="E217" s="4"/>
      <c r="F217" s="4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ht="27.75" customHeight="1">
      <c r="A218" s="2"/>
      <c r="B218" s="4"/>
      <c r="C218" s="6"/>
      <c r="D218" s="6"/>
      <c r="E218" s="4"/>
      <c r="F218" s="4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ht="27.75" customHeight="1">
      <c r="A219" s="2"/>
      <c r="B219" s="4"/>
      <c r="C219" s="6"/>
      <c r="D219" s="6"/>
      <c r="E219" s="4"/>
      <c r="F219" s="4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ht="27.75" customHeight="1">
      <c r="A220" s="2"/>
      <c r="B220" s="4"/>
      <c r="C220" s="6"/>
      <c r="D220" s="6"/>
      <c r="E220" s="4"/>
      <c r="F220" s="4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ht="27.75" customHeight="1">
      <c r="A221" s="2"/>
      <c r="B221" s="4"/>
      <c r="C221" s="6"/>
      <c r="D221" s="6"/>
      <c r="E221" s="4"/>
      <c r="F221" s="4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ht="27.75" customHeight="1">
      <c r="A222" s="2"/>
      <c r="B222" s="4"/>
      <c r="C222" s="6"/>
      <c r="D222" s="6"/>
      <c r="E222" s="4"/>
      <c r="F222" s="4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ht="27.75" customHeight="1">
      <c r="A223" s="2"/>
      <c r="B223" s="4"/>
      <c r="C223" s="6"/>
      <c r="D223" s="6"/>
      <c r="E223" s="4"/>
      <c r="F223" s="4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ht="27.75" customHeight="1">
      <c r="A224" s="2"/>
      <c r="B224" s="4"/>
      <c r="C224" s="6"/>
      <c r="D224" s="6"/>
      <c r="E224" s="4"/>
      <c r="F224" s="4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ht="27.75" customHeight="1">
      <c r="A225" s="2"/>
      <c r="B225" s="4"/>
      <c r="C225" s="6"/>
      <c r="D225" s="6"/>
      <c r="E225" s="4"/>
      <c r="F225" s="4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ht="27.75" customHeight="1">
      <c r="A226" s="2"/>
      <c r="B226" s="4"/>
      <c r="C226" s="6"/>
      <c r="D226" s="6"/>
      <c r="E226" s="4"/>
      <c r="F226" s="4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ht="27.75" customHeight="1">
      <c r="A227" s="2"/>
      <c r="B227" s="4"/>
      <c r="C227" s="6"/>
      <c r="D227" s="6"/>
      <c r="E227" s="4"/>
      <c r="F227" s="4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ht="27.75" customHeight="1">
      <c r="A228" s="2"/>
      <c r="B228" s="4"/>
      <c r="C228" s="6"/>
      <c r="D228" s="6"/>
      <c r="E228" s="4"/>
      <c r="F228" s="4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ht="27.75" customHeight="1">
      <c r="A229" s="2"/>
      <c r="B229" s="4"/>
      <c r="C229" s="6"/>
      <c r="D229" s="6"/>
      <c r="E229" s="4"/>
      <c r="F229" s="4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ht="27.75" customHeight="1">
      <c r="A230" s="2"/>
      <c r="B230" s="4"/>
      <c r="C230" s="6"/>
      <c r="D230" s="6"/>
      <c r="E230" s="4"/>
      <c r="F230" s="4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ht="27.75" customHeight="1">
      <c r="A231" s="2"/>
      <c r="B231" s="4"/>
      <c r="C231" s="6"/>
      <c r="D231" s="6"/>
      <c r="E231" s="4"/>
      <c r="F231" s="4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ht="27.75" customHeight="1">
      <c r="A232" s="2"/>
      <c r="B232" s="4"/>
      <c r="C232" s="6"/>
      <c r="D232" s="6"/>
      <c r="E232" s="4"/>
      <c r="F232" s="4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ht="27.75" customHeight="1">
      <c r="A233" s="2"/>
      <c r="B233" s="4"/>
      <c r="C233" s="6"/>
      <c r="D233" s="6"/>
      <c r="E233" s="4"/>
      <c r="F233" s="4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ht="27.75" customHeight="1">
      <c r="A234" s="2"/>
      <c r="B234" s="4"/>
      <c r="C234" s="6"/>
      <c r="D234" s="6"/>
      <c r="E234" s="4"/>
      <c r="F234" s="4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ht="27.75" customHeight="1">
      <c r="A235" s="2"/>
      <c r="B235" s="4"/>
      <c r="C235" s="6"/>
      <c r="D235" s="6"/>
      <c r="E235" s="4"/>
      <c r="F235" s="4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ht="27.75" customHeight="1">
      <c r="A236" s="2"/>
      <c r="B236" s="4"/>
      <c r="C236" s="6"/>
      <c r="D236" s="6"/>
      <c r="E236" s="4"/>
      <c r="F236" s="4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ht="27.75" customHeight="1">
      <c r="A237" s="2"/>
      <c r="B237" s="4"/>
      <c r="C237" s="6"/>
      <c r="D237" s="6"/>
      <c r="E237" s="4"/>
      <c r="F237" s="4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ht="27.75" customHeight="1">
      <c r="A238" s="2"/>
      <c r="B238" s="4"/>
      <c r="C238" s="6"/>
      <c r="D238" s="6"/>
      <c r="E238" s="4"/>
      <c r="F238" s="4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ht="27.75" customHeight="1">
      <c r="A239" s="2"/>
      <c r="B239" s="4"/>
      <c r="C239" s="6"/>
      <c r="D239" s="6"/>
      <c r="E239" s="4"/>
      <c r="F239" s="4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ht="27.75" customHeight="1">
      <c r="A240" s="2"/>
      <c r="B240" s="4"/>
      <c r="C240" s="6"/>
      <c r="D240" s="6"/>
      <c r="E240" s="4"/>
      <c r="F240" s="4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ht="27.75" customHeight="1">
      <c r="A241" s="2"/>
      <c r="B241" s="4"/>
      <c r="C241" s="6"/>
      <c r="D241" s="6"/>
      <c r="E241" s="4"/>
      <c r="F241" s="4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ht="27.75" customHeight="1">
      <c r="A242" s="2"/>
      <c r="B242" s="4"/>
      <c r="C242" s="6"/>
      <c r="D242" s="6"/>
      <c r="E242" s="4"/>
      <c r="F242" s="4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ht="27.75" customHeight="1">
      <c r="A243" s="2"/>
      <c r="B243" s="4"/>
      <c r="C243" s="6"/>
      <c r="D243" s="6"/>
      <c r="E243" s="4"/>
      <c r="F243" s="4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ht="27.75" customHeight="1">
      <c r="A244" s="2"/>
      <c r="B244" s="4"/>
      <c r="C244" s="6"/>
      <c r="D244" s="6"/>
      <c r="E244" s="4"/>
      <c r="F244" s="4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ht="27.75" customHeight="1">
      <c r="A245" s="2"/>
      <c r="B245" s="4"/>
      <c r="C245" s="6"/>
      <c r="D245" s="6"/>
      <c r="E245" s="4"/>
      <c r="F245" s="4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ht="27.75" customHeight="1">
      <c r="A246" s="2"/>
      <c r="B246" s="4"/>
      <c r="C246" s="6"/>
      <c r="D246" s="6"/>
      <c r="E246" s="4"/>
      <c r="F246" s="4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ht="27.75" customHeight="1">
      <c r="A247" s="2"/>
      <c r="B247" s="4"/>
      <c r="C247" s="6"/>
      <c r="D247" s="6"/>
      <c r="E247" s="4"/>
      <c r="F247" s="4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ht="27.75" customHeight="1">
      <c r="A248" s="2"/>
      <c r="B248" s="4"/>
      <c r="C248" s="6"/>
      <c r="D248" s="6"/>
      <c r="E248" s="4"/>
      <c r="F248" s="4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ht="27.75" customHeight="1">
      <c r="A249" s="2"/>
      <c r="B249" s="4"/>
      <c r="C249" s="6"/>
      <c r="D249" s="6"/>
      <c r="E249" s="4"/>
      <c r="F249" s="4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ht="27.75" customHeight="1">
      <c r="A250" s="2"/>
      <c r="B250" s="4"/>
      <c r="C250" s="6"/>
      <c r="D250" s="6"/>
      <c r="E250" s="4"/>
      <c r="F250" s="4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ht="27.75" customHeight="1">
      <c r="A251" s="2"/>
      <c r="B251" s="4"/>
      <c r="C251" s="6"/>
      <c r="D251" s="6"/>
      <c r="E251" s="4"/>
      <c r="F251" s="4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ht="27.75" customHeight="1">
      <c r="A252" s="2"/>
      <c r="B252" s="4"/>
      <c r="C252" s="6"/>
      <c r="D252" s="6"/>
      <c r="E252" s="4"/>
      <c r="F252" s="4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ht="27.75" customHeight="1">
      <c r="A253" s="2"/>
      <c r="B253" s="4"/>
      <c r="C253" s="6"/>
      <c r="D253" s="6"/>
      <c r="E253" s="4"/>
      <c r="F253" s="4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ht="27.75" customHeight="1">
      <c r="A254" s="2"/>
      <c r="B254" s="4"/>
      <c r="C254" s="6"/>
      <c r="D254" s="6"/>
      <c r="E254" s="4"/>
      <c r="F254" s="4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ht="27.75" customHeight="1">
      <c r="A255" s="2"/>
      <c r="B255" s="4"/>
      <c r="C255" s="6"/>
      <c r="D255" s="6"/>
      <c r="E255" s="4"/>
      <c r="F255" s="4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ht="27.75" customHeight="1">
      <c r="A256" s="2"/>
      <c r="B256" s="4"/>
      <c r="C256" s="6"/>
      <c r="D256" s="6"/>
      <c r="E256" s="4"/>
      <c r="F256" s="4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ht="27.75" customHeight="1">
      <c r="A257" s="2"/>
      <c r="B257" s="4"/>
      <c r="C257" s="6"/>
      <c r="D257" s="6"/>
      <c r="E257" s="4"/>
      <c r="F257" s="4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ht="27.75" customHeight="1">
      <c r="A258" s="2"/>
      <c r="B258" s="4"/>
      <c r="C258" s="6"/>
      <c r="D258" s="6"/>
      <c r="E258" s="4"/>
      <c r="F258" s="4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ht="27.75" customHeight="1">
      <c r="A259" s="2"/>
      <c r="B259" s="4"/>
      <c r="C259" s="6"/>
      <c r="D259" s="6"/>
      <c r="E259" s="4"/>
      <c r="F259" s="4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ht="27.75" customHeight="1">
      <c r="A260" s="2"/>
      <c r="B260" s="4"/>
      <c r="C260" s="6"/>
      <c r="D260" s="6"/>
      <c r="E260" s="4"/>
      <c r="F260" s="4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ht="27.75" customHeight="1">
      <c r="A261" s="2"/>
      <c r="B261" s="4"/>
      <c r="C261" s="6"/>
      <c r="D261" s="6"/>
      <c r="E261" s="4"/>
      <c r="F261" s="4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ht="27.75" customHeight="1">
      <c r="A262" s="2"/>
      <c r="B262" s="4"/>
      <c r="C262" s="6"/>
      <c r="D262" s="6"/>
      <c r="E262" s="4"/>
      <c r="F262" s="4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ht="27.75" customHeight="1">
      <c r="A263" s="2"/>
      <c r="B263" s="4"/>
      <c r="C263" s="6"/>
      <c r="D263" s="6"/>
      <c r="E263" s="4"/>
      <c r="F263" s="4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ht="27.75" customHeight="1">
      <c r="A264" s="2"/>
      <c r="B264" s="4"/>
      <c r="C264" s="6"/>
      <c r="D264" s="6"/>
      <c r="E264" s="4"/>
      <c r="F264" s="4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ht="27.75" customHeight="1">
      <c r="A265" s="2"/>
      <c r="B265" s="4"/>
      <c r="C265" s="6"/>
      <c r="D265" s="6"/>
      <c r="E265" s="4"/>
      <c r="F265" s="4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ht="27.75" customHeight="1">
      <c r="A266" s="2"/>
      <c r="B266" s="4"/>
      <c r="C266" s="6"/>
      <c r="D266" s="6"/>
      <c r="E266" s="4"/>
      <c r="F266" s="4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ht="27.75" customHeight="1">
      <c r="A267" s="2"/>
      <c r="B267" s="4"/>
      <c r="C267" s="6"/>
      <c r="D267" s="6"/>
      <c r="E267" s="4"/>
      <c r="F267" s="4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ht="27.75" customHeight="1">
      <c r="A268" s="2"/>
      <c r="B268" s="4"/>
      <c r="C268" s="6"/>
      <c r="D268" s="6"/>
      <c r="E268" s="4"/>
      <c r="F268" s="4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ht="27.75" customHeight="1">
      <c r="A269" s="2"/>
      <c r="B269" s="4"/>
      <c r="C269" s="6"/>
      <c r="D269" s="6"/>
      <c r="E269" s="4"/>
      <c r="F269" s="4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ht="27.75" customHeight="1">
      <c r="A270" s="2"/>
      <c r="B270" s="4"/>
      <c r="C270" s="6"/>
      <c r="D270" s="6"/>
      <c r="E270" s="4"/>
      <c r="F270" s="4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ht="27.75" customHeight="1">
      <c r="A271" s="2"/>
      <c r="B271" s="4"/>
      <c r="C271" s="6"/>
      <c r="D271" s="6"/>
      <c r="E271" s="4"/>
      <c r="F271" s="4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ht="27.75" customHeight="1">
      <c r="A272" s="2"/>
      <c r="B272" s="4"/>
      <c r="C272" s="6"/>
      <c r="D272" s="6"/>
      <c r="E272" s="4"/>
      <c r="F272" s="4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ht="27.75" customHeight="1">
      <c r="A273" s="2"/>
      <c r="B273" s="4"/>
      <c r="C273" s="6"/>
      <c r="D273" s="6"/>
      <c r="E273" s="4"/>
      <c r="F273" s="4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ht="27.75" customHeight="1">
      <c r="A274" s="2"/>
      <c r="B274" s="4"/>
      <c r="C274" s="6"/>
      <c r="D274" s="6"/>
      <c r="E274" s="4"/>
      <c r="F274" s="4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ht="27.75" customHeight="1">
      <c r="A275" s="2"/>
      <c r="B275" s="4"/>
      <c r="C275" s="6"/>
      <c r="D275" s="6"/>
      <c r="E275" s="4"/>
      <c r="F275" s="4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ht="27.75" customHeight="1">
      <c r="A276" s="2"/>
      <c r="B276" s="4"/>
      <c r="C276" s="6"/>
      <c r="D276" s="6"/>
      <c r="E276" s="4"/>
      <c r="F276" s="4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ht="27.75" customHeight="1">
      <c r="A277" s="2"/>
      <c r="B277" s="4"/>
      <c r="C277" s="6"/>
      <c r="D277" s="6"/>
      <c r="E277" s="4"/>
      <c r="F277" s="4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ht="27.75" customHeight="1">
      <c r="A278" s="2"/>
      <c r="B278" s="4"/>
      <c r="C278" s="6"/>
      <c r="D278" s="6"/>
      <c r="E278" s="4"/>
      <c r="F278" s="4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ht="27.75" customHeight="1">
      <c r="A279" s="2"/>
      <c r="B279" s="4"/>
      <c r="C279" s="6"/>
      <c r="D279" s="6"/>
      <c r="E279" s="4"/>
      <c r="F279" s="4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ht="27.75" customHeight="1">
      <c r="A280" s="2"/>
      <c r="B280" s="4"/>
      <c r="C280" s="6"/>
      <c r="D280" s="6"/>
      <c r="E280" s="4"/>
      <c r="F280" s="4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ht="27.75" customHeight="1">
      <c r="A281" s="2"/>
      <c r="B281" s="4"/>
      <c r="C281" s="6"/>
      <c r="D281" s="6"/>
      <c r="E281" s="4"/>
      <c r="F281" s="4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ht="27.75" customHeight="1">
      <c r="A282" s="2"/>
      <c r="B282" s="4"/>
      <c r="C282" s="6"/>
      <c r="D282" s="6"/>
      <c r="E282" s="4"/>
      <c r="F282" s="4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ht="27.75" customHeight="1">
      <c r="A283" s="2"/>
      <c r="B283" s="4"/>
      <c r="C283" s="6"/>
      <c r="D283" s="6"/>
      <c r="E283" s="4"/>
      <c r="F283" s="4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ht="27.75" customHeight="1">
      <c r="A284" s="2"/>
      <c r="B284" s="4"/>
      <c r="C284" s="6"/>
      <c r="D284" s="6"/>
      <c r="E284" s="4"/>
      <c r="F284" s="4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ht="27.75" customHeight="1">
      <c r="A285" s="2"/>
      <c r="B285" s="4"/>
      <c r="C285" s="6"/>
      <c r="D285" s="6"/>
      <c r="E285" s="4"/>
      <c r="F285" s="4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ht="27.75" customHeight="1">
      <c r="A286" s="2"/>
      <c r="B286" s="4"/>
      <c r="C286" s="6"/>
      <c r="D286" s="6"/>
      <c r="E286" s="4"/>
      <c r="F286" s="4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ht="27.75" customHeight="1">
      <c r="A287" s="2"/>
      <c r="B287" s="4"/>
      <c r="C287" s="6"/>
      <c r="D287" s="6"/>
      <c r="E287" s="4"/>
      <c r="F287" s="4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ht="27.75" customHeight="1">
      <c r="A288" s="2"/>
      <c r="B288" s="4"/>
      <c r="C288" s="6"/>
      <c r="D288" s="6"/>
      <c r="E288" s="4"/>
      <c r="F288" s="4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ht="27.75" customHeight="1">
      <c r="A289" s="2"/>
      <c r="B289" s="4"/>
      <c r="C289" s="6"/>
      <c r="D289" s="6"/>
      <c r="E289" s="4"/>
      <c r="F289" s="4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ht="27.75" customHeight="1">
      <c r="A290" s="2"/>
      <c r="B290" s="4"/>
      <c r="C290" s="6"/>
      <c r="D290" s="6"/>
      <c r="E290" s="4"/>
      <c r="F290" s="4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ht="27.75" customHeight="1">
      <c r="A291" s="2"/>
      <c r="B291" s="4"/>
      <c r="C291" s="6"/>
      <c r="D291" s="6"/>
      <c r="E291" s="4"/>
      <c r="F291" s="4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ht="27.75" customHeight="1">
      <c r="A292" s="2"/>
      <c r="B292" s="4"/>
      <c r="C292" s="6"/>
      <c r="D292" s="6"/>
      <c r="E292" s="4"/>
      <c r="F292" s="4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ht="27.75" customHeight="1">
      <c r="A293" s="2"/>
      <c r="B293" s="4"/>
      <c r="C293" s="6"/>
      <c r="D293" s="6"/>
      <c r="E293" s="4"/>
      <c r="F293" s="4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ht="27.75" customHeight="1">
      <c r="A294" s="2"/>
      <c r="B294" s="4"/>
      <c r="C294" s="6"/>
      <c r="D294" s="6"/>
      <c r="E294" s="4"/>
      <c r="F294" s="4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ht="27.75" customHeight="1">
      <c r="A295" s="2"/>
      <c r="B295" s="4"/>
      <c r="C295" s="6"/>
      <c r="D295" s="6"/>
      <c r="E295" s="4"/>
      <c r="F295" s="4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ht="27.75" customHeight="1">
      <c r="A296" s="2"/>
      <c r="B296" s="4"/>
      <c r="C296" s="6"/>
      <c r="D296" s="6"/>
      <c r="E296" s="4"/>
      <c r="F296" s="4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ht="27.75" customHeight="1">
      <c r="A297" s="2"/>
      <c r="B297" s="4"/>
      <c r="C297" s="6"/>
      <c r="D297" s="6"/>
      <c r="E297" s="4"/>
      <c r="F297" s="4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ht="27.75" customHeight="1">
      <c r="A298" s="2"/>
      <c r="B298" s="4"/>
      <c r="C298" s="6"/>
      <c r="D298" s="6"/>
      <c r="E298" s="4"/>
      <c r="F298" s="4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ht="27.75" customHeight="1">
      <c r="A299" s="2"/>
      <c r="B299" s="4"/>
      <c r="C299" s="6"/>
      <c r="D299" s="6"/>
      <c r="E299" s="4"/>
      <c r="F299" s="4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ht="27.75" customHeight="1">
      <c r="A300" s="2"/>
      <c r="B300" s="4"/>
      <c r="C300" s="6"/>
      <c r="D300" s="6"/>
      <c r="E300" s="4"/>
      <c r="F300" s="4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ht="27.75" customHeight="1">
      <c r="A301" s="2"/>
      <c r="B301" s="4"/>
      <c r="C301" s="6"/>
      <c r="D301" s="6"/>
      <c r="E301" s="4"/>
      <c r="F301" s="4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ht="27.75" customHeight="1">
      <c r="A302" s="2"/>
      <c r="B302" s="4"/>
      <c r="C302" s="6"/>
      <c r="D302" s="6"/>
      <c r="E302" s="4"/>
      <c r="F302" s="4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ht="27.75" customHeight="1">
      <c r="A303" s="2"/>
      <c r="B303" s="4"/>
      <c r="C303" s="6"/>
      <c r="D303" s="6"/>
      <c r="E303" s="4"/>
      <c r="F303" s="4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ht="27.75" customHeight="1">
      <c r="A304" s="2"/>
      <c r="B304" s="4"/>
      <c r="C304" s="6"/>
      <c r="D304" s="6"/>
      <c r="E304" s="4"/>
      <c r="F304" s="4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ht="27.75" customHeight="1">
      <c r="A305" s="2"/>
      <c r="B305" s="4"/>
      <c r="C305" s="6"/>
      <c r="D305" s="6"/>
      <c r="E305" s="4"/>
      <c r="F305" s="4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ht="27.75" customHeight="1">
      <c r="A306" s="2"/>
      <c r="B306" s="4"/>
      <c r="C306" s="6"/>
      <c r="D306" s="6"/>
      <c r="E306" s="4"/>
      <c r="F306" s="4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ht="27.75" customHeight="1">
      <c r="A307" s="2"/>
      <c r="B307" s="4"/>
      <c r="C307" s="6"/>
      <c r="D307" s="6"/>
      <c r="E307" s="4"/>
      <c r="F307" s="4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ht="27.75" customHeight="1">
      <c r="A308" s="2"/>
      <c r="B308" s="4"/>
      <c r="C308" s="6"/>
      <c r="D308" s="6"/>
      <c r="E308" s="4"/>
      <c r="F308" s="4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ht="27.75" customHeight="1">
      <c r="A309" s="2"/>
      <c r="B309" s="4"/>
      <c r="C309" s="6"/>
      <c r="D309" s="6"/>
      <c r="E309" s="4"/>
      <c r="F309" s="4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ht="27.75" customHeight="1">
      <c r="A310" s="2"/>
      <c r="B310" s="4"/>
      <c r="C310" s="6"/>
      <c r="D310" s="6"/>
      <c r="E310" s="4"/>
      <c r="F310" s="4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ht="27.75" customHeight="1">
      <c r="A311" s="2"/>
      <c r="B311" s="4"/>
      <c r="C311" s="6"/>
      <c r="D311" s="6"/>
      <c r="E311" s="4"/>
      <c r="F311" s="4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ht="27.75" customHeight="1">
      <c r="A312" s="2"/>
      <c r="B312" s="4"/>
      <c r="C312" s="6"/>
      <c r="D312" s="6"/>
      <c r="E312" s="4"/>
      <c r="F312" s="4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ht="27.75" customHeight="1">
      <c r="A313" s="2"/>
      <c r="B313" s="4"/>
      <c r="C313" s="6"/>
      <c r="D313" s="6"/>
      <c r="E313" s="4"/>
      <c r="F313" s="4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ht="27.75" customHeight="1">
      <c r="A314" s="2"/>
      <c r="B314" s="4"/>
      <c r="C314" s="6"/>
      <c r="D314" s="6"/>
      <c r="E314" s="4"/>
      <c r="F314" s="4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ht="27.75" customHeight="1">
      <c r="A315" s="2"/>
      <c r="B315" s="4"/>
      <c r="C315" s="6"/>
      <c r="D315" s="6"/>
      <c r="E315" s="4"/>
      <c r="F315" s="4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ht="27.75" customHeight="1">
      <c r="A316" s="2"/>
      <c r="B316" s="4"/>
      <c r="C316" s="6"/>
      <c r="D316" s="6"/>
      <c r="E316" s="4"/>
      <c r="F316" s="4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ht="27.75" customHeight="1">
      <c r="A317" s="2"/>
      <c r="B317" s="4"/>
      <c r="C317" s="6"/>
      <c r="D317" s="6"/>
      <c r="E317" s="4"/>
      <c r="F317" s="4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ht="27.75" customHeight="1">
      <c r="A318" s="2"/>
      <c r="B318" s="4"/>
      <c r="C318" s="6"/>
      <c r="D318" s="6"/>
      <c r="E318" s="4"/>
      <c r="F318" s="4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ht="27.75" customHeight="1">
      <c r="A319" s="2"/>
      <c r="B319" s="4"/>
      <c r="C319" s="6"/>
      <c r="D319" s="6"/>
      <c r="E319" s="4"/>
      <c r="F319" s="4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ht="27.75" customHeight="1">
      <c r="A320" s="2"/>
      <c r="B320" s="4"/>
      <c r="C320" s="6"/>
      <c r="D320" s="6"/>
      <c r="E320" s="4"/>
      <c r="F320" s="4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ht="27.75" customHeight="1">
      <c r="A321" s="2"/>
      <c r="B321" s="4"/>
      <c r="C321" s="6"/>
      <c r="D321" s="6"/>
      <c r="E321" s="4"/>
      <c r="F321" s="4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ht="27.75" customHeight="1">
      <c r="A322" s="2"/>
      <c r="B322" s="4"/>
      <c r="C322" s="6"/>
      <c r="D322" s="6"/>
      <c r="E322" s="4"/>
      <c r="F322" s="4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ht="27.75" customHeight="1">
      <c r="A323" s="2"/>
      <c r="B323" s="4"/>
      <c r="C323" s="6"/>
      <c r="D323" s="6"/>
      <c r="E323" s="4"/>
      <c r="F323" s="4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ht="27.75" customHeight="1">
      <c r="A324" s="2"/>
      <c r="B324" s="4"/>
      <c r="C324" s="6"/>
      <c r="D324" s="6"/>
      <c r="E324" s="4"/>
      <c r="F324" s="4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ht="27.75" customHeight="1">
      <c r="A325" s="2"/>
      <c r="B325" s="4"/>
      <c r="C325" s="6"/>
      <c r="D325" s="6"/>
      <c r="E325" s="4"/>
      <c r="F325" s="4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ht="27.75" customHeight="1">
      <c r="A326" s="2"/>
      <c r="B326" s="4"/>
      <c r="C326" s="6"/>
      <c r="D326" s="6"/>
      <c r="E326" s="4"/>
      <c r="F326" s="4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ht="27.75" customHeight="1">
      <c r="A327" s="2"/>
      <c r="B327" s="4"/>
      <c r="C327" s="6"/>
      <c r="D327" s="6"/>
      <c r="E327" s="4"/>
      <c r="F327" s="4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ht="27.75" customHeight="1">
      <c r="A328" s="2"/>
      <c r="B328" s="4"/>
      <c r="C328" s="6"/>
      <c r="D328" s="6"/>
      <c r="E328" s="4"/>
      <c r="F328" s="4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ht="27.75" customHeight="1">
      <c r="A329" s="2"/>
      <c r="B329" s="4"/>
      <c r="C329" s="6"/>
      <c r="D329" s="6"/>
      <c r="E329" s="4"/>
      <c r="F329" s="4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ht="27.75" customHeight="1">
      <c r="A330" s="2"/>
      <c r="B330" s="4"/>
      <c r="C330" s="6"/>
      <c r="D330" s="6"/>
      <c r="E330" s="4"/>
      <c r="F330" s="4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ht="27.75" customHeight="1">
      <c r="A331" s="2"/>
      <c r="B331" s="4"/>
      <c r="C331" s="6"/>
      <c r="D331" s="6"/>
      <c r="E331" s="4"/>
      <c r="F331" s="4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ht="27.75" customHeight="1">
      <c r="A332" s="2"/>
      <c r="B332" s="4"/>
      <c r="C332" s="6"/>
      <c r="D332" s="6"/>
      <c r="E332" s="4"/>
      <c r="F332" s="4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ht="27.75" customHeight="1">
      <c r="A333" s="2"/>
      <c r="B333" s="4"/>
      <c r="C333" s="6"/>
      <c r="D333" s="6"/>
      <c r="E333" s="4"/>
      <c r="F333" s="4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ht="27.75" customHeight="1">
      <c r="A334" s="2"/>
      <c r="B334" s="4"/>
      <c r="C334" s="6"/>
      <c r="D334" s="6"/>
      <c r="E334" s="4"/>
      <c r="F334" s="4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ht="27.75" customHeight="1">
      <c r="A335" s="2"/>
      <c r="B335" s="4"/>
      <c r="C335" s="6"/>
      <c r="D335" s="6"/>
      <c r="E335" s="4"/>
      <c r="F335" s="4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ht="27.75" customHeight="1">
      <c r="A336" s="2"/>
      <c r="B336" s="4"/>
      <c r="C336" s="6"/>
      <c r="D336" s="6"/>
      <c r="E336" s="4"/>
      <c r="F336" s="4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ht="27.75" customHeight="1">
      <c r="A337" s="2"/>
      <c r="B337" s="4"/>
      <c r="C337" s="6"/>
      <c r="D337" s="6"/>
      <c r="E337" s="4"/>
      <c r="F337" s="4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ht="27.75" customHeight="1">
      <c r="A338" s="2"/>
      <c r="B338" s="4"/>
      <c r="C338" s="6"/>
      <c r="D338" s="6"/>
      <c r="E338" s="4"/>
      <c r="F338" s="4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ht="27.75" customHeight="1">
      <c r="A339" s="2"/>
      <c r="B339" s="4"/>
      <c r="C339" s="6"/>
      <c r="D339" s="6"/>
      <c r="E339" s="4"/>
      <c r="F339" s="4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ht="27.75" customHeight="1">
      <c r="A340" s="2"/>
      <c r="B340" s="4"/>
      <c r="C340" s="6"/>
      <c r="D340" s="6"/>
      <c r="E340" s="4"/>
      <c r="F340" s="4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ht="27.75" customHeight="1">
      <c r="A341" s="2"/>
      <c r="B341" s="4"/>
      <c r="C341" s="6"/>
      <c r="D341" s="6"/>
      <c r="E341" s="4"/>
      <c r="F341" s="4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ht="27.75" customHeight="1">
      <c r="A342" s="2"/>
      <c r="B342" s="4"/>
      <c r="C342" s="6"/>
      <c r="D342" s="6"/>
      <c r="E342" s="4"/>
      <c r="F342" s="4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ht="27.75" customHeight="1">
      <c r="A343" s="2"/>
      <c r="B343" s="4"/>
      <c r="C343" s="6"/>
      <c r="D343" s="6"/>
      <c r="E343" s="4"/>
      <c r="F343" s="4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ht="27.75" customHeight="1">
      <c r="A344" s="2"/>
      <c r="B344" s="4"/>
      <c r="C344" s="6"/>
      <c r="D344" s="6"/>
      <c r="E344" s="4"/>
      <c r="F344" s="4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ht="27.75" customHeight="1">
      <c r="A345" s="2"/>
      <c r="B345" s="4"/>
      <c r="C345" s="6"/>
      <c r="D345" s="6"/>
      <c r="E345" s="4"/>
      <c r="F345" s="4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ht="27.75" customHeight="1">
      <c r="A346" s="2"/>
      <c r="B346" s="4"/>
      <c r="C346" s="6"/>
      <c r="D346" s="6"/>
      <c r="E346" s="4"/>
      <c r="F346" s="4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ht="27.75" customHeight="1">
      <c r="A347" s="2"/>
      <c r="B347" s="4"/>
      <c r="C347" s="6"/>
      <c r="D347" s="6"/>
      <c r="E347" s="4"/>
      <c r="F347" s="4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ht="27.75" customHeight="1">
      <c r="A348" s="2"/>
      <c r="B348" s="4"/>
      <c r="C348" s="6"/>
      <c r="D348" s="6"/>
      <c r="E348" s="4"/>
      <c r="F348" s="4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ht="27.75" customHeight="1">
      <c r="A349" s="2"/>
      <c r="B349" s="4"/>
      <c r="C349" s="6"/>
      <c r="D349" s="6"/>
      <c r="E349" s="4"/>
      <c r="F349" s="4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ht="27.75" customHeight="1">
      <c r="A350" s="2"/>
      <c r="B350" s="4"/>
      <c r="C350" s="6"/>
      <c r="D350" s="6"/>
      <c r="E350" s="4"/>
      <c r="F350" s="4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ht="27.75" customHeight="1">
      <c r="A351" s="2"/>
      <c r="B351" s="4"/>
      <c r="C351" s="6"/>
      <c r="D351" s="6"/>
      <c r="E351" s="4"/>
      <c r="F351" s="4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ht="27.75" customHeight="1">
      <c r="A352" s="2"/>
      <c r="B352" s="4"/>
      <c r="C352" s="6"/>
      <c r="D352" s="6"/>
      <c r="E352" s="4"/>
      <c r="F352" s="4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ht="27.75" customHeight="1">
      <c r="A353" s="2"/>
      <c r="B353" s="4"/>
      <c r="C353" s="6"/>
      <c r="D353" s="6"/>
      <c r="E353" s="4"/>
      <c r="F353" s="4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ht="27.75" customHeight="1">
      <c r="A354" s="2"/>
      <c r="B354" s="4"/>
      <c r="C354" s="6"/>
      <c r="D354" s="6"/>
      <c r="E354" s="4"/>
      <c r="F354" s="4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ht="27.75" customHeight="1">
      <c r="A355" s="2"/>
      <c r="B355" s="4"/>
      <c r="C355" s="6"/>
      <c r="D355" s="6"/>
      <c r="E355" s="4"/>
      <c r="F355" s="4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ht="27.75" customHeight="1">
      <c r="A356" s="2"/>
      <c r="B356" s="4"/>
      <c r="C356" s="6"/>
      <c r="D356" s="6"/>
      <c r="E356" s="4"/>
      <c r="F356" s="4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ht="27.75" customHeight="1">
      <c r="A357" s="2"/>
      <c r="B357" s="4"/>
      <c r="C357" s="6"/>
      <c r="D357" s="6"/>
      <c r="E357" s="4"/>
      <c r="F357" s="4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ht="27.75" customHeight="1">
      <c r="A358" s="2"/>
      <c r="B358" s="4"/>
      <c r="C358" s="6"/>
      <c r="D358" s="6"/>
      <c r="E358" s="4"/>
      <c r="F358" s="4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ht="27.75" customHeight="1">
      <c r="A359" s="2"/>
      <c r="B359" s="4"/>
      <c r="C359" s="6"/>
      <c r="D359" s="6"/>
      <c r="E359" s="4"/>
      <c r="F359" s="4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ht="27.75" customHeight="1">
      <c r="A360" s="2"/>
      <c r="B360" s="4"/>
      <c r="C360" s="6"/>
      <c r="D360" s="6"/>
      <c r="E360" s="4"/>
      <c r="F360" s="4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ht="27.75" customHeight="1">
      <c r="A361" s="2"/>
      <c r="B361" s="4"/>
      <c r="C361" s="6"/>
      <c r="D361" s="6"/>
      <c r="E361" s="4"/>
      <c r="F361" s="4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ht="27.75" customHeight="1">
      <c r="A362" s="2"/>
      <c r="B362" s="4"/>
      <c r="C362" s="6"/>
      <c r="D362" s="6"/>
      <c r="E362" s="4"/>
      <c r="F362" s="4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ht="27.75" customHeight="1">
      <c r="A363" s="2"/>
      <c r="B363" s="4"/>
      <c r="C363" s="6"/>
      <c r="D363" s="6"/>
      <c r="E363" s="4"/>
      <c r="F363" s="4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ht="27.75" customHeight="1">
      <c r="A364" s="2"/>
      <c r="B364" s="4"/>
      <c r="C364" s="6"/>
      <c r="D364" s="6"/>
      <c r="E364" s="4"/>
      <c r="F364" s="4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ht="27.75" customHeight="1">
      <c r="A365" s="2"/>
      <c r="B365" s="4"/>
      <c r="C365" s="6"/>
      <c r="D365" s="6"/>
      <c r="E365" s="4"/>
      <c r="F365" s="4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ht="27.75" customHeight="1">
      <c r="A366" s="2"/>
      <c r="B366" s="4"/>
      <c r="C366" s="6"/>
      <c r="D366" s="6"/>
      <c r="E366" s="4"/>
      <c r="F366" s="4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ht="27.75" customHeight="1">
      <c r="A367" s="2"/>
      <c r="B367" s="4"/>
      <c r="C367" s="6"/>
      <c r="D367" s="6"/>
      <c r="E367" s="4"/>
      <c r="F367" s="4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ht="27.75" customHeight="1">
      <c r="A368" s="2"/>
      <c r="B368" s="4"/>
      <c r="C368" s="6"/>
      <c r="D368" s="6"/>
      <c r="E368" s="4"/>
      <c r="F368" s="4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ht="27.75" customHeight="1">
      <c r="A369" s="2"/>
      <c r="B369" s="4"/>
      <c r="C369" s="6"/>
      <c r="D369" s="6"/>
      <c r="E369" s="4"/>
      <c r="F369" s="4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ht="27.75" customHeight="1">
      <c r="A370" s="2"/>
      <c r="B370" s="4"/>
      <c r="C370" s="6"/>
      <c r="D370" s="6"/>
      <c r="E370" s="4"/>
      <c r="F370" s="4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ht="27.75" customHeight="1">
      <c r="A371" s="2"/>
      <c r="B371" s="4"/>
      <c r="C371" s="6"/>
      <c r="D371" s="6"/>
      <c r="E371" s="4"/>
      <c r="F371" s="4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ht="27.75" customHeight="1">
      <c r="A372" s="2"/>
      <c r="B372" s="4"/>
      <c r="C372" s="6"/>
      <c r="D372" s="6"/>
      <c r="E372" s="4"/>
      <c r="F372" s="4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ht="27.75" customHeight="1">
      <c r="A373" s="2"/>
      <c r="B373" s="4"/>
      <c r="C373" s="6"/>
      <c r="D373" s="6"/>
      <c r="E373" s="4"/>
      <c r="F373" s="4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ht="27.75" customHeight="1">
      <c r="A374" s="2"/>
      <c r="B374" s="4"/>
      <c r="C374" s="6"/>
      <c r="D374" s="6"/>
      <c r="E374" s="4"/>
      <c r="F374" s="4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ht="27.75" customHeight="1">
      <c r="A375" s="2"/>
      <c r="B375" s="4"/>
      <c r="C375" s="6"/>
      <c r="D375" s="6"/>
      <c r="E375" s="4"/>
      <c r="F375" s="4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ht="27.75" customHeight="1">
      <c r="A376" s="2"/>
      <c r="B376" s="4"/>
      <c r="C376" s="6"/>
      <c r="D376" s="6"/>
      <c r="E376" s="4"/>
      <c r="F376" s="4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ht="27.75" customHeight="1">
      <c r="A377" s="2"/>
      <c r="B377" s="4"/>
      <c r="C377" s="6"/>
      <c r="D377" s="6"/>
      <c r="E377" s="4"/>
      <c r="F377" s="4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ht="27.75" customHeight="1">
      <c r="A378" s="2"/>
      <c r="B378" s="4"/>
      <c r="C378" s="6"/>
      <c r="D378" s="6"/>
      <c r="E378" s="4"/>
      <c r="F378" s="4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ht="27.75" customHeight="1">
      <c r="A379" s="2"/>
      <c r="B379" s="4"/>
      <c r="C379" s="6"/>
      <c r="D379" s="6"/>
      <c r="E379" s="4"/>
      <c r="F379" s="4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ht="27.75" customHeight="1">
      <c r="A380" s="2"/>
      <c r="B380" s="4"/>
      <c r="C380" s="6"/>
      <c r="D380" s="6"/>
      <c r="E380" s="4"/>
      <c r="F380" s="4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ht="27.75" customHeight="1">
      <c r="A381" s="2"/>
      <c r="B381" s="4"/>
      <c r="C381" s="6"/>
      <c r="D381" s="6"/>
      <c r="E381" s="4"/>
      <c r="F381" s="4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ht="27.75" customHeight="1">
      <c r="A382" s="2"/>
      <c r="B382" s="4"/>
      <c r="C382" s="6"/>
      <c r="D382" s="6"/>
      <c r="E382" s="4"/>
      <c r="F382" s="4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ht="27.75" customHeight="1">
      <c r="A383" s="2"/>
      <c r="B383" s="4"/>
      <c r="C383" s="6"/>
      <c r="D383" s="6"/>
      <c r="E383" s="4"/>
      <c r="F383" s="4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ht="27.75" customHeight="1">
      <c r="A384" s="2"/>
      <c r="B384" s="4"/>
      <c r="C384" s="6"/>
      <c r="D384" s="6"/>
      <c r="E384" s="4"/>
      <c r="F384" s="4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ht="27.75" customHeight="1">
      <c r="A385" s="2"/>
      <c r="B385" s="4"/>
      <c r="C385" s="6"/>
      <c r="D385" s="6"/>
      <c r="E385" s="4"/>
      <c r="F385" s="4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ht="27.75" customHeight="1">
      <c r="A386" s="2"/>
      <c r="B386" s="4"/>
      <c r="C386" s="6"/>
      <c r="D386" s="6"/>
      <c r="E386" s="4"/>
      <c r="F386" s="4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ht="27.75" customHeight="1">
      <c r="A387" s="2"/>
      <c r="B387" s="4"/>
      <c r="C387" s="6"/>
      <c r="D387" s="6"/>
      <c r="E387" s="4"/>
      <c r="F387" s="4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ht="27.75" customHeight="1">
      <c r="A388" s="2"/>
      <c r="B388" s="4"/>
      <c r="C388" s="6"/>
      <c r="D388" s="6"/>
      <c r="E388" s="4"/>
      <c r="F388" s="4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ht="27.75" customHeight="1">
      <c r="A389" s="2"/>
      <c r="B389" s="4"/>
      <c r="C389" s="6"/>
      <c r="D389" s="6"/>
      <c r="E389" s="4"/>
      <c r="F389" s="4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ht="27.75" customHeight="1">
      <c r="A390" s="2"/>
      <c r="B390" s="4"/>
      <c r="C390" s="6"/>
      <c r="D390" s="6"/>
      <c r="E390" s="4"/>
      <c r="F390" s="4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ht="27.75" customHeight="1">
      <c r="A391" s="2"/>
      <c r="B391" s="4"/>
      <c r="C391" s="6"/>
      <c r="D391" s="6"/>
      <c r="E391" s="4"/>
      <c r="F391" s="4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ht="27.75" customHeight="1">
      <c r="A392" s="2"/>
      <c r="B392" s="4"/>
      <c r="C392" s="6"/>
      <c r="D392" s="6"/>
      <c r="E392" s="4"/>
      <c r="F392" s="4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ht="27.75" customHeight="1">
      <c r="A393" s="2"/>
      <c r="B393" s="4"/>
      <c r="C393" s="6"/>
      <c r="D393" s="6"/>
      <c r="E393" s="4"/>
      <c r="F393" s="4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ht="27.75" customHeight="1">
      <c r="A394" s="2"/>
      <c r="B394" s="4"/>
      <c r="C394" s="6"/>
      <c r="D394" s="6"/>
      <c r="E394" s="4"/>
      <c r="F394" s="4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ht="27.75" customHeight="1">
      <c r="A395" s="2"/>
      <c r="B395" s="4"/>
      <c r="C395" s="6"/>
      <c r="D395" s="6"/>
      <c r="E395" s="4"/>
      <c r="F395" s="4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ht="27.75" customHeight="1">
      <c r="A396" s="2"/>
      <c r="B396" s="4"/>
      <c r="C396" s="6"/>
      <c r="D396" s="6"/>
      <c r="E396" s="4"/>
      <c r="F396" s="4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ht="27.75" customHeight="1">
      <c r="A397" s="2"/>
      <c r="B397" s="4"/>
      <c r="C397" s="6"/>
      <c r="D397" s="6"/>
      <c r="E397" s="4"/>
      <c r="F397" s="4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ht="27.75" customHeight="1">
      <c r="A398" s="2"/>
      <c r="B398" s="4"/>
      <c r="C398" s="6"/>
      <c r="D398" s="6"/>
      <c r="E398" s="4"/>
      <c r="F398" s="4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ht="27.75" customHeight="1">
      <c r="A399" s="2"/>
      <c r="B399" s="4"/>
      <c r="C399" s="6"/>
      <c r="D399" s="6"/>
      <c r="E399" s="4"/>
      <c r="F399" s="4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ht="27.75" customHeight="1">
      <c r="A400" s="2"/>
      <c r="B400" s="4"/>
      <c r="C400" s="6"/>
      <c r="D400" s="6"/>
      <c r="E400" s="4"/>
      <c r="F400" s="4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ht="27.75" customHeight="1">
      <c r="A401" s="2"/>
      <c r="B401" s="4"/>
      <c r="C401" s="6"/>
      <c r="D401" s="6"/>
      <c r="E401" s="4"/>
      <c r="F401" s="4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ht="27.75" customHeight="1">
      <c r="A402" s="2"/>
      <c r="B402" s="4"/>
      <c r="C402" s="6"/>
      <c r="D402" s="6"/>
      <c r="E402" s="4"/>
      <c r="F402" s="4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ht="27.75" customHeight="1">
      <c r="A403" s="2"/>
      <c r="B403" s="4"/>
      <c r="C403" s="6"/>
      <c r="D403" s="6"/>
      <c r="E403" s="4"/>
      <c r="F403" s="4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ht="27.75" customHeight="1">
      <c r="A404" s="2"/>
      <c r="B404" s="4"/>
      <c r="C404" s="6"/>
      <c r="D404" s="6"/>
      <c r="E404" s="4"/>
      <c r="F404" s="4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ht="27.75" customHeight="1">
      <c r="A405" s="2"/>
      <c r="B405" s="4"/>
      <c r="C405" s="6"/>
      <c r="D405" s="6"/>
      <c r="E405" s="4"/>
      <c r="F405" s="4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ht="27.75" customHeight="1">
      <c r="A406" s="2"/>
      <c r="B406" s="4"/>
      <c r="C406" s="6"/>
      <c r="D406" s="6"/>
      <c r="E406" s="4"/>
      <c r="F406" s="4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ht="27.75" customHeight="1">
      <c r="A407" s="2"/>
      <c r="B407" s="4"/>
      <c r="C407" s="6"/>
      <c r="D407" s="6"/>
      <c r="E407" s="4"/>
      <c r="F407" s="4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ht="27.75" customHeight="1">
      <c r="A408" s="2"/>
      <c r="B408" s="4"/>
      <c r="C408" s="6"/>
      <c r="D408" s="6"/>
      <c r="E408" s="4"/>
      <c r="F408" s="4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ht="27.75" customHeight="1">
      <c r="A409" s="2"/>
      <c r="B409" s="4"/>
      <c r="C409" s="6"/>
      <c r="D409" s="6"/>
      <c r="E409" s="4"/>
      <c r="F409" s="4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ht="27.75" customHeight="1">
      <c r="A410" s="2"/>
      <c r="B410" s="4"/>
      <c r="C410" s="6"/>
      <c r="D410" s="6"/>
      <c r="E410" s="4"/>
      <c r="F410" s="4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ht="27.75" customHeight="1">
      <c r="A411" s="2"/>
      <c r="B411" s="4"/>
      <c r="C411" s="6"/>
      <c r="D411" s="6"/>
      <c r="E411" s="4"/>
      <c r="F411" s="4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ht="27.75" customHeight="1">
      <c r="A412" s="2"/>
      <c r="B412" s="4"/>
      <c r="C412" s="6"/>
      <c r="D412" s="6"/>
      <c r="E412" s="4"/>
      <c r="F412" s="4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ht="27.75" customHeight="1">
      <c r="A413" s="2"/>
      <c r="B413" s="4"/>
      <c r="C413" s="6"/>
      <c r="D413" s="6"/>
      <c r="E413" s="4"/>
      <c r="F413" s="4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ht="27.75" customHeight="1">
      <c r="A414" s="2"/>
      <c r="B414" s="4"/>
      <c r="C414" s="6"/>
      <c r="D414" s="6"/>
      <c r="E414" s="4"/>
      <c r="F414" s="4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ht="27.75" customHeight="1">
      <c r="A415" s="2"/>
      <c r="B415" s="4"/>
      <c r="C415" s="6"/>
      <c r="D415" s="6"/>
      <c r="E415" s="4"/>
      <c r="F415" s="4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ht="27.75" customHeight="1">
      <c r="A416" s="2"/>
      <c r="B416" s="4"/>
      <c r="C416" s="6"/>
      <c r="D416" s="6"/>
      <c r="E416" s="4"/>
      <c r="F416" s="4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ht="27.75" customHeight="1">
      <c r="A417" s="2"/>
      <c r="B417" s="4"/>
      <c r="C417" s="6"/>
      <c r="D417" s="6"/>
      <c r="E417" s="4"/>
      <c r="F417" s="4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ht="27.75" customHeight="1">
      <c r="A418" s="2"/>
      <c r="B418" s="4"/>
      <c r="C418" s="6"/>
      <c r="D418" s="6"/>
      <c r="E418" s="4"/>
      <c r="F418" s="4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ht="27.75" customHeight="1">
      <c r="A419" s="2"/>
      <c r="B419" s="4"/>
      <c r="C419" s="6"/>
      <c r="D419" s="6"/>
      <c r="E419" s="4"/>
      <c r="F419" s="4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ht="27.75" customHeight="1">
      <c r="A420" s="2"/>
      <c r="B420" s="4"/>
      <c r="C420" s="6"/>
      <c r="D420" s="6"/>
      <c r="E420" s="4"/>
      <c r="F420" s="4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ht="27.75" customHeight="1">
      <c r="A421" s="2"/>
      <c r="B421" s="4"/>
      <c r="C421" s="6"/>
      <c r="D421" s="6"/>
      <c r="E421" s="4"/>
      <c r="F421" s="4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ht="27.75" customHeight="1">
      <c r="A422" s="2"/>
      <c r="B422" s="4"/>
      <c r="C422" s="6"/>
      <c r="D422" s="6"/>
      <c r="E422" s="4"/>
      <c r="F422" s="4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ht="27.75" customHeight="1">
      <c r="A423" s="2"/>
      <c r="B423" s="4"/>
      <c r="C423" s="6"/>
      <c r="D423" s="6"/>
      <c r="E423" s="4"/>
      <c r="F423" s="4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ht="27.75" customHeight="1">
      <c r="A424" s="2"/>
      <c r="B424" s="4"/>
      <c r="C424" s="6"/>
      <c r="D424" s="6"/>
      <c r="E424" s="4"/>
      <c r="F424" s="4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ht="27.75" customHeight="1">
      <c r="A425" s="2"/>
      <c r="B425" s="4"/>
      <c r="C425" s="6"/>
      <c r="D425" s="6"/>
      <c r="E425" s="4"/>
      <c r="F425" s="4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ht="27.75" customHeight="1">
      <c r="A426" s="2"/>
      <c r="B426" s="4"/>
      <c r="C426" s="6"/>
      <c r="D426" s="6"/>
      <c r="E426" s="4"/>
      <c r="F426" s="4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ht="27.75" customHeight="1">
      <c r="A427" s="2"/>
      <c r="B427" s="4"/>
      <c r="C427" s="6"/>
      <c r="D427" s="6"/>
      <c r="E427" s="4"/>
      <c r="F427" s="4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ht="27.75" customHeight="1">
      <c r="A428" s="2"/>
      <c r="B428" s="4"/>
      <c r="C428" s="6"/>
      <c r="D428" s="6"/>
      <c r="E428" s="4"/>
      <c r="F428" s="4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ht="27.75" customHeight="1">
      <c r="A429" s="2"/>
      <c r="B429" s="4"/>
      <c r="C429" s="6"/>
      <c r="D429" s="6"/>
      <c r="E429" s="4"/>
      <c r="F429" s="4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ht="27.75" customHeight="1">
      <c r="A430" s="2"/>
      <c r="B430" s="4"/>
      <c r="C430" s="6"/>
      <c r="D430" s="6"/>
      <c r="E430" s="4"/>
      <c r="F430" s="4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ht="27.75" customHeight="1">
      <c r="A431" s="2"/>
      <c r="B431" s="4"/>
      <c r="C431" s="6"/>
      <c r="D431" s="6"/>
      <c r="E431" s="4"/>
      <c r="F431" s="4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ht="27.75" customHeight="1">
      <c r="A432" s="2"/>
      <c r="B432" s="4"/>
      <c r="C432" s="6"/>
      <c r="D432" s="6"/>
      <c r="E432" s="4"/>
      <c r="F432" s="4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ht="27.75" customHeight="1">
      <c r="A433" s="2"/>
      <c r="B433" s="4"/>
      <c r="C433" s="6"/>
      <c r="D433" s="6"/>
      <c r="E433" s="4"/>
      <c r="F433" s="4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ht="27.75" customHeight="1">
      <c r="A434" s="2"/>
      <c r="B434" s="4"/>
      <c r="C434" s="6"/>
      <c r="D434" s="6"/>
      <c r="E434" s="4"/>
      <c r="F434" s="4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ht="27.75" customHeight="1">
      <c r="A435" s="2"/>
      <c r="B435" s="4"/>
      <c r="C435" s="6"/>
      <c r="D435" s="6"/>
      <c r="E435" s="4"/>
      <c r="F435" s="4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ht="27.75" customHeight="1">
      <c r="A436" s="2"/>
      <c r="B436" s="4"/>
      <c r="C436" s="6"/>
      <c r="D436" s="6"/>
      <c r="E436" s="4"/>
      <c r="F436" s="4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ht="27.75" customHeight="1">
      <c r="A437" s="2"/>
      <c r="B437" s="4"/>
      <c r="C437" s="6"/>
      <c r="D437" s="6"/>
      <c r="E437" s="4"/>
      <c r="F437" s="4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ht="27.75" customHeight="1">
      <c r="A438" s="2"/>
      <c r="B438" s="4"/>
      <c r="C438" s="6"/>
      <c r="D438" s="6"/>
      <c r="E438" s="4"/>
      <c r="F438" s="4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ht="27.75" customHeight="1">
      <c r="A439" s="2"/>
      <c r="B439" s="4"/>
      <c r="C439" s="6"/>
      <c r="D439" s="6"/>
      <c r="E439" s="4"/>
      <c r="F439" s="4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ht="27.75" customHeight="1">
      <c r="A440" s="2"/>
      <c r="B440" s="4"/>
      <c r="C440" s="6"/>
      <c r="D440" s="6"/>
      <c r="E440" s="4"/>
      <c r="F440" s="4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ht="27.75" customHeight="1">
      <c r="A441" s="2"/>
      <c r="B441" s="4"/>
      <c r="C441" s="6"/>
      <c r="D441" s="6"/>
      <c r="E441" s="4"/>
      <c r="F441" s="4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ht="27.75" customHeight="1">
      <c r="A442" s="2"/>
      <c r="B442" s="4"/>
      <c r="C442" s="6"/>
      <c r="D442" s="6"/>
      <c r="E442" s="4"/>
      <c r="F442" s="4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ht="27.75" customHeight="1">
      <c r="A443" s="2"/>
      <c r="B443" s="4"/>
      <c r="C443" s="6"/>
      <c r="D443" s="6"/>
      <c r="E443" s="4"/>
      <c r="F443" s="4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ht="27.75" customHeight="1">
      <c r="A444" s="2"/>
      <c r="B444" s="4"/>
      <c r="C444" s="6"/>
      <c r="D444" s="6"/>
      <c r="E444" s="4"/>
      <c r="F444" s="4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ht="27.75" customHeight="1">
      <c r="A445" s="2"/>
      <c r="B445" s="4"/>
      <c r="C445" s="6"/>
      <c r="D445" s="6"/>
      <c r="E445" s="4"/>
      <c r="F445" s="4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ht="27.75" customHeight="1">
      <c r="A446" s="2"/>
      <c r="B446" s="4"/>
      <c r="C446" s="6"/>
      <c r="D446" s="6"/>
      <c r="E446" s="4"/>
      <c r="F446" s="4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ht="27.75" customHeight="1">
      <c r="A447" s="2"/>
      <c r="B447" s="4"/>
      <c r="C447" s="6"/>
      <c r="D447" s="6"/>
      <c r="E447" s="4"/>
      <c r="F447" s="4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ht="27.75" customHeight="1">
      <c r="A448" s="2"/>
      <c r="B448" s="4"/>
      <c r="C448" s="6"/>
      <c r="D448" s="6"/>
      <c r="E448" s="4"/>
      <c r="F448" s="4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ht="27.75" customHeight="1">
      <c r="A449" s="2"/>
      <c r="B449" s="4"/>
      <c r="C449" s="6"/>
      <c r="D449" s="6"/>
      <c r="E449" s="4"/>
      <c r="F449" s="4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ht="27.75" customHeight="1">
      <c r="A450" s="2"/>
      <c r="B450" s="4"/>
      <c r="C450" s="6"/>
      <c r="D450" s="6"/>
      <c r="E450" s="4"/>
      <c r="F450" s="4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ht="27.75" customHeight="1">
      <c r="A451" s="2"/>
      <c r="B451" s="4"/>
      <c r="C451" s="6"/>
      <c r="D451" s="6"/>
      <c r="E451" s="4"/>
      <c r="F451" s="4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ht="27.75" customHeight="1">
      <c r="A452" s="2"/>
      <c r="B452" s="4"/>
      <c r="C452" s="6"/>
      <c r="D452" s="6"/>
      <c r="E452" s="4"/>
      <c r="F452" s="4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ht="27.75" customHeight="1">
      <c r="A453" s="2"/>
      <c r="B453" s="4"/>
      <c r="C453" s="6"/>
      <c r="D453" s="6"/>
      <c r="E453" s="4"/>
      <c r="F453" s="4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ht="27.75" customHeight="1">
      <c r="A454" s="2"/>
      <c r="B454" s="4"/>
      <c r="C454" s="6"/>
      <c r="D454" s="6"/>
      <c r="E454" s="4"/>
      <c r="F454" s="4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ht="27.75" customHeight="1">
      <c r="A455" s="2"/>
      <c r="B455" s="4"/>
      <c r="C455" s="6"/>
      <c r="D455" s="6"/>
      <c r="E455" s="4"/>
      <c r="F455" s="4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ht="27.75" customHeight="1">
      <c r="A456" s="2"/>
      <c r="B456" s="4"/>
      <c r="C456" s="6"/>
      <c r="D456" s="6"/>
      <c r="E456" s="4"/>
      <c r="F456" s="4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ht="27.75" customHeight="1">
      <c r="A457" s="2"/>
      <c r="B457" s="4"/>
      <c r="C457" s="6"/>
      <c r="D457" s="6"/>
      <c r="E457" s="4"/>
      <c r="F457" s="4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ht="27.75" customHeight="1">
      <c r="A458" s="2"/>
      <c r="B458" s="4"/>
      <c r="C458" s="6"/>
      <c r="D458" s="6"/>
      <c r="E458" s="4"/>
      <c r="F458" s="4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ht="27.75" customHeight="1">
      <c r="A459" s="2"/>
      <c r="B459" s="4"/>
      <c r="C459" s="6"/>
      <c r="D459" s="6"/>
      <c r="E459" s="4"/>
      <c r="F459" s="4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ht="27.75" customHeight="1">
      <c r="A460" s="2"/>
      <c r="B460" s="4"/>
      <c r="C460" s="6"/>
      <c r="D460" s="6"/>
      <c r="E460" s="4"/>
      <c r="F460" s="4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ht="27.75" customHeight="1">
      <c r="A461" s="2"/>
      <c r="B461" s="4"/>
      <c r="C461" s="6"/>
      <c r="D461" s="6"/>
      <c r="E461" s="4"/>
      <c r="F461" s="4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ht="27.75" customHeight="1">
      <c r="A462" s="2"/>
      <c r="B462" s="4"/>
      <c r="C462" s="6"/>
      <c r="D462" s="6"/>
      <c r="E462" s="4"/>
      <c r="F462" s="4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ht="27.75" customHeight="1">
      <c r="A463" s="2"/>
      <c r="B463" s="4"/>
      <c r="C463" s="6"/>
      <c r="D463" s="6"/>
      <c r="E463" s="4"/>
      <c r="F463" s="4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ht="27.75" customHeight="1">
      <c r="A464" s="2"/>
      <c r="B464" s="4"/>
      <c r="C464" s="6"/>
      <c r="D464" s="6"/>
      <c r="E464" s="4"/>
      <c r="F464" s="4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ht="27.75" customHeight="1">
      <c r="A465" s="2"/>
      <c r="B465" s="4"/>
      <c r="C465" s="6"/>
      <c r="D465" s="6"/>
      <c r="E465" s="4"/>
      <c r="F465" s="4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ht="27.75" customHeight="1">
      <c r="A466" s="2"/>
      <c r="B466" s="4"/>
      <c r="C466" s="6"/>
      <c r="D466" s="6"/>
      <c r="E466" s="4"/>
      <c r="F466" s="4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ht="27.75" customHeight="1">
      <c r="A467" s="2"/>
      <c r="B467" s="4"/>
      <c r="C467" s="6"/>
      <c r="D467" s="6"/>
      <c r="E467" s="4"/>
      <c r="F467" s="4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ht="27.75" customHeight="1">
      <c r="A468" s="2"/>
      <c r="B468" s="4"/>
      <c r="C468" s="6"/>
      <c r="D468" s="6"/>
      <c r="E468" s="4"/>
      <c r="F468" s="4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ht="27.75" customHeight="1">
      <c r="A469" s="2"/>
      <c r="B469" s="4"/>
      <c r="C469" s="6"/>
      <c r="D469" s="6"/>
      <c r="E469" s="4"/>
      <c r="F469" s="4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ht="27.75" customHeight="1">
      <c r="A470" s="2"/>
      <c r="B470" s="4"/>
      <c r="C470" s="6"/>
      <c r="D470" s="6"/>
      <c r="E470" s="4"/>
      <c r="F470" s="4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ht="27.75" customHeight="1">
      <c r="A471" s="2"/>
      <c r="B471" s="4"/>
      <c r="C471" s="6"/>
      <c r="D471" s="6"/>
      <c r="E471" s="4"/>
      <c r="F471" s="4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ht="27.75" customHeight="1">
      <c r="A472" s="2"/>
      <c r="B472" s="4"/>
      <c r="C472" s="6"/>
      <c r="D472" s="6"/>
      <c r="E472" s="4"/>
      <c r="F472" s="4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ht="27.75" customHeight="1">
      <c r="A473" s="2"/>
      <c r="B473" s="4"/>
      <c r="C473" s="6"/>
      <c r="D473" s="6"/>
      <c r="E473" s="4"/>
      <c r="F473" s="4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ht="27.75" customHeight="1">
      <c r="A474" s="2"/>
      <c r="B474" s="4"/>
      <c r="C474" s="6"/>
      <c r="D474" s="6"/>
      <c r="E474" s="4"/>
      <c r="F474" s="4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ht="27.75" customHeight="1">
      <c r="A475" s="2"/>
      <c r="B475" s="4"/>
      <c r="C475" s="6"/>
      <c r="D475" s="6"/>
      <c r="E475" s="4"/>
      <c r="F475" s="4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ht="27.75" customHeight="1">
      <c r="A476" s="2"/>
      <c r="B476" s="4"/>
      <c r="C476" s="6"/>
      <c r="D476" s="6"/>
      <c r="E476" s="4"/>
      <c r="F476" s="4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ht="27.75" customHeight="1">
      <c r="A477" s="2"/>
      <c r="B477" s="4"/>
      <c r="C477" s="6"/>
      <c r="D477" s="6"/>
      <c r="E477" s="4"/>
      <c r="F477" s="4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ht="27.75" customHeight="1">
      <c r="A478" s="2"/>
      <c r="B478" s="4"/>
      <c r="C478" s="6"/>
      <c r="D478" s="6"/>
      <c r="E478" s="4"/>
      <c r="F478" s="4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ht="27.75" customHeight="1">
      <c r="A479" s="2"/>
      <c r="B479" s="4"/>
      <c r="C479" s="6"/>
      <c r="D479" s="6"/>
      <c r="E479" s="4"/>
      <c r="F479" s="4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ht="27.75" customHeight="1">
      <c r="A480" s="2"/>
      <c r="B480" s="4"/>
      <c r="C480" s="6"/>
      <c r="D480" s="6"/>
      <c r="E480" s="4"/>
      <c r="F480" s="4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ht="27.75" customHeight="1">
      <c r="A481" s="2"/>
      <c r="B481" s="4"/>
      <c r="C481" s="6"/>
      <c r="D481" s="6"/>
      <c r="E481" s="4"/>
      <c r="F481" s="4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ht="27.75" customHeight="1">
      <c r="A482" s="2"/>
      <c r="B482" s="4"/>
      <c r="C482" s="6"/>
      <c r="D482" s="6"/>
      <c r="E482" s="4"/>
      <c r="F482" s="4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ht="27.75" customHeight="1">
      <c r="A483" s="2"/>
      <c r="B483" s="4"/>
      <c r="C483" s="6"/>
      <c r="D483" s="6"/>
      <c r="E483" s="4"/>
      <c r="F483" s="4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ht="27.75" customHeight="1">
      <c r="A484" s="2"/>
      <c r="B484" s="4"/>
      <c r="C484" s="6"/>
      <c r="D484" s="6"/>
      <c r="E484" s="4"/>
      <c r="F484" s="4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ht="27.75" customHeight="1">
      <c r="A485" s="2"/>
      <c r="B485" s="4"/>
      <c r="C485" s="6"/>
      <c r="D485" s="6"/>
      <c r="E485" s="4"/>
      <c r="F485" s="4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ht="27.75" customHeight="1">
      <c r="A486" s="2"/>
      <c r="B486" s="4"/>
      <c r="C486" s="6"/>
      <c r="D486" s="6"/>
      <c r="E486" s="4"/>
      <c r="F486" s="4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ht="27.75" customHeight="1">
      <c r="A487" s="2"/>
      <c r="B487" s="4"/>
      <c r="C487" s="6"/>
      <c r="D487" s="6"/>
      <c r="E487" s="4"/>
      <c r="F487" s="4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ht="27.75" customHeight="1">
      <c r="A488" s="2"/>
      <c r="B488" s="4"/>
      <c r="C488" s="6"/>
      <c r="D488" s="6"/>
      <c r="E488" s="4"/>
      <c r="F488" s="4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ht="27.75" customHeight="1">
      <c r="A489" s="2"/>
      <c r="B489" s="4"/>
      <c r="C489" s="6"/>
      <c r="D489" s="6"/>
      <c r="E489" s="4"/>
      <c r="F489" s="4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ht="27.75" customHeight="1">
      <c r="A490" s="2"/>
      <c r="B490" s="4"/>
      <c r="C490" s="6"/>
      <c r="D490" s="6"/>
      <c r="E490" s="4"/>
      <c r="F490" s="4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ht="27.75" customHeight="1">
      <c r="A491" s="2"/>
      <c r="B491" s="4"/>
      <c r="C491" s="6"/>
      <c r="D491" s="6"/>
      <c r="E491" s="4"/>
      <c r="F491" s="4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ht="27.75" customHeight="1">
      <c r="A492" s="2"/>
      <c r="B492" s="4"/>
      <c r="C492" s="6"/>
      <c r="D492" s="6"/>
      <c r="E492" s="4"/>
      <c r="F492" s="4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ht="27.75" customHeight="1">
      <c r="A493" s="2"/>
      <c r="B493" s="4"/>
      <c r="C493" s="6"/>
      <c r="D493" s="6"/>
      <c r="E493" s="4"/>
      <c r="F493" s="4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ht="27.75" customHeight="1">
      <c r="A494" s="2"/>
      <c r="B494" s="4"/>
      <c r="C494" s="6"/>
      <c r="D494" s="6"/>
      <c r="E494" s="4"/>
      <c r="F494" s="4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ht="27.75" customHeight="1">
      <c r="A495" s="2"/>
      <c r="B495" s="4"/>
      <c r="C495" s="6"/>
      <c r="D495" s="6"/>
      <c r="E495" s="4"/>
      <c r="F495" s="4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ht="27.75" customHeight="1">
      <c r="A496" s="2"/>
      <c r="B496" s="4"/>
      <c r="C496" s="6"/>
      <c r="D496" s="6"/>
      <c r="E496" s="4"/>
      <c r="F496" s="4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ht="27.75" customHeight="1">
      <c r="A497" s="2"/>
      <c r="B497" s="4"/>
      <c r="C497" s="6"/>
      <c r="D497" s="6"/>
      <c r="E497" s="4"/>
      <c r="F497" s="4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ht="27.75" customHeight="1">
      <c r="A498" s="2"/>
      <c r="B498" s="4"/>
      <c r="C498" s="6"/>
      <c r="D498" s="6"/>
      <c r="E498" s="4"/>
      <c r="F498" s="4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ht="27.75" customHeight="1">
      <c r="A499" s="2"/>
      <c r="B499" s="4"/>
      <c r="C499" s="6"/>
      <c r="D499" s="6"/>
      <c r="E499" s="4"/>
      <c r="F499" s="4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ht="27.75" customHeight="1">
      <c r="A500" s="2"/>
      <c r="B500" s="4"/>
      <c r="C500" s="6"/>
      <c r="D500" s="6"/>
      <c r="E500" s="4"/>
      <c r="F500" s="4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ht="27.75" customHeight="1">
      <c r="A501" s="2"/>
      <c r="B501" s="4"/>
      <c r="C501" s="6"/>
      <c r="D501" s="6"/>
      <c r="E501" s="4"/>
      <c r="F501" s="4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ht="27.75" customHeight="1">
      <c r="A502" s="2"/>
      <c r="B502" s="4"/>
      <c r="C502" s="6"/>
      <c r="D502" s="6"/>
      <c r="E502" s="4"/>
      <c r="F502" s="4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ht="27.75" customHeight="1">
      <c r="A503" s="2"/>
      <c r="B503" s="4"/>
      <c r="C503" s="6"/>
      <c r="D503" s="6"/>
      <c r="E503" s="4"/>
      <c r="F503" s="4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ht="27.75" customHeight="1">
      <c r="A504" s="2"/>
      <c r="B504" s="4"/>
      <c r="C504" s="6"/>
      <c r="D504" s="6"/>
      <c r="E504" s="4"/>
      <c r="F504" s="4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ht="27.75" customHeight="1">
      <c r="A505" s="2"/>
      <c r="B505" s="4"/>
      <c r="C505" s="6"/>
      <c r="D505" s="6"/>
      <c r="E505" s="4"/>
      <c r="F505" s="4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ht="27.75" customHeight="1">
      <c r="A506" s="2"/>
      <c r="B506" s="4"/>
      <c r="C506" s="6"/>
      <c r="D506" s="6"/>
      <c r="E506" s="4"/>
      <c r="F506" s="4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ht="27.75" customHeight="1">
      <c r="A507" s="2"/>
      <c r="B507" s="4"/>
      <c r="C507" s="6"/>
      <c r="D507" s="6"/>
      <c r="E507" s="4"/>
      <c r="F507" s="4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ht="27.75" customHeight="1">
      <c r="A508" s="2"/>
      <c r="B508" s="4"/>
      <c r="C508" s="6"/>
      <c r="D508" s="6"/>
      <c r="E508" s="4"/>
      <c r="F508" s="4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ht="27.75" customHeight="1">
      <c r="A509" s="2"/>
      <c r="B509" s="4"/>
      <c r="C509" s="6"/>
      <c r="D509" s="6"/>
      <c r="E509" s="4"/>
      <c r="F509" s="4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ht="27.75" customHeight="1">
      <c r="A510" s="2"/>
      <c r="B510" s="4"/>
      <c r="C510" s="6"/>
      <c r="D510" s="6"/>
      <c r="E510" s="4"/>
      <c r="F510" s="4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ht="27.75" customHeight="1">
      <c r="A511" s="2"/>
      <c r="B511" s="4"/>
      <c r="C511" s="6"/>
      <c r="D511" s="6"/>
      <c r="E511" s="4"/>
      <c r="F511" s="4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ht="27.75" customHeight="1">
      <c r="A512" s="2"/>
      <c r="B512" s="4"/>
      <c r="C512" s="6"/>
      <c r="D512" s="6"/>
      <c r="E512" s="4"/>
      <c r="F512" s="4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ht="27.75" customHeight="1">
      <c r="A513" s="2"/>
      <c r="B513" s="4"/>
      <c r="C513" s="6"/>
      <c r="D513" s="6"/>
      <c r="E513" s="4"/>
      <c r="F513" s="4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ht="27.75" customHeight="1">
      <c r="A514" s="2"/>
      <c r="B514" s="4"/>
      <c r="C514" s="6"/>
      <c r="D514" s="6"/>
      <c r="E514" s="4"/>
      <c r="F514" s="4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ht="27.75" customHeight="1">
      <c r="A515" s="2"/>
      <c r="B515" s="4"/>
      <c r="C515" s="6"/>
      <c r="D515" s="6"/>
      <c r="E515" s="4"/>
      <c r="F515" s="4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ht="27.75" customHeight="1">
      <c r="A516" s="2"/>
      <c r="B516" s="4"/>
      <c r="C516" s="6"/>
      <c r="D516" s="6"/>
      <c r="E516" s="4"/>
      <c r="F516" s="4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ht="27.75" customHeight="1">
      <c r="A517" s="2"/>
      <c r="B517" s="4"/>
      <c r="C517" s="6"/>
      <c r="D517" s="6"/>
      <c r="E517" s="4"/>
      <c r="F517" s="4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ht="27.75" customHeight="1">
      <c r="A518" s="2"/>
      <c r="B518" s="4"/>
      <c r="C518" s="6"/>
      <c r="D518" s="6"/>
      <c r="E518" s="4"/>
      <c r="F518" s="4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ht="27.75" customHeight="1">
      <c r="A519" s="2"/>
      <c r="B519" s="4"/>
      <c r="C519" s="6"/>
      <c r="D519" s="6"/>
      <c r="E519" s="4"/>
      <c r="F519" s="4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ht="27.75" customHeight="1">
      <c r="A520" s="2"/>
      <c r="B520" s="4"/>
      <c r="C520" s="6"/>
      <c r="D520" s="6"/>
      <c r="E520" s="4"/>
      <c r="F520" s="4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ht="27.75" customHeight="1">
      <c r="A521" s="2"/>
      <c r="B521" s="4"/>
      <c r="C521" s="6"/>
      <c r="D521" s="6"/>
      <c r="E521" s="4"/>
      <c r="F521" s="4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ht="27.75" customHeight="1">
      <c r="A522" s="2"/>
      <c r="B522" s="4"/>
      <c r="C522" s="6"/>
      <c r="D522" s="6"/>
      <c r="E522" s="4"/>
      <c r="F522" s="4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ht="27.75" customHeight="1">
      <c r="A523" s="2"/>
      <c r="B523" s="4"/>
      <c r="C523" s="6"/>
      <c r="D523" s="6"/>
      <c r="E523" s="4"/>
      <c r="F523" s="4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ht="27.75" customHeight="1">
      <c r="A524" s="2"/>
      <c r="B524" s="4"/>
      <c r="C524" s="6"/>
      <c r="D524" s="6"/>
      <c r="E524" s="4"/>
      <c r="F524" s="4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ht="27.75" customHeight="1">
      <c r="A525" s="2"/>
      <c r="B525" s="4"/>
      <c r="C525" s="6"/>
      <c r="D525" s="6"/>
      <c r="E525" s="4"/>
      <c r="F525" s="4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ht="27.75" customHeight="1">
      <c r="A526" s="2"/>
      <c r="B526" s="4"/>
      <c r="C526" s="6"/>
      <c r="D526" s="6"/>
      <c r="E526" s="4"/>
      <c r="F526" s="4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ht="27.75" customHeight="1">
      <c r="A527" s="2"/>
      <c r="B527" s="4"/>
      <c r="C527" s="6"/>
      <c r="D527" s="6"/>
      <c r="E527" s="4"/>
      <c r="F527" s="4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ht="27.75" customHeight="1">
      <c r="A528" s="2"/>
      <c r="B528" s="4"/>
      <c r="C528" s="6"/>
      <c r="D528" s="6"/>
      <c r="E528" s="4"/>
      <c r="F528" s="4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ht="27.75" customHeight="1">
      <c r="A529" s="2"/>
      <c r="B529" s="4"/>
      <c r="C529" s="6"/>
      <c r="D529" s="6"/>
      <c r="E529" s="4"/>
      <c r="F529" s="4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ht="27.75" customHeight="1">
      <c r="A530" s="2"/>
      <c r="B530" s="4"/>
      <c r="C530" s="6"/>
      <c r="D530" s="6"/>
      <c r="E530" s="4"/>
      <c r="F530" s="4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ht="27.75" customHeight="1">
      <c r="A531" s="2"/>
      <c r="B531" s="4"/>
      <c r="C531" s="6"/>
      <c r="D531" s="6"/>
      <c r="E531" s="4"/>
      <c r="F531" s="4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ht="27.75" customHeight="1">
      <c r="A532" s="2"/>
      <c r="B532" s="4"/>
      <c r="C532" s="6"/>
      <c r="D532" s="6"/>
      <c r="E532" s="4"/>
      <c r="F532" s="4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ht="27.75" customHeight="1">
      <c r="A533" s="2"/>
      <c r="B533" s="4"/>
      <c r="C533" s="6"/>
      <c r="D533" s="6"/>
      <c r="E533" s="4"/>
      <c r="F533" s="4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ht="27.75" customHeight="1">
      <c r="A534" s="2"/>
      <c r="B534" s="4"/>
      <c r="C534" s="6"/>
      <c r="D534" s="6"/>
      <c r="E534" s="4"/>
      <c r="F534" s="4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ht="27.75" customHeight="1">
      <c r="A535" s="2"/>
      <c r="B535" s="4"/>
      <c r="C535" s="6"/>
      <c r="D535" s="6"/>
      <c r="E535" s="4"/>
      <c r="F535" s="4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ht="27.75" customHeight="1">
      <c r="A536" s="2"/>
      <c r="B536" s="4"/>
      <c r="C536" s="6"/>
      <c r="D536" s="6"/>
      <c r="E536" s="4"/>
      <c r="F536" s="4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ht="27.75" customHeight="1">
      <c r="A537" s="2"/>
      <c r="B537" s="4"/>
      <c r="C537" s="6"/>
      <c r="D537" s="6"/>
      <c r="E537" s="4"/>
      <c r="F537" s="4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ht="27.75" customHeight="1">
      <c r="A538" s="2"/>
      <c r="B538" s="4"/>
      <c r="C538" s="6"/>
      <c r="D538" s="6"/>
      <c r="E538" s="4"/>
      <c r="F538" s="4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ht="27.75" customHeight="1">
      <c r="A539" s="2"/>
      <c r="B539" s="4"/>
      <c r="C539" s="6"/>
      <c r="D539" s="6"/>
      <c r="E539" s="4"/>
      <c r="F539" s="4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ht="27.75" customHeight="1">
      <c r="A540" s="2"/>
      <c r="B540" s="4"/>
      <c r="C540" s="6"/>
      <c r="D540" s="6"/>
      <c r="E540" s="4"/>
      <c r="F540" s="4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ht="27.75" customHeight="1">
      <c r="A541" s="2"/>
      <c r="B541" s="4"/>
      <c r="C541" s="6"/>
      <c r="D541" s="6"/>
      <c r="E541" s="4"/>
      <c r="F541" s="4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ht="27.75" customHeight="1">
      <c r="A542" s="2"/>
      <c r="B542" s="4"/>
      <c r="C542" s="6"/>
      <c r="D542" s="6"/>
      <c r="E542" s="4"/>
      <c r="F542" s="4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ht="27.75" customHeight="1">
      <c r="A543" s="2"/>
      <c r="B543" s="4"/>
      <c r="C543" s="6"/>
      <c r="D543" s="6"/>
      <c r="E543" s="4"/>
      <c r="F543" s="4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ht="27.75" customHeight="1">
      <c r="A544" s="2"/>
      <c r="B544" s="4"/>
      <c r="C544" s="6"/>
      <c r="D544" s="6"/>
      <c r="E544" s="4"/>
      <c r="F544" s="4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ht="27.75" customHeight="1">
      <c r="A545" s="2"/>
      <c r="B545" s="4"/>
      <c r="C545" s="6"/>
      <c r="D545" s="6"/>
      <c r="E545" s="4"/>
      <c r="F545" s="4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ht="27.75" customHeight="1">
      <c r="A546" s="2"/>
      <c r="B546" s="4"/>
      <c r="C546" s="6"/>
      <c r="D546" s="6"/>
      <c r="E546" s="4"/>
      <c r="F546" s="4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ht="27.75" customHeight="1">
      <c r="A547" s="2"/>
      <c r="B547" s="4"/>
      <c r="C547" s="6"/>
      <c r="D547" s="6"/>
      <c r="E547" s="4"/>
      <c r="F547" s="4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ht="27.75" customHeight="1">
      <c r="A548" s="2"/>
      <c r="B548" s="4"/>
      <c r="C548" s="6"/>
      <c r="D548" s="6"/>
      <c r="E548" s="4"/>
      <c r="F548" s="4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ht="27.75" customHeight="1">
      <c r="A549" s="2"/>
      <c r="B549" s="4"/>
      <c r="C549" s="6"/>
      <c r="D549" s="6"/>
      <c r="E549" s="4"/>
      <c r="F549" s="4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ht="27.75" customHeight="1">
      <c r="A550" s="2"/>
      <c r="B550" s="4"/>
      <c r="C550" s="6"/>
      <c r="D550" s="6"/>
      <c r="E550" s="4"/>
      <c r="F550" s="4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ht="27.75" customHeight="1">
      <c r="A551" s="2"/>
      <c r="B551" s="4"/>
      <c r="C551" s="6"/>
      <c r="D551" s="6"/>
      <c r="E551" s="4"/>
      <c r="F551" s="4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ht="27.75" customHeight="1">
      <c r="A552" s="2"/>
      <c r="B552" s="4"/>
      <c r="C552" s="6"/>
      <c r="D552" s="6"/>
      <c r="E552" s="4"/>
      <c r="F552" s="4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ht="27.75" customHeight="1">
      <c r="A553" s="2"/>
      <c r="B553" s="4"/>
      <c r="C553" s="6"/>
      <c r="D553" s="6"/>
      <c r="E553" s="4"/>
      <c r="F553" s="4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ht="27.75" customHeight="1">
      <c r="A554" s="2"/>
      <c r="B554" s="4"/>
      <c r="C554" s="6"/>
      <c r="D554" s="6"/>
      <c r="E554" s="4"/>
      <c r="F554" s="4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ht="27.75" customHeight="1">
      <c r="A555" s="2"/>
      <c r="B555" s="4"/>
      <c r="C555" s="6"/>
      <c r="D555" s="6"/>
      <c r="E555" s="4"/>
      <c r="F555" s="4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ht="27.75" customHeight="1">
      <c r="A556" s="2"/>
      <c r="B556" s="4"/>
      <c r="C556" s="6"/>
      <c r="D556" s="6"/>
      <c r="E556" s="4"/>
      <c r="F556" s="4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ht="27.75" customHeight="1">
      <c r="A557" s="2"/>
      <c r="B557" s="4"/>
      <c r="C557" s="6"/>
      <c r="D557" s="6"/>
      <c r="E557" s="4"/>
      <c r="F557" s="4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ht="27.75" customHeight="1">
      <c r="A558" s="2"/>
      <c r="B558" s="4"/>
      <c r="C558" s="6"/>
      <c r="D558" s="6"/>
      <c r="E558" s="4"/>
      <c r="F558" s="4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ht="27.75" customHeight="1">
      <c r="A559" s="2"/>
      <c r="B559" s="4"/>
      <c r="C559" s="6"/>
      <c r="D559" s="6"/>
      <c r="E559" s="4"/>
      <c r="F559" s="4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ht="27.75" customHeight="1">
      <c r="A560" s="2"/>
      <c r="B560" s="4"/>
      <c r="C560" s="6"/>
      <c r="D560" s="6"/>
      <c r="E560" s="4"/>
      <c r="F560" s="4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ht="27.75" customHeight="1">
      <c r="A561" s="2"/>
      <c r="B561" s="4"/>
      <c r="C561" s="6"/>
      <c r="D561" s="6"/>
      <c r="E561" s="4"/>
      <c r="F561" s="4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ht="27.75" customHeight="1">
      <c r="A562" s="2"/>
      <c r="B562" s="4"/>
      <c r="C562" s="6"/>
      <c r="D562" s="6"/>
      <c r="E562" s="4"/>
      <c r="F562" s="4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ht="27.75" customHeight="1">
      <c r="A563" s="2"/>
      <c r="B563" s="4"/>
      <c r="C563" s="6"/>
      <c r="D563" s="6"/>
      <c r="E563" s="4"/>
      <c r="F563" s="4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ht="27.75" customHeight="1">
      <c r="A564" s="2"/>
      <c r="B564" s="4"/>
      <c r="C564" s="6"/>
      <c r="D564" s="6"/>
      <c r="E564" s="4"/>
      <c r="F564" s="4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ht="27.75" customHeight="1">
      <c r="A565" s="2"/>
      <c r="B565" s="4"/>
      <c r="C565" s="6"/>
      <c r="D565" s="6"/>
      <c r="E565" s="4"/>
      <c r="F565" s="4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ht="27.75" customHeight="1">
      <c r="A566" s="2"/>
      <c r="B566" s="4"/>
      <c r="C566" s="6"/>
      <c r="D566" s="6"/>
      <c r="E566" s="4"/>
      <c r="F566" s="4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ht="27.75" customHeight="1">
      <c r="A567" s="2"/>
      <c r="B567" s="4"/>
      <c r="C567" s="6"/>
      <c r="D567" s="6"/>
      <c r="E567" s="4"/>
      <c r="F567" s="4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ht="27.75" customHeight="1">
      <c r="A568" s="2"/>
      <c r="B568" s="4"/>
      <c r="C568" s="6"/>
      <c r="D568" s="6"/>
      <c r="E568" s="4"/>
      <c r="F568" s="4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ht="27.75" customHeight="1">
      <c r="A569" s="2"/>
      <c r="B569" s="4"/>
      <c r="C569" s="6"/>
      <c r="D569" s="6"/>
      <c r="E569" s="4"/>
      <c r="F569" s="4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ht="27.75" customHeight="1">
      <c r="A570" s="2"/>
      <c r="B570" s="4"/>
      <c r="C570" s="6"/>
      <c r="D570" s="6"/>
      <c r="E570" s="4"/>
      <c r="F570" s="4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ht="27.75" customHeight="1">
      <c r="A571" s="2"/>
      <c r="B571" s="4"/>
      <c r="C571" s="6"/>
      <c r="D571" s="6"/>
      <c r="E571" s="4"/>
      <c r="F571" s="4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ht="27.75" customHeight="1">
      <c r="A572" s="2"/>
      <c r="B572" s="4"/>
      <c r="C572" s="6"/>
      <c r="D572" s="6"/>
      <c r="E572" s="4"/>
      <c r="F572" s="4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ht="27.75" customHeight="1">
      <c r="A573" s="2"/>
      <c r="B573" s="4"/>
      <c r="C573" s="6"/>
      <c r="D573" s="6"/>
      <c r="E573" s="4"/>
      <c r="F573" s="4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ht="27.75" customHeight="1">
      <c r="A574" s="2"/>
      <c r="B574" s="4"/>
      <c r="C574" s="6"/>
      <c r="D574" s="6"/>
      <c r="E574" s="4"/>
      <c r="F574" s="4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ht="27.75" customHeight="1">
      <c r="A575" s="2"/>
      <c r="B575" s="4"/>
      <c r="C575" s="6"/>
      <c r="D575" s="6"/>
      <c r="E575" s="4"/>
      <c r="F575" s="4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ht="27.75" customHeight="1">
      <c r="A576" s="2"/>
      <c r="B576" s="4"/>
      <c r="C576" s="6"/>
      <c r="D576" s="6"/>
      <c r="E576" s="4"/>
      <c r="F576" s="4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ht="27.75" customHeight="1">
      <c r="A577" s="2"/>
      <c r="B577" s="4"/>
      <c r="C577" s="6"/>
      <c r="D577" s="6"/>
      <c r="E577" s="4"/>
      <c r="F577" s="4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ht="27.75" customHeight="1">
      <c r="A578" s="2"/>
      <c r="B578" s="4"/>
      <c r="C578" s="6"/>
      <c r="D578" s="6"/>
      <c r="E578" s="4"/>
      <c r="F578" s="4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ht="27.75" customHeight="1">
      <c r="A579" s="2"/>
      <c r="B579" s="4"/>
      <c r="C579" s="6"/>
      <c r="D579" s="6"/>
      <c r="E579" s="4"/>
      <c r="F579" s="4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ht="27.75" customHeight="1">
      <c r="A580" s="2"/>
      <c r="B580" s="4"/>
      <c r="C580" s="6"/>
      <c r="D580" s="6"/>
      <c r="E580" s="4"/>
      <c r="F580" s="4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ht="27.75" customHeight="1">
      <c r="A581" s="2"/>
      <c r="B581" s="4"/>
      <c r="C581" s="6"/>
      <c r="D581" s="6"/>
      <c r="E581" s="4"/>
      <c r="F581" s="4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ht="27.75" customHeight="1">
      <c r="A582" s="2"/>
      <c r="B582" s="4"/>
      <c r="C582" s="6"/>
      <c r="D582" s="6"/>
      <c r="E582" s="4"/>
      <c r="F582" s="4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ht="27.75" customHeight="1">
      <c r="A583" s="2"/>
      <c r="B583" s="4"/>
      <c r="C583" s="6"/>
      <c r="D583" s="6"/>
      <c r="E583" s="4"/>
      <c r="F583" s="4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ht="27.75" customHeight="1">
      <c r="A584" s="2"/>
      <c r="B584" s="4"/>
      <c r="C584" s="6"/>
      <c r="D584" s="6"/>
      <c r="E584" s="4"/>
      <c r="F584" s="4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ht="27.75" customHeight="1">
      <c r="A585" s="2"/>
      <c r="B585" s="4"/>
      <c r="C585" s="6"/>
      <c r="D585" s="6"/>
      <c r="E585" s="4"/>
      <c r="F585" s="4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ht="27.75" customHeight="1">
      <c r="A586" s="2"/>
      <c r="B586" s="4"/>
      <c r="C586" s="6"/>
      <c r="D586" s="6"/>
      <c r="E586" s="4"/>
      <c r="F586" s="4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ht="27.75" customHeight="1">
      <c r="A587" s="2"/>
      <c r="B587" s="4"/>
      <c r="C587" s="6"/>
      <c r="D587" s="6"/>
      <c r="E587" s="4"/>
      <c r="F587" s="4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ht="27.75" customHeight="1">
      <c r="A588" s="2"/>
      <c r="B588" s="4"/>
      <c r="C588" s="6"/>
      <c r="D588" s="6"/>
      <c r="E588" s="4"/>
      <c r="F588" s="4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ht="27.75" customHeight="1">
      <c r="A589" s="2"/>
      <c r="B589" s="4"/>
      <c r="C589" s="6"/>
      <c r="D589" s="6"/>
      <c r="E589" s="4"/>
      <c r="F589" s="4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ht="27.75" customHeight="1">
      <c r="A590" s="2"/>
      <c r="B590" s="4"/>
      <c r="C590" s="6"/>
      <c r="D590" s="6"/>
      <c r="E590" s="4"/>
      <c r="F590" s="4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ht="27.75" customHeight="1">
      <c r="A591" s="2"/>
      <c r="B591" s="4"/>
      <c r="C591" s="6"/>
      <c r="D591" s="6"/>
      <c r="E591" s="4"/>
      <c r="F591" s="4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ht="27.75" customHeight="1">
      <c r="A592" s="2"/>
      <c r="B592" s="4"/>
      <c r="C592" s="6"/>
      <c r="D592" s="6"/>
      <c r="E592" s="4"/>
      <c r="F592" s="4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ht="27.75" customHeight="1">
      <c r="A593" s="2"/>
      <c r="B593" s="4"/>
      <c r="C593" s="6"/>
      <c r="D593" s="6"/>
      <c r="E593" s="4"/>
      <c r="F593" s="4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ht="27.75" customHeight="1">
      <c r="A594" s="2"/>
      <c r="B594" s="4"/>
      <c r="C594" s="6"/>
      <c r="D594" s="6"/>
      <c r="E594" s="4"/>
      <c r="F594" s="4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ht="27.75" customHeight="1">
      <c r="A595" s="2"/>
      <c r="B595" s="4"/>
      <c r="C595" s="6"/>
      <c r="D595" s="6"/>
      <c r="E595" s="4"/>
      <c r="F595" s="4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ht="27.75" customHeight="1">
      <c r="A596" s="2"/>
      <c r="B596" s="4"/>
      <c r="C596" s="6"/>
      <c r="D596" s="6"/>
      <c r="E596" s="4"/>
      <c r="F596" s="4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ht="27.75" customHeight="1">
      <c r="A597" s="2"/>
      <c r="B597" s="4"/>
      <c r="C597" s="6"/>
      <c r="D597" s="6"/>
      <c r="E597" s="4"/>
      <c r="F597" s="4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ht="27.75" customHeight="1">
      <c r="A598" s="2"/>
      <c r="B598" s="4"/>
      <c r="C598" s="6"/>
      <c r="D598" s="6"/>
      <c r="E598" s="4"/>
      <c r="F598" s="4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ht="27.75" customHeight="1">
      <c r="A599" s="2"/>
      <c r="B599" s="4"/>
      <c r="C599" s="6"/>
      <c r="D599" s="6"/>
      <c r="E599" s="4"/>
      <c r="F599" s="4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ht="27.75" customHeight="1">
      <c r="A600" s="2"/>
      <c r="B600" s="4"/>
      <c r="C600" s="6"/>
      <c r="D600" s="6"/>
      <c r="E600" s="4"/>
      <c r="F600" s="4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ht="27.75" customHeight="1">
      <c r="A601" s="2"/>
      <c r="B601" s="4"/>
      <c r="C601" s="6"/>
      <c r="D601" s="6"/>
      <c r="E601" s="4"/>
      <c r="F601" s="4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ht="27.75" customHeight="1">
      <c r="A602" s="2"/>
      <c r="B602" s="4"/>
      <c r="C602" s="6"/>
      <c r="D602" s="6"/>
      <c r="E602" s="4"/>
      <c r="F602" s="4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ht="27.75" customHeight="1">
      <c r="A603" s="2"/>
      <c r="B603" s="4"/>
      <c r="C603" s="6"/>
      <c r="D603" s="6"/>
      <c r="E603" s="4"/>
      <c r="F603" s="4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ht="27.75" customHeight="1">
      <c r="A604" s="2"/>
      <c r="B604" s="4"/>
      <c r="C604" s="6"/>
      <c r="D604" s="6"/>
      <c r="E604" s="4"/>
      <c r="F604" s="4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ht="27.75" customHeight="1">
      <c r="A605" s="2"/>
      <c r="B605" s="4"/>
      <c r="C605" s="6"/>
      <c r="D605" s="6"/>
      <c r="E605" s="4"/>
      <c r="F605" s="4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ht="27.75" customHeight="1">
      <c r="A606" s="2"/>
      <c r="B606" s="4"/>
      <c r="C606" s="6"/>
      <c r="D606" s="6"/>
      <c r="E606" s="4"/>
      <c r="F606" s="4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ht="27.75" customHeight="1">
      <c r="A607" s="2"/>
      <c r="B607" s="4"/>
      <c r="C607" s="6"/>
      <c r="D607" s="6"/>
      <c r="E607" s="4"/>
      <c r="F607" s="4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ht="27.75" customHeight="1">
      <c r="A608" s="2"/>
      <c r="B608" s="4"/>
      <c r="C608" s="6"/>
      <c r="D608" s="6"/>
      <c r="E608" s="4"/>
      <c r="F608" s="4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ht="27.75" customHeight="1">
      <c r="A609" s="2"/>
      <c r="B609" s="4"/>
      <c r="C609" s="6"/>
      <c r="D609" s="6"/>
      <c r="E609" s="4"/>
      <c r="F609" s="4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ht="27.75" customHeight="1">
      <c r="A610" s="2"/>
      <c r="B610" s="4"/>
      <c r="C610" s="6"/>
      <c r="D610" s="6"/>
      <c r="E610" s="4"/>
      <c r="F610" s="4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ht="27.75" customHeight="1">
      <c r="A611" s="2"/>
      <c r="B611" s="4"/>
      <c r="C611" s="6"/>
      <c r="D611" s="6"/>
      <c r="E611" s="4"/>
      <c r="F611" s="4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ht="27.75" customHeight="1">
      <c r="A612" s="2"/>
      <c r="B612" s="4"/>
      <c r="C612" s="6"/>
      <c r="D612" s="6"/>
      <c r="E612" s="4"/>
      <c r="F612" s="4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ht="27.75" customHeight="1">
      <c r="A613" s="2"/>
      <c r="B613" s="4"/>
      <c r="C613" s="6"/>
      <c r="D613" s="6"/>
      <c r="E613" s="4"/>
      <c r="F613" s="4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ht="27.75" customHeight="1">
      <c r="A614" s="2"/>
      <c r="B614" s="4"/>
      <c r="C614" s="6"/>
      <c r="D614" s="6"/>
      <c r="E614" s="4"/>
      <c r="F614" s="4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ht="27.75" customHeight="1">
      <c r="A615" s="2"/>
      <c r="B615" s="4"/>
      <c r="C615" s="6"/>
      <c r="D615" s="6"/>
      <c r="E615" s="4"/>
      <c r="F615" s="4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ht="27.75" customHeight="1">
      <c r="A616" s="2"/>
      <c r="B616" s="4"/>
      <c r="C616" s="6"/>
      <c r="D616" s="6"/>
      <c r="E616" s="4"/>
      <c r="F616" s="4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ht="27.75" customHeight="1">
      <c r="A617" s="2"/>
      <c r="B617" s="4"/>
      <c r="C617" s="6"/>
      <c r="D617" s="6"/>
      <c r="E617" s="4"/>
      <c r="F617" s="4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ht="27.75" customHeight="1">
      <c r="A618" s="2"/>
      <c r="B618" s="4"/>
      <c r="C618" s="6"/>
      <c r="D618" s="6"/>
      <c r="E618" s="4"/>
      <c r="F618" s="4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ht="27.75" customHeight="1">
      <c r="A619" s="2"/>
      <c r="B619" s="4"/>
      <c r="C619" s="6"/>
      <c r="D619" s="6"/>
      <c r="E619" s="4"/>
      <c r="F619" s="4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ht="27.75" customHeight="1">
      <c r="A620" s="2"/>
      <c r="B620" s="4"/>
      <c r="C620" s="6"/>
      <c r="D620" s="6"/>
      <c r="E620" s="4"/>
      <c r="F620" s="4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ht="27.75" customHeight="1">
      <c r="A621" s="2"/>
      <c r="B621" s="4"/>
      <c r="C621" s="6"/>
      <c r="D621" s="6"/>
      <c r="E621" s="4"/>
      <c r="F621" s="4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ht="27.75" customHeight="1">
      <c r="A622" s="2"/>
      <c r="B622" s="4"/>
      <c r="C622" s="6"/>
      <c r="D622" s="6"/>
      <c r="E622" s="4"/>
      <c r="F622" s="4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ht="27.75" customHeight="1">
      <c r="A623" s="2"/>
      <c r="B623" s="4"/>
      <c r="C623" s="6"/>
      <c r="D623" s="6"/>
      <c r="E623" s="4"/>
      <c r="F623" s="4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ht="27.75" customHeight="1">
      <c r="A624" s="2"/>
      <c r="B624" s="4"/>
      <c r="C624" s="6"/>
      <c r="D624" s="6"/>
      <c r="E624" s="4"/>
      <c r="F624" s="4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ht="27.75" customHeight="1">
      <c r="A625" s="2"/>
      <c r="B625" s="4"/>
      <c r="C625" s="6"/>
      <c r="D625" s="6"/>
      <c r="E625" s="4"/>
      <c r="F625" s="4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ht="27.75" customHeight="1">
      <c r="A626" s="2"/>
      <c r="B626" s="4"/>
      <c r="C626" s="6"/>
      <c r="D626" s="6"/>
      <c r="E626" s="4"/>
      <c r="F626" s="4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ht="27.75" customHeight="1">
      <c r="A627" s="2"/>
      <c r="B627" s="4"/>
      <c r="C627" s="6"/>
      <c r="D627" s="6"/>
      <c r="E627" s="4"/>
      <c r="F627" s="4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ht="27.75" customHeight="1">
      <c r="A628" s="2"/>
      <c r="B628" s="4"/>
      <c r="C628" s="6"/>
      <c r="D628" s="6"/>
      <c r="E628" s="4"/>
      <c r="F628" s="4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ht="27.75" customHeight="1">
      <c r="A629" s="2"/>
      <c r="B629" s="4"/>
      <c r="C629" s="6"/>
      <c r="D629" s="6"/>
      <c r="E629" s="4"/>
      <c r="F629" s="4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ht="27.75" customHeight="1">
      <c r="A630" s="2"/>
      <c r="B630" s="4"/>
      <c r="C630" s="6"/>
      <c r="D630" s="6"/>
      <c r="E630" s="4"/>
      <c r="F630" s="4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ht="27.75" customHeight="1">
      <c r="A631" s="2"/>
      <c r="B631" s="4"/>
      <c r="C631" s="6"/>
      <c r="D631" s="6"/>
      <c r="E631" s="4"/>
      <c r="F631" s="4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ht="27.75" customHeight="1">
      <c r="A632" s="2"/>
      <c r="B632" s="4"/>
      <c r="C632" s="6"/>
      <c r="D632" s="6"/>
      <c r="E632" s="4"/>
      <c r="F632" s="4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ht="27.75" customHeight="1">
      <c r="A633" s="2"/>
      <c r="B633" s="4"/>
      <c r="C633" s="6"/>
      <c r="D633" s="6"/>
      <c r="E633" s="4"/>
      <c r="F633" s="4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ht="27.75" customHeight="1">
      <c r="A634" s="2"/>
      <c r="B634" s="4"/>
      <c r="C634" s="6"/>
      <c r="D634" s="6"/>
      <c r="E634" s="4"/>
      <c r="F634" s="4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ht="27.75" customHeight="1">
      <c r="A635" s="2"/>
      <c r="B635" s="4"/>
      <c r="C635" s="6"/>
      <c r="D635" s="6"/>
      <c r="E635" s="4"/>
      <c r="F635" s="4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ht="27.75" customHeight="1">
      <c r="A636" s="2"/>
      <c r="B636" s="4"/>
      <c r="C636" s="6"/>
      <c r="D636" s="6"/>
      <c r="E636" s="4"/>
      <c r="F636" s="4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ht="27.75" customHeight="1">
      <c r="A637" s="2"/>
      <c r="B637" s="4"/>
      <c r="C637" s="6"/>
      <c r="D637" s="6"/>
      <c r="E637" s="4"/>
      <c r="F637" s="4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ht="27.75" customHeight="1">
      <c r="A638" s="2"/>
      <c r="B638" s="4"/>
      <c r="C638" s="6"/>
      <c r="D638" s="6"/>
      <c r="E638" s="4"/>
      <c r="F638" s="4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ht="27.75" customHeight="1">
      <c r="A639" s="2"/>
      <c r="B639" s="4"/>
      <c r="C639" s="6"/>
      <c r="D639" s="6"/>
      <c r="E639" s="4"/>
      <c r="F639" s="4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ht="27.75" customHeight="1">
      <c r="A640" s="2"/>
      <c r="B640" s="4"/>
      <c r="C640" s="6"/>
      <c r="D640" s="6"/>
      <c r="E640" s="4"/>
      <c r="F640" s="4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ht="27.75" customHeight="1">
      <c r="A641" s="2"/>
      <c r="B641" s="4"/>
      <c r="C641" s="6"/>
      <c r="D641" s="6"/>
      <c r="E641" s="4"/>
      <c r="F641" s="4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ht="27.75" customHeight="1">
      <c r="A642" s="2"/>
      <c r="B642" s="4"/>
      <c r="C642" s="6"/>
      <c r="D642" s="6"/>
      <c r="E642" s="4"/>
      <c r="F642" s="4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ht="27.75" customHeight="1">
      <c r="A643" s="2"/>
      <c r="B643" s="4"/>
      <c r="C643" s="6"/>
      <c r="D643" s="6"/>
      <c r="E643" s="4"/>
      <c r="F643" s="4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ht="27.75" customHeight="1">
      <c r="A644" s="2"/>
      <c r="B644" s="4"/>
      <c r="C644" s="6"/>
      <c r="D644" s="6"/>
      <c r="E644" s="4"/>
      <c r="F644" s="4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ht="27.75" customHeight="1">
      <c r="A645" s="2"/>
      <c r="B645" s="4"/>
      <c r="C645" s="6"/>
      <c r="D645" s="6"/>
      <c r="E645" s="4"/>
      <c r="F645" s="4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ht="27.75" customHeight="1">
      <c r="A646" s="2"/>
      <c r="B646" s="4"/>
      <c r="C646" s="6"/>
      <c r="D646" s="6"/>
      <c r="E646" s="4"/>
      <c r="F646" s="4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ht="27.75" customHeight="1">
      <c r="A647" s="2"/>
      <c r="B647" s="4"/>
      <c r="C647" s="6"/>
      <c r="D647" s="6"/>
      <c r="E647" s="4"/>
      <c r="F647" s="4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ht="27.75" customHeight="1">
      <c r="A648" s="2"/>
      <c r="B648" s="4"/>
      <c r="C648" s="6"/>
      <c r="D648" s="6"/>
      <c r="E648" s="4"/>
      <c r="F648" s="4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ht="27.75" customHeight="1">
      <c r="A649" s="2"/>
      <c r="B649" s="4"/>
      <c r="C649" s="6"/>
      <c r="D649" s="6"/>
      <c r="E649" s="4"/>
      <c r="F649" s="4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ht="27.75" customHeight="1">
      <c r="A650" s="2"/>
      <c r="B650" s="4"/>
      <c r="C650" s="6"/>
      <c r="D650" s="6"/>
      <c r="E650" s="4"/>
      <c r="F650" s="4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ht="27.75" customHeight="1">
      <c r="A651" s="2"/>
      <c r="B651" s="4"/>
      <c r="C651" s="6"/>
      <c r="D651" s="6"/>
      <c r="E651" s="4"/>
      <c r="F651" s="4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ht="27.75" customHeight="1">
      <c r="A652" s="2"/>
      <c r="B652" s="4"/>
      <c r="C652" s="6"/>
      <c r="D652" s="6"/>
      <c r="E652" s="4"/>
      <c r="F652" s="4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ht="27.75" customHeight="1">
      <c r="A653" s="2"/>
      <c r="B653" s="4"/>
      <c r="C653" s="6"/>
      <c r="D653" s="6"/>
      <c r="E653" s="4"/>
      <c r="F653" s="4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ht="27.75" customHeight="1">
      <c r="A654" s="2"/>
      <c r="B654" s="4"/>
      <c r="C654" s="6"/>
      <c r="D654" s="6"/>
      <c r="E654" s="4"/>
      <c r="F654" s="4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ht="27.75" customHeight="1">
      <c r="A655" s="2"/>
      <c r="B655" s="4"/>
      <c r="C655" s="6"/>
      <c r="D655" s="6"/>
      <c r="E655" s="4"/>
      <c r="F655" s="4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ht="27.75" customHeight="1">
      <c r="A656" s="2"/>
      <c r="B656" s="4"/>
      <c r="C656" s="6"/>
      <c r="D656" s="6"/>
      <c r="E656" s="4"/>
      <c r="F656" s="4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ht="27.75" customHeight="1">
      <c r="A657" s="2"/>
      <c r="B657" s="4"/>
      <c r="C657" s="6"/>
      <c r="D657" s="6"/>
      <c r="E657" s="4"/>
      <c r="F657" s="4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ht="27.75" customHeight="1">
      <c r="A658" s="2"/>
      <c r="B658" s="4"/>
      <c r="C658" s="6"/>
      <c r="D658" s="6"/>
      <c r="E658" s="4"/>
      <c r="F658" s="4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ht="27.75" customHeight="1">
      <c r="A659" s="2"/>
      <c r="B659" s="4"/>
      <c r="C659" s="6"/>
      <c r="D659" s="6"/>
      <c r="E659" s="4"/>
      <c r="F659" s="4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ht="27.75" customHeight="1">
      <c r="A660" s="2"/>
      <c r="B660" s="4"/>
      <c r="C660" s="6"/>
      <c r="D660" s="6"/>
      <c r="E660" s="4"/>
      <c r="F660" s="4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ht="27.75" customHeight="1">
      <c r="A661" s="2"/>
      <c r="B661" s="4"/>
      <c r="C661" s="6"/>
      <c r="D661" s="6"/>
      <c r="E661" s="4"/>
      <c r="F661" s="4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ht="27.75" customHeight="1">
      <c r="A662" s="2"/>
      <c r="B662" s="4"/>
      <c r="C662" s="6"/>
      <c r="D662" s="6"/>
      <c r="E662" s="4"/>
      <c r="F662" s="4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ht="27.75" customHeight="1">
      <c r="A663" s="2"/>
      <c r="B663" s="4"/>
      <c r="C663" s="6"/>
      <c r="D663" s="6"/>
      <c r="E663" s="4"/>
      <c r="F663" s="4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ht="27.75" customHeight="1">
      <c r="A664" s="2"/>
      <c r="B664" s="4"/>
      <c r="C664" s="6"/>
      <c r="D664" s="6"/>
      <c r="E664" s="4"/>
      <c r="F664" s="4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ht="27.75" customHeight="1">
      <c r="A665" s="2"/>
      <c r="B665" s="4"/>
      <c r="C665" s="6"/>
      <c r="D665" s="6"/>
      <c r="E665" s="4"/>
      <c r="F665" s="4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ht="27.75" customHeight="1">
      <c r="A666" s="2"/>
      <c r="B666" s="4"/>
      <c r="C666" s="6"/>
      <c r="D666" s="6"/>
      <c r="E666" s="4"/>
      <c r="F666" s="4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ht="27.75" customHeight="1">
      <c r="A667" s="2"/>
      <c r="B667" s="4"/>
      <c r="C667" s="6"/>
      <c r="D667" s="6"/>
      <c r="E667" s="4"/>
      <c r="F667" s="4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ht="27.75" customHeight="1">
      <c r="A668" s="2"/>
      <c r="B668" s="4"/>
      <c r="C668" s="6"/>
      <c r="D668" s="6"/>
      <c r="E668" s="4"/>
      <c r="F668" s="4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ht="27.75" customHeight="1">
      <c r="A669" s="2"/>
      <c r="B669" s="4"/>
      <c r="C669" s="6"/>
      <c r="D669" s="6"/>
      <c r="E669" s="4"/>
      <c r="F669" s="4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ht="27.75" customHeight="1">
      <c r="A670" s="2"/>
      <c r="B670" s="4"/>
      <c r="C670" s="6"/>
      <c r="D670" s="6"/>
      <c r="E670" s="4"/>
      <c r="F670" s="4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ht="27.75" customHeight="1">
      <c r="A671" s="2"/>
      <c r="B671" s="4"/>
      <c r="C671" s="6"/>
      <c r="D671" s="6"/>
      <c r="E671" s="4"/>
      <c r="F671" s="4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ht="27.75" customHeight="1">
      <c r="A672" s="2"/>
      <c r="B672" s="4"/>
      <c r="C672" s="6"/>
      <c r="D672" s="6"/>
      <c r="E672" s="4"/>
      <c r="F672" s="4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ht="27.75" customHeight="1">
      <c r="A673" s="2"/>
      <c r="B673" s="4"/>
      <c r="C673" s="6"/>
      <c r="D673" s="6"/>
      <c r="E673" s="4"/>
      <c r="F673" s="4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ht="27.75" customHeight="1">
      <c r="A674" s="2"/>
      <c r="B674" s="4"/>
      <c r="C674" s="6"/>
      <c r="D674" s="6"/>
      <c r="E674" s="4"/>
      <c r="F674" s="4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ht="27.75" customHeight="1">
      <c r="A675" s="2"/>
      <c r="B675" s="4"/>
      <c r="C675" s="6"/>
      <c r="D675" s="6"/>
      <c r="E675" s="4"/>
      <c r="F675" s="4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ht="27.75" customHeight="1">
      <c r="A676" s="2"/>
      <c r="B676" s="4"/>
      <c r="C676" s="6"/>
      <c r="D676" s="6"/>
      <c r="E676" s="4"/>
      <c r="F676" s="4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ht="27.75" customHeight="1">
      <c r="A677" s="2"/>
      <c r="B677" s="4"/>
      <c r="C677" s="6"/>
      <c r="D677" s="6"/>
      <c r="E677" s="4"/>
      <c r="F677" s="4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ht="27.75" customHeight="1">
      <c r="A678" s="2"/>
      <c r="B678" s="4"/>
      <c r="C678" s="6"/>
      <c r="D678" s="6"/>
      <c r="E678" s="4"/>
      <c r="F678" s="4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ht="27.75" customHeight="1">
      <c r="A679" s="2"/>
      <c r="B679" s="4"/>
      <c r="C679" s="6"/>
      <c r="D679" s="6"/>
      <c r="E679" s="4"/>
      <c r="F679" s="4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ht="27.75" customHeight="1">
      <c r="A680" s="2"/>
      <c r="B680" s="4"/>
      <c r="C680" s="6"/>
      <c r="D680" s="6"/>
      <c r="E680" s="4"/>
      <c r="F680" s="4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ht="27.75" customHeight="1">
      <c r="A681" s="2"/>
      <c r="B681" s="4"/>
      <c r="C681" s="6"/>
      <c r="D681" s="6"/>
      <c r="E681" s="4"/>
      <c r="F681" s="4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ht="27.75" customHeight="1">
      <c r="A682" s="2"/>
      <c r="B682" s="4"/>
      <c r="C682" s="6"/>
      <c r="D682" s="6"/>
      <c r="E682" s="4"/>
      <c r="F682" s="4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ht="27.75" customHeight="1">
      <c r="A683" s="2"/>
      <c r="B683" s="4"/>
      <c r="C683" s="6"/>
      <c r="D683" s="6"/>
      <c r="E683" s="4"/>
      <c r="F683" s="4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ht="27.75" customHeight="1">
      <c r="A684" s="2"/>
      <c r="B684" s="4"/>
      <c r="C684" s="6"/>
      <c r="D684" s="6"/>
      <c r="E684" s="4"/>
      <c r="F684" s="4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ht="27.75" customHeight="1">
      <c r="A685" s="2"/>
      <c r="B685" s="4"/>
      <c r="C685" s="6"/>
      <c r="D685" s="6"/>
      <c r="E685" s="4"/>
      <c r="F685" s="4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ht="27.75" customHeight="1">
      <c r="A686" s="2"/>
      <c r="B686" s="4"/>
      <c r="C686" s="6"/>
      <c r="D686" s="6"/>
      <c r="E686" s="4"/>
      <c r="F686" s="4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ht="27.75" customHeight="1">
      <c r="A687" s="2"/>
      <c r="B687" s="4"/>
      <c r="C687" s="6"/>
      <c r="D687" s="6"/>
      <c r="E687" s="4"/>
      <c r="F687" s="4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ht="27.75" customHeight="1">
      <c r="A688" s="2"/>
      <c r="B688" s="4"/>
      <c r="C688" s="6"/>
      <c r="D688" s="6"/>
      <c r="E688" s="4"/>
      <c r="F688" s="4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ht="27.75" customHeight="1">
      <c r="A689" s="2"/>
      <c r="B689" s="4"/>
      <c r="C689" s="6"/>
      <c r="D689" s="6"/>
      <c r="E689" s="4"/>
      <c r="F689" s="4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ht="27.75" customHeight="1">
      <c r="A690" s="2"/>
      <c r="B690" s="4"/>
      <c r="C690" s="6"/>
      <c r="D690" s="6"/>
      <c r="E690" s="4"/>
      <c r="F690" s="4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ht="27.75" customHeight="1">
      <c r="A691" s="2"/>
      <c r="B691" s="4"/>
      <c r="C691" s="6"/>
      <c r="D691" s="6"/>
      <c r="E691" s="4"/>
      <c r="F691" s="4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ht="27.75" customHeight="1">
      <c r="A692" s="2"/>
      <c r="B692" s="4"/>
      <c r="C692" s="6"/>
      <c r="D692" s="6"/>
      <c r="E692" s="4"/>
      <c r="F692" s="4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ht="27.75" customHeight="1">
      <c r="A693" s="2"/>
      <c r="B693" s="4"/>
      <c r="C693" s="6"/>
      <c r="D693" s="6"/>
      <c r="E693" s="4"/>
      <c r="F693" s="4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ht="27.75" customHeight="1">
      <c r="A694" s="2"/>
      <c r="B694" s="4"/>
      <c r="C694" s="6"/>
      <c r="D694" s="6"/>
      <c r="E694" s="4"/>
      <c r="F694" s="4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ht="27.75" customHeight="1">
      <c r="A695" s="2"/>
      <c r="B695" s="4"/>
      <c r="C695" s="6"/>
      <c r="D695" s="6"/>
      <c r="E695" s="4"/>
      <c r="F695" s="4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ht="27.75" customHeight="1">
      <c r="A696" s="2"/>
      <c r="B696" s="4"/>
      <c r="C696" s="6"/>
      <c r="D696" s="6"/>
      <c r="E696" s="4"/>
      <c r="F696" s="4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ht="27.75" customHeight="1">
      <c r="A697" s="2"/>
      <c r="B697" s="4"/>
      <c r="C697" s="6"/>
      <c r="D697" s="6"/>
      <c r="E697" s="4"/>
      <c r="F697" s="4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ht="27.75" customHeight="1">
      <c r="A698" s="2"/>
      <c r="B698" s="4"/>
      <c r="C698" s="6"/>
      <c r="D698" s="6"/>
      <c r="E698" s="4"/>
      <c r="F698" s="4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ht="27.75" customHeight="1">
      <c r="A699" s="2"/>
      <c r="B699" s="4"/>
      <c r="C699" s="6"/>
      <c r="D699" s="6"/>
      <c r="E699" s="4"/>
      <c r="F699" s="4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ht="27.75" customHeight="1">
      <c r="A700" s="2"/>
      <c r="B700" s="4"/>
      <c r="C700" s="6"/>
      <c r="D700" s="6"/>
      <c r="E700" s="4"/>
      <c r="F700" s="4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ht="27.75" customHeight="1">
      <c r="A701" s="2"/>
      <c r="B701" s="4"/>
      <c r="C701" s="6"/>
      <c r="D701" s="6"/>
      <c r="E701" s="4"/>
      <c r="F701" s="4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ht="27.75" customHeight="1">
      <c r="A702" s="2"/>
      <c r="B702" s="4"/>
      <c r="C702" s="6"/>
      <c r="D702" s="6"/>
      <c r="E702" s="4"/>
      <c r="F702" s="4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ht="27.75" customHeight="1">
      <c r="A703" s="2"/>
      <c r="B703" s="4"/>
      <c r="C703" s="6"/>
      <c r="D703" s="6"/>
      <c r="E703" s="4"/>
      <c r="F703" s="4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ht="27.75" customHeight="1">
      <c r="A704" s="2"/>
      <c r="B704" s="4"/>
      <c r="C704" s="6"/>
      <c r="D704" s="6"/>
      <c r="E704" s="4"/>
      <c r="F704" s="4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ht="27.75" customHeight="1">
      <c r="A705" s="2"/>
      <c r="B705" s="4"/>
      <c r="C705" s="6"/>
      <c r="D705" s="6"/>
      <c r="E705" s="4"/>
      <c r="F705" s="4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ht="27.75" customHeight="1">
      <c r="A706" s="2"/>
      <c r="B706" s="4"/>
      <c r="C706" s="6"/>
      <c r="D706" s="6"/>
      <c r="E706" s="4"/>
      <c r="F706" s="4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ht="27.75" customHeight="1">
      <c r="A707" s="2"/>
      <c r="B707" s="4"/>
      <c r="C707" s="6"/>
      <c r="D707" s="6"/>
      <c r="E707" s="4"/>
      <c r="F707" s="4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ht="27.75" customHeight="1">
      <c r="A708" s="2"/>
      <c r="B708" s="4"/>
      <c r="C708" s="6"/>
      <c r="D708" s="6"/>
      <c r="E708" s="4"/>
      <c r="F708" s="4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ht="27.75" customHeight="1">
      <c r="A709" s="2"/>
      <c r="B709" s="4"/>
      <c r="C709" s="6"/>
      <c r="D709" s="6"/>
      <c r="E709" s="4"/>
      <c r="F709" s="4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ht="27.75" customHeight="1">
      <c r="A710" s="2"/>
      <c r="B710" s="4"/>
      <c r="C710" s="6"/>
      <c r="D710" s="6"/>
      <c r="E710" s="4"/>
      <c r="F710" s="4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ht="27.75" customHeight="1">
      <c r="A711" s="2"/>
      <c r="B711" s="4"/>
      <c r="C711" s="6"/>
      <c r="D711" s="6"/>
      <c r="E711" s="4"/>
      <c r="F711" s="4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ht="27.75" customHeight="1">
      <c r="A712" s="2"/>
      <c r="B712" s="4"/>
      <c r="C712" s="6"/>
      <c r="D712" s="6"/>
      <c r="E712" s="4"/>
      <c r="F712" s="4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ht="27.75" customHeight="1">
      <c r="A713" s="2"/>
      <c r="B713" s="4"/>
      <c r="C713" s="6"/>
      <c r="D713" s="6"/>
      <c r="E713" s="4"/>
      <c r="F713" s="4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ht="27.75" customHeight="1">
      <c r="A714" s="2"/>
      <c r="B714" s="4"/>
      <c r="C714" s="6"/>
      <c r="D714" s="6"/>
      <c r="E714" s="4"/>
      <c r="F714" s="4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ht="27.75" customHeight="1">
      <c r="A715" s="2"/>
      <c r="B715" s="4"/>
      <c r="C715" s="6"/>
      <c r="D715" s="6"/>
      <c r="E715" s="4"/>
      <c r="F715" s="4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ht="27.75" customHeight="1">
      <c r="A716" s="2"/>
      <c r="B716" s="4"/>
      <c r="C716" s="6"/>
      <c r="D716" s="6"/>
      <c r="E716" s="4"/>
      <c r="F716" s="4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ht="27.75" customHeight="1">
      <c r="A717" s="2"/>
      <c r="B717" s="4"/>
      <c r="C717" s="6"/>
      <c r="D717" s="6"/>
      <c r="E717" s="4"/>
      <c r="F717" s="4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ht="27.75" customHeight="1">
      <c r="A718" s="2"/>
      <c r="B718" s="4"/>
      <c r="C718" s="6"/>
      <c r="D718" s="6"/>
      <c r="E718" s="4"/>
      <c r="F718" s="4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ht="27.75" customHeight="1">
      <c r="A719" s="2"/>
      <c r="B719" s="4"/>
      <c r="C719" s="6"/>
      <c r="D719" s="6"/>
      <c r="E719" s="4"/>
      <c r="F719" s="4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ht="27.75" customHeight="1">
      <c r="A720" s="2"/>
      <c r="B720" s="4"/>
      <c r="C720" s="6"/>
      <c r="D720" s="6"/>
      <c r="E720" s="4"/>
      <c r="F720" s="4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ht="27.75" customHeight="1">
      <c r="A721" s="2"/>
      <c r="B721" s="4"/>
      <c r="C721" s="6"/>
      <c r="D721" s="6"/>
      <c r="E721" s="4"/>
      <c r="F721" s="4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ht="27.75" customHeight="1">
      <c r="A722" s="2"/>
      <c r="B722" s="4"/>
      <c r="C722" s="6"/>
      <c r="D722" s="6"/>
      <c r="E722" s="4"/>
      <c r="F722" s="4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ht="27.75" customHeight="1">
      <c r="A723" s="2"/>
      <c r="B723" s="4"/>
      <c r="C723" s="6"/>
      <c r="D723" s="6"/>
      <c r="E723" s="4"/>
      <c r="F723" s="4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ht="27.75" customHeight="1">
      <c r="A724" s="2"/>
      <c r="B724" s="4"/>
      <c r="C724" s="6"/>
      <c r="D724" s="6"/>
      <c r="E724" s="4"/>
      <c r="F724" s="4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ht="27.75" customHeight="1">
      <c r="A725" s="2"/>
      <c r="B725" s="4"/>
      <c r="C725" s="6"/>
      <c r="D725" s="6"/>
      <c r="E725" s="4"/>
      <c r="F725" s="4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ht="27.75" customHeight="1">
      <c r="A726" s="2"/>
      <c r="B726" s="4"/>
      <c r="C726" s="6"/>
      <c r="D726" s="6"/>
      <c r="E726" s="4"/>
      <c r="F726" s="4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ht="27.75" customHeight="1">
      <c r="A727" s="2"/>
      <c r="B727" s="4"/>
      <c r="C727" s="6"/>
      <c r="D727" s="6"/>
      <c r="E727" s="4"/>
      <c r="F727" s="4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ht="27.75" customHeight="1">
      <c r="A728" s="2"/>
      <c r="B728" s="4"/>
      <c r="C728" s="6"/>
      <c r="D728" s="6"/>
      <c r="E728" s="4"/>
      <c r="F728" s="4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ht="27.75" customHeight="1">
      <c r="A729" s="2"/>
      <c r="B729" s="4"/>
      <c r="C729" s="6"/>
      <c r="D729" s="6"/>
      <c r="E729" s="4"/>
      <c r="F729" s="4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ht="27.75" customHeight="1">
      <c r="A730" s="2"/>
      <c r="B730" s="4"/>
      <c r="C730" s="6"/>
      <c r="D730" s="6"/>
      <c r="E730" s="4"/>
      <c r="F730" s="4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ht="27.75" customHeight="1">
      <c r="A731" s="2"/>
      <c r="B731" s="4"/>
      <c r="C731" s="6"/>
      <c r="D731" s="6"/>
      <c r="E731" s="4"/>
      <c r="F731" s="4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ht="27.75" customHeight="1">
      <c r="A732" s="2"/>
      <c r="B732" s="4"/>
      <c r="C732" s="6"/>
      <c r="D732" s="6"/>
      <c r="E732" s="4"/>
      <c r="F732" s="4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ht="27.75" customHeight="1">
      <c r="A733" s="2"/>
      <c r="B733" s="4"/>
      <c r="C733" s="6"/>
      <c r="D733" s="6"/>
      <c r="E733" s="4"/>
      <c r="F733" s="4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ht="27.75" customHeight="1">
      <c r="A734" s="2"/>
      <c r="B734" s="4"/>
      <c r="C734" s="6"/>
      <c r="D734" s="6"/>
      <c r="E734" s="4"/>
      <c r="F734" s="4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ht="27.75" customHeight="1">
      <c r="A735" s="2"/>
      <c r="B735" s="4"/>
      <c r="C735" s="6"/>
      <c r="D735" s="6"/>
      <c r="E735" s="4"/>
      <c r="F735" s="4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ht="27.75" customHeight="1">
      <c r="A736" s="2"/>
      <c r="B736" s="4"/>
      <c r="C736" s="6"/>
      <c r="D736" s="6"/>
      <c r="E736" s="4"/>
      <c r="F736" s="4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ht="27.75" customHeight="1">
      <c r="A737" s="2"/>
      <c r="B737" s="4"/>
      <c r="C737" s="6"/>
      <c r="D737" s="6"/>
      <c r="E737" s="4"/>
      <c r="F737" s="4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ht="27.75" customHeight="1">
      <c r="A738" s="2"/>
      <c r="B738" s="4"/>
      <c r="C738" s="6"/>
      <c r="D738" s="6"/>
      <c r="E738" s="4"/>
      <c r="F738" s="4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ht="27.75" customHeight="1">
      <c r="A739" s="2"/>
      <c r="B739" s="4"/>
      <c r="C739" s="6"/>
      <c r="D739" s="6"/>
      <c r="E739" s="4"/>
      <c r="F739" s="4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ht="27.75" customHeight="1">
      <c r="A740" s="2"/>
      <c r="B740" s="4"/>
      <c r="C740" s="6"/>
      <c r="D740" s="6"/>
      <c r="E740" s="4"/>
      <c r="F740" s="4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ht="27.75" customHeight="1">
      <c r="A741" s="2"/>
      <c r="B741" s="4"/>
      <c r="C741" s="6"/>
      <c r="D741" s="6"/>
      <c r="E741" s="4"/>
      <c r="F741" s="4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ht="27.75" customHeight="1">
      <c r="A742" s="2"/>
      <c r="B742" s="4"/>
      <c r="C742" s="6"/>
      <c r="D742" s="6"/>
      <c r="E742" s="4"/>
      <c r="F742" s="4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ht="27.75" customHeight="1">
      <c r="A743" s="2"/>
      <c r="B743" s="4"/>
      <c r="C743" s="6"/>
      <c r="D743" s="6"/>
      <c r="E743" s="4"/>
      <c r="F743" s="4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ht="27.75" customHeight="1">
      <c r="A744" s="2"/>
      <c r="B744" s="4"/>
      <c r="C744" s="6"/>
      <c r="D744" s="6"/>
      <c r="E744" s="4"/>
      <c r="F744" s="4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ht="27.75" customHeight="1">
      <c r="A745" s="2"/>
      <c r="B745" s="4"/>
      <c r="C745" s="6"/>
      <c r="D745" s="6"/>
      <c r="E745" s="4"/>
      <c r="F745" s="4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ht="27.75" customHeight="1">
      <c r="A746" s="2"/>
      <c r="B746" s="4"/>
      <c r="C746" s="6"/>
      <c r="D746" s="6"/>
      <c r="E746" s="4"/>
      <c r="F746" s="4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ht="27.75" customHeight="1">
      <c r="A747" s="2"/>
      <c r="B747" s="4"/>
      <c r="C747" s="6"/>
      <c r="D747" s="6"/>
      <c r="E747" s="4"/>
      <c r="F747" s="4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ht="27.75" customHeight="1">
      <c r="A748" s="2"/>
      <c r="B748" s="4"/>
      <c r="C748" s="6"/>
      <c r="D748" s="6"/>
      <c r="E748" s="4"/>
      <c r="F748" s="4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ht="27.75" customHeight="1">
      <c r="A749" s="2"/>
      <c r="B749" s="4"/>
      <c r="C749" s="6"/>
      <c r="D749" s="6"/>
      <c r="E749" s="4"/>
      <c r="F749" s="4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ht="27.75" customHeight="1">
      <c r="A750" s="2"/>
      <c r="B750" s="4"/>
      <c r="C750" s="6"/>
      <c r="D750" s="6"/>
      <c r="E750" s="4"/>
      <c r="F750" s="4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ht="27.75" customHeight="1">
      <c r="A751" s="2"/>
      <c r="B751" s="4"/>
      <c r="C751" s="6"/>
      <c r="D751" s="6"/>
      <c r="E751" s="4"/>
      <c r="F751" s="4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ht="27.75" customHeight="1">
      <c r="A752" s="2"/>
      <c r="B752" s="4"/>
      <c r="C752" s="6"/>
      <c r="D752" s="6"/>
      <c r="E752" s="4"/>
      <c r="F752" s="4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ht="27.75" customHeight="1">
      <c r="A753" s="2"/>
      <c r="B753" s="4"/>
      <c r="C753" s="6"/>
      <c r="D753" s="6"/>
      <c r="E753" s="4"/>
      <c r="F753" s="4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ht="27.75" customHeight="1">
      <c r="A754" s="2"/>
      <c r="B754" s="4"/>
      <c r="C754" s="6"/>
      <c r="D754" s="6"/>
      <c r="E754" s="4"/>
      <c r="F754" s="4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ht="27.75" customHeight="1">
      <c r="A755" s="2"/>
      <c r="B755" s="4"/>
      <c r="C755" s="6"/>
      <c r="D755" s="6"/>
      <c r="E755" s="4"/>
      <c r="F755" s="4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ht="27.75" customHeight="1">
      <c r="A756" s="2"/>
      <c r="B756" s="4"/>
      <c r="C756" s="6"/>
      <c r="D756" s="6"/>
      <c r="E756" s="4"/>
      <c r="F756" s="4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ht="27.75" customHeight="1">
      <c r="A757" s="2"/>
      <c r="B757" s="4"/>
      <c r="C757" s="6"/>
      <c r="D757" s="6"/>
      <c r="E757" s="4"/>
      <c r="F757" s="4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ht="27.75" customHeight="1">
      <c r="A758" s="2"/>
      <c r="B758" s="4"/>
      <c r="C758" s="6"/>
      <c r="D758" s="6"/>
      <c r="E758" s="4"/>
      <c r="F758" s="4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ht="27.75" customHeight="1">
      <c r="A759" s="2"/>
      <c r="B759" s="4"/>
      <c r="C759" s="6"/>
      <c r="D759" s="6"/>
      <c r="E759" s="4"/>
      <c r="F759" s="4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ht="27.75" customHeight="1">
      <c r="A760" s="2"/>
      <c r="B760" s="4"/>
      <c r="C760" s="6"/>
      <c r="D760" s="6"/>
      <c r="E760" s="4"/>
      <c r="F760" s="4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ht="27.75" customHeight="1">
      <c r="A761" s="2"/>
      <c r="B761" s="4"/>
      <c r="C761" s="6"/>
      <c r="D761" s="6"/>
      <c r="E761" s="4"/>
      <c r="F761" s="4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ht="27.75" customHeight="1">
      <c r="A762" s="2"/>
      <c r="B762" s="4"/>
      <c r="C762" s="6"/>
      <c r="D762" s="6"/>
      <c r="E762" s="4"/>
      <c r="F762" s="4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ht="27.75" customHeight="1">
      <c r="A763" s="2"/>
      <c r="B763" s="4"/>
      <c r="C763" s="6"/>
      <c r="D763" s="6"/>
      <c r="E763" s="4"/>
      <c r="F763" s="4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ht="27.75" customHeight="1">
      <c r="A764" s="2"/>
      <c r="B764" s="4"/>
      <c r="C764" s="6"/>
      <c r="D764" s="6"/>
      <c r="E764" s="4"/>
      <c r="F764" s="4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ht="27.75" customHeight="1">
      <c r="A765" s="2"/>
      <c r="B765" s="4"/>
      <c r="C765" s="6"/>
      <c r="D765" s="6"/>
      <c r="E765" s="4"/>
      <c r="F765" s="4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ht="27.75" customHeight="1">
      <c r="A766" s="2"/>
      <c r="B766" s="4"/>
      <c r="C766" s="6"/>
      <c r="D766" s="6"/>
      <c r="E766" s="4"/>
      <c r="F766" s="4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ht="27.75" customHeight="1">
      <c r="A767" s="2"/>
      <c r="B767" s="4"/>
      <c r="C767" s="6"/>
      <c r="D767" s="6"/>
      <c r="E767" s="4"/>
      <c r="F767" s="4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ht="27.75" customHeight="1">
      <c r="A768" s="2"/>
      <c r="B768" s="4"/>
      <c r="C768" s="6"/>
      <c r="D768" s="6"/>
      <c r="E768" s="4"/>
      <c r="F768" s="4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ht="27.75" customHeight="1">
      <c r="A769" s="2"/>
      <c r="B769" s="4"/>
      <c r="C769" s="6"/>
      <c r="D769" s="6"/>
      <c r="E769" s="4"/>
      <c r="F769" s="4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ht="27.75" customHeight="1">
      <c r="A770" s="2"/>
      <c r="B770" s="4"/>
      <c r="C770" s="6"/>
      <c r="D770" s="6"/>
      <c r="E770" s="4"/>
      <c r="F770" s="4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ht="27.75" customHeight="1">
      <c r="A771" s="2"/>
      <c r="B771" s="4"/>
      <c r="C771" s="6"/>
      <c r="D771" s="6"/>
      <c r="E771" s="4"/>
      <c r="F771" s="4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ht="27.75" customHeight="1">
      <c r="A772" s="2"/>
      <c r="B772" s="4"/>
      <c r="C772" s="6"/>
      <c r="D772" s="6"/>
      <c r="E772" s="4"/>
      <c r="F772" s="4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ht="27.75" customHeight="1">
      <c r="A773" s="2"/>
      <c r="B773" s="4"/>
      <c r="C773" s="6"/>
      <c r="D773" s="6"/>
      <c r="E773" s="4"/>
      <c r="F773" s="4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ht="27.75" customHeight="1">
      <c r="A774" s="2"/>
      <c r="B774" s="4"/>
      <c r="C774" s="6"/>
      <c r="D774" s="6"/>
      <c r="E774" s="4"/>
      <c r="F774" s="4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ht="27.75" customHeight="1">
      <c r="A775" s="2"/>
      <c r="B775" s="4"/>
      <c r="C775" s="6"/>
      <c r="D775" s="6"/>
      <c r="E775" s="4"/>
      <c r="F775" s="4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ht="27.75" customHeight="1">
      <c r="A776" s="2"/>
      <c r="B776" s="4"/>
      <c r="C776" s="6"/>
      <c r="D776" s="6"/>
      <c r="E776" s="4"/>
      <c r="F776" s="4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ht="27.75" customHeight="1">
      <c r="A777" s="2"/>
      <c r="B777" s="4"/>
      <c r="C777" s="6"/>
      <c r="D777" s="6"/>
      <c r="E777" s="4"/>
      <c r="F777" s="4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ht="27.75" customHeight="1">
      <c r="A778" s="2"/>
      <c r="B778" s="4"/>
      <c r="C778" s="6"/>
      <c r="D778" s="6"/>
      <c r="E778" s="4"/>
      <c r="F778" s="4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ht="27.75" customHeight="1">
      <c r="A779" s="2"/>
      <c r="B779" s="4"/>
      <c r="C779" s="6"/>
      <c r="D779" s="6"/>
      <c r="E779" s="4"/>
      <c r="F779" s="4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ht="27.75" customHeight="1">
      <c r="A780" s="2"/>
      <c r="B780" s="4"/>
      <c r="C780" s="6"/>
      <c r="D780" s="6"/>
      <c r="E780" s="4"/>
      <c r="F780" s="4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ht="27.75" customHeight="1">
      <c r="A781" s="2"/>
      <c r="B781" s="4"/>
      <c r="C781" s="6"/>
      <c r="D781" s="6"/>
      <c r="E781" s="4"/>
      <c r="F781" s="4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ht="27.75" customHeight="1">
      <c r="A782" s="2"/>
      <c r="B782" s="4"/>
      <c r="C782" s="6"/>
      <c r="D782" s="6"/>
      <c r="E782" s="4"/>
      <c r="F782" s="4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ht="27.75" customHeight="1">
      <c r="A783" s="2"/>
      <c r="B783" s="4"/>
      <c r="C783" s="6"/>
      <c r="D783" s="6"/>
      <c r="E783" s="4"/>
      <c r="F783" s="4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ht="27.75" customHeight="1">
      <c r="A784" s="2"/>
      <c r="B784" s="4"/>
      <c r="C784" s="6"/>
      <c r="D784" s="6"/>
      <c r="E784" s="4"/>
      <c r="F784" s="4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ht="27.75" customHeight="1">
      <c r="A785" s="2"/>
      <c r="B785" s="4"/>
      <c r="C785" s="6"/>
      <c r="D785" s="6"/>
      <c r="E785" s="4"/>
      <c r="F785" s="4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ht="27.75" customHeight="1">
      <c r="A786" s="2"/>
      <c r="B786" s="4"/>
      <c r="C786" s="6"/>
      <c r="D786" s="6"/>
      <c r="E786" s="4"/>
      <c r="F786" s="4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ht="27.75" customHeight="1">
      <c r="A787" s="2"/>
      <c r="B787" s="4"/>
      <c r="C787" s="6"/>
      <c r="D787" s="6"/>
      <c r="E787" s="4"/>
      <c r="F787" s="4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ht="27.75" customHeight="1">
      <c r="A788" s="2"/>
      <c r="B788" s="4"/>
      <c r="C788" s="6"/>
      <c r="D788" s="6"/>
      <c r="E788" s="4"/>
      <c r="F788" s="4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ht="27.75" customHeight="1">
      <c r="A789" s="2"/>
      <c r="B789" s="4"/>
      <c r="C789" s="6"/>
      <c r="D789" s="6"/>
      <c r="E789" s="4"/>
      <c r="F789" s="4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ht="27.75" customHeight="1">
      <c r="A790" s="2"/>
      <c r="B790" s="4"/>
      <c r="C790" s="6"/>
      <c r="D790" s="6"/>
      <c r="E790" s="4"/>
      <c r="F790" s="4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ht="27.75" customHeight="1">
      <c r="A791" s="2"/>
      <c r="B791" s="4"/>
      <c r="C791" s="6"/>
      <c r="D791" s="6"/>
      <c r="E791" s="4"/>
      <c r="F791" s="4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ht="27.75" customHeight="1">
      <c r="A792" s="2"/>
      <c r="B792" s="4"/>
      <c r="C792" s="6"/>
      <c r="D792" s="6"/>
      <c r="E792" s="4"/>
      <c r="F792" s="4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ht="27.75" customHeight="1">
      <c r="A793" s="2"/>
      <c r="B793" s="4"/>
      <c r="C793" s="6"/>
      <c r="D793" s="6"/>
      <c r="E793" s="4"/>
      <c r="F793" s="4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ht="27.75" customHeight="1">
      <c r="A794" s="2"/>
      <c r="B794" s="4"/>
      <c r="C794" s="6"/>
      <c r="D794" s="6"/>
      <c r="E794" s="4"/>
      <c r="F794" s="4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ht="27.75" customHeight="1">
      <c r="A795" s="2"/>
      <c r="B795" s="4"/>
      <c r="C795" s="6"/>
      <c r="D795" s="6"/>
      <c r="E795" s="4"/>
      <c r="F795" s="4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ht="27.75" customHeight="1">
      <c r="A796" s="2"/>
      <c r="B796" s="4"/>
      <c r="C796" s="6"/>
      <c r="D796" s="6"/>
      <c r="E796" s="4"/>
      <c r="F796" s="4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ht="27.75" customHeight="1">
      <c r="A797" s="2"/>
      <c r="B797" s="4"/>
      <c r="C797" s="6"/>
      <c r="D797" s="6"/>
      <c r="E797" s="4"/>
      <c r="F797" s="4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ht="27.75" customHeight="1">
      <c r="A798" s="2"/>
      <c r="B798" s="4"/>
      <c r="C798" s="6"/>
      <c r="D798" s="6"/>
      <c r="E798" s="4"/>
      <c r="F798" s="4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ht="27.75" customHeight="1">
      <c r="A799" s="2"/>
      <c r="B799" s="4"/>
      <c r="C799" s="6"/>
      <c r="D799" s="6"/>
      <c r="E799" s="4"/>
      <c r="F799" s="4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ht="27.75" customHeight="1">
      <c r="A800" s="2"/>
      <c r="B800" s="4"/>
      <c r="C800" s="6"/>
      <c r="D800" s="6"/>
      <c r="E800" s="4"/>
      <c r="F800" s="4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ht="27.75" customHeight="1">
      <c r="A801" s="2"/>
      <c r="B801" s="4"/>
      <c r="C801" s="6"/>
      <c r="D801" s="6"/>
      <c r="E801" s="4"/>
      <c r="F801" s="4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ht="27.75" customHeight="1">
      <c r="A802" s="2"/>
      <c r="B802" s="4"/>
      <c r="C802" s="6"/>
      <c r="D802" s="6"/>
      <c r="E802" s="4"/>
      <c r="F802" s="4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ht="27.75" customHeight="1">
      <c r="A803" s="2"/>
      <c r="B803" s="4"/>
      <c r="C803" s="6"/>
      <c r="D803" s="6"/>
      <c r="E803" s="4"/>
      <c r="F803" s="4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ht="27.75" customHeight="1">
      <c r="A804" s="2"/>
      <c r="B804" s="4"/>
      <c r="C804" s="6"/>
      <c r="D804" s="6"/>
      <c r="E804" s="4"/>
      <c r="F804" s="4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ht="27.75" customHeight="1">
      <c r="A805" s="2"/>
      <c r="B805" s="4"/>
      <c r="C805" s="6"/>
      <c r="D805" s="6"/>
      <c r="E805" s="4"/>
      <c r="F805" s="4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ht="27.75" customHeight="1">
      <c r="A806" s="2"/>
      <c r="B806" s="4"/>
      <c r="C806" s="6"/>
      <c r="D806" s="6"/>
      <c r="E806" s="4"/>
      <c r="F806" s="4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ht="27.75" customHeight="1">
      <c r="A807" s="2"/>
      <c r="B807" s="4"/>
      <c r="C807" s="6"/>
      <c r="D807" s="6"/>
      <c r="E807" s="4"/>
      <c r="F807" s="4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ht="27.75" customHeight="1">
      <c r="A808" s="2"/>
      <c r="B808" s="4"/>
      <c r="C808" s="6"/>
      <c r="D808" s="6"/>
      <c r="E808" s="4"/>
      <c r="F808" s="4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ht="27.75" customHeight="1">
      <c r="A809" s="2"/>
      <c r="B809" s="4"/>
      <c r="C809" s="6"/>
      <c r="D809" s="6"/>
      <c r="E809" s="4"/>
      <c r="F809" s="4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ht="27.75" customHeight="1">
      <c r="A810" s="2"/>
      <c r="B810" s="4"/>
      <c r="C810" s="6"/>
      <c r="D810" s="6"/>
      <c r="E810" s="4"/>
      <c r="F810" s="4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ht="27.75" customHeight="1">
      <c r="A811" s="2"/>
      <c r="B811" s="4"/>
      <c r="C811" s="6"/>
      <c r="D811" s="6"/>
      <c r="E811" s="4"/>
      <c r="F811" s="4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ht="27.75" customHeight="1">
      <c r="A812" s="2"/>
      <c r="B812" s="4"/>
      <c r="C812" s="6"/>
      <c r="D812" s="6"/>
      <c r="E812" s="4"/>
      <c r="F812" s="4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ht="27.75" customHeight="1">
      <c r="A813" s="2"/>
      <c r="B813" s="4"/>
      <c r="C813" s="6"/>
      <c r="D813" s="6"/>
      <c r="E813" s="4"/>
      <c r="F813" s="4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ht="27.75" customHeight="1">
      <c r="A814" s="2"/>
      <c r="B814" s="4"/>
      <c r="C814" s="6"/>
      <c r="D814" s="6"/>
      <c r="E814" s="4"/>
      <c r="F814" s="4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ht="27.75" customHeight="1">
      <c r="A815" s="2"/>
      <c r="B815" s="4"/>
      <c r="C815" s="6"/>
      <c r="D815" s="6"/>
      <c r="E815" s="4"/>
      <c r="F815" s="4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ht="27.75" customHeight="1">
      <c r="A816" s="2"/>
      <c r="B816" s="4"/>
      <c r="C816" s="6"/>
      <c r="D816" s="6"/>
      <c r="E816" s="4"/>
      <c r="F816" s="4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ht="27.75" customHeight="1">
      <c r="A817" s="2"/>
      <c r="B817" s="4"/>
      <c r="C817" s="6"/>
      <c r="D817" s="6"/>
      <c r="E817" s="4"/>
      <c r="F817" s="4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ht="27.75" customHeight="1">
      <c r="A818" s="2"/>
      <c r="B818" s="4"/>
      <c r="C818" s="6"/>
      <c r="D818" s="6"/>
      <c r="E818" s="4"/>
      <c r="F818" s="4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ht="27.75" customHeight="1">
      <c r="A819" s="2"/>
      <c r="B819" s="4"/>
      <c r="C819" s="6"/>
      <c r="D819" s="6"/>
      <c r="E819" s="4"/>
      <c r="F819" s="4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ht="27.75" customHeight="1">
      <c r="A820" s="2"/>
      <c r="B820" s="4"/>
      <c r="C820" s="6"/>
      <c r="D820" s="6"/>
      <c r="E820" s="4"/>
      <c r="F820" s="4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ht="27.75" customHeight="1">
      <c r="A821" s="2"/>
      <c r="B821" s="4"/>
      <c r="C821" s="6"/>
      <c r="D821" s="6"/>
      <c r="E821" s="4"/>
      <c r="F821" s="4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ht="27.75" customHeight="1">
      <c r="A822" s="2"/>
      <c r="B822" s="4"/>
      <c r="C822" s="6"/>
      <c r="D822" s="6"/>
      <c r="E822" s="4"/>
      <c r="F822" s="4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ht="27.75" customHeight="1">
      <c r="A823" s="2"/>
      <c r="B823" s="4"/>
      <c r="C823" s="6"/>
      <c r="D823" s="6"/>
      <c r="E823" s="4"/>
      <c r="F823" s="4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ht="27.75" customHeight="1">
      <c r="A824" s="2"/>
      <c r="B824" s="4"/>
      <c r="C824" s="6"/>
      <c r="D824" s="6"/>
      <c r="E824" s="4"/>
      <c r="F824" s="4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ht="27.75" customHeight="1">
      <c r="A825" s="2"/>
      <c r="B825" s="4"/>
      <c r="C825" s="6"/>
      <c r="D825" s="6"/>
      <c r="E825" s="4"/>
      <c r="F825" s="4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ht="27.75" customHeight="1">
      <c r="A826" s="2"/>
      <c r="B826" s="4"/>
      <c r="C826" s="6"/>
      <c r="D826" s="6"/>
      <c r="E826" s="4"/>
      <c r="F826" s="4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ht="27.75" customHeight="1">
      <c r="A827" s="2"/>
      <c r="B827" s="4"/>
      <c r="C827" s="6"/>
      <c r="D827" s="6"/>
      <c r="E827" s="4"/>
      <c r="F827" s="4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ht="27.75" customHeight="1">
      <c r="A828" s="2"/>
      <c r="B828" s="4"/>
      <c r="C828" s="6"/>
      <c r="D828" s="6"/>
      <c r="E828" s="4"/>
      <c r="F828" s="4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ht="27.75" customHeight="1">
      <c r="A829" s="2"/>
      <c r="B829" s="4"/>
      <c r="C829" s="6"/>
      <c r="D829" s="6"/>
      <c r="E829" s="4"/>
      <c r="F829" s="4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ht="27.75" customHeight="1">
      <c r="A830" s="2"/>
      <c r="B830" s="4"/>
      <c r="C830" s="6"/>
      <c r="D830" s="6"/>
      <c r="E830" s="4"/>
      <c r="F830" s="4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ht="27.75" customHeight="1">
      <c r="A831" s="2"/>
      <c r="B831" s="4"/>
      <c r="C831" s="6"/>
      <c r="D831" s="6"/>
      <c r="E831" s="4"/>
      <c r="F831" s="4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ht="27.75" customHeight="1">
      <c r="A832" s="2"/>
      <c r="B832" s="4"/>
      <c r="C832" s="6"/>
      <c r="D832" s="6"/>
      <c r="E832" s="4"/>
      <c r="F832" s="4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ht="27.75" customHeight="1">
      <c r="A833" s="2"/>
      <c r="B833" s="4"/>
      <c r="C833" s="6"/>
      <c r="D833" s="6"/>
      <c r="E833" s="4"/>
      <c r="F833" s="4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ht="27.75" customHeight="1">
      <c r="A834" s="2"/>
      <c r="B834" s="4"/>
      <c r="C834" s="6"/>
      <c r="D834" s="6"/>
      <c r="E834" s="4"/>
      <c r="F834" s="4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ht="27.75" customHeight="1">
      <c r="A835" s="2"/>
      <c r="B835" s="4"/>
      <c r="C835" s="6"/>
      <c r="D835" s="6"/>
      <c r="E835" s="4"/>
      <c r="F835" s="4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ht="27.75" customHeight="1">
      <c r="A836" s="2"/>
      <c r="B836" s="4"/>
      <c r="C836" s="6"/>
      <c r="D836" s="6"/>
      <c r="E836" s="4"/>
      <c r="F836" s="4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ht="27.75" customHeight="1">
      <c r="A837" s="2"/>
      <c r="B837" s="4"/>
      <c r="C837" s="6"/>
      <c r="D837" s="6"/>
      <c r="E837" s="4"/>
      <c r="F837" s="4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ht="27.75" customHeight="1">
      <c r="A838" s="2"/>
      <c r="B838" s="4"/>
      <c r="C838" s="6"/>
      <c r="D838" s="6"/>
      <c r="E838" s="4"/>
      <c r="F838" s="4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ht="27.75" customHeight="1">
      <c r="A839" s="2"/>
      <c r="B839" s="4"/>
      <c r="C839" s="6"/>
      <c r="D839" s="6"/>
      <c r="E839" s="4"/>
      <c r="F839" s="4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ht="27.75" customHeight="1">
      <c r="A840" s="2"/>
      <c r="B840" s="4"/>
      <c r="C840" s="6"/>
      <c r="D840" s="6"/>
      <c r="E840" s="4"/>
      <c r="F840" s="4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ht="27.75" customHeight="1">
      <c r="A841" s="2"/>
      <c r="B841" s="4"/>
      <c r="C841" s="6"/>
      <c r="D841" s="6"/>
      <c r="E841" s="4"/>
      <c r="F841" s="4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ht="27.75" customHeight="1">
      <c r="A842" s="2"/>
      <c r="B842" s="4"/>
      <c r="C842" s="6"/>
      <c r="D842" s="6"/>
      <c r="E842" s="4"/>
      <c r="F842" s="4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ht="27.75" customHeight="1">
      <c r="A843" s="2"/>
      <c r="B843" s="4"/>
      <c r="C843" s="6"/>
      <c r="D843" s="6"/>
      <c r="E843" s="4"/>
      <c r="F843" s="4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ht="27.75" customHeight="1">
      <c r="A844" s="2"/>
      <c r="B844" s="4"/>
      <c r="C844" s="6"/>
      <c r="D844" s="6"/>
      <c r="E844" s="4"/>
      <c r="F844" s="4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ht="27.75" customHeight="1">
      <c r="A845" s="2"/>
      <c r="B845" s="4"/>
      <c r="C845" s="6"/>
      <c r="D845" s="6"/>
      <c r="E845" s="4"/>
      <c r="F845" s="4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ht="27.75" customHeight="1">
      <c r="A846" s="2"/>
      <c r="B846" s="4"/>
      <c r="C846" s="6"/>
      <c r="D846" s="6"/>
      <c r="E846" s="4"/>
      <c r="F846" s="4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ht="27.75" customHeight="1">
      <c r="A847" s="2"/>
      <c r="B847" s="4"/>
      <c r="C847" s="6"/>
      <c r="D847" s="6"/>
      <c r="E847" s="4"/>
      <c r="F847" s="4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ht="27.75" customHeight="1">
      <c r="A848" s="2"/>
      <c r="B848" s="4"/>
      <c r="C848" s="6"/>
      <c r="D848" s="6"/>
      <c r="E848" s="4"/>
      <c r="F848" s="4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ht="27.75" customHeight="1">
      <c r="A849" s="2"/>
      <c r="B849" s="4"/>
      <c r="C849" s="6"/>
      <c r="D849" s="6"/>
      <c r="E849" s="4"/>
      <c r="F849" s="4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ht="27.75" customHeight="1">
      <c r="A850" s="2"/>
      <c r="B850" s="4"/>
      <c r="C850" s="6"/>
      <c r="D850" s="6"/>
      <c r="E850" s="4"/>
      <c r="F850" s="4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ht="27.75" customHeight="1">
      <c r="A851" s="2"/>
      <c r="B851" s="4"/>
      <c r="C851" s="6"/>
      <c r="D851" s="6"/>
      <c r="E851" s="4"/>
      <c r="F851" s="4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ht="27.75" customHeight="1">
      <c r="A852" s="2"/>
      <c r="B852" s="4"/>
      <c r="C852" s="6"/>
      <c r="D852" s="6"/>
      <c r="E852" s="4"/>
      <c r="F852" s="4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ht="27.75" customHeight="1">
      <c r="A853" s="2"/>
      <c r="B853" s="4"/>
      <c r="C853" s="6"/>
      <c r="D853" s="6"/>
      <c r="E853" s="4"/>
      <c r="F853" s="4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ht="27.75" customHeight="1">
      <c r="A854" s="2"/>
      <c r="B854" s="4"/>
      <c r="C854" s="6"/>
      <c r="D854" s="6"/>
      <c r="E854" s="4"/>
      <c r="F854" s="4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ht="27.75" customHeight="1">
      <c r="A855" s="2"/>
      <c r="B855" s="4"/>
      <c r="C855" s="6"/>
      <c r="D855" s="6"/>
      <c r="E855" s="4"/>
      <c r="F855" s="4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ht="27.75" customHeight="1">
      <c r="A856" s="2"/>
      <c r="B856" s="4"/>
      <c r="C856" s="6"/>
      <c r="D856" s="6"/>
      <c r="E856" s="4"/>
      <c r="F856" s="4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ht="27.75" customHeight="1">
      <c r="A857" s="2"/>
      <c r="B857" s="4"/>
      <c r="C857" s="6"/>
      <c r="D857" s="6"/>
      <c r="E857" s="4"/>
      <c r="F857" s="4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ht="27.75" customHeight="1">
      <c r="A858" s="2"/>
      <c r="B858" s="4"/>
      <c r="C858" s="6"/>
      <c r="D858" s="6"/>
      <c r="E858" s="4"/>
      <c r="F858" s="4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ht="27.75" customHeight="1">
      <c r="A859" s="2"/>
      <c r="B859" s="4"/>
      <c r="C859" s="6"/>
      <c r="D859" s="6"/>
      <c r="E859" s="4"/>
      <c r="F859" s="4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ht="27.75" customHeight="1">
      <c r="A860" s="2"/>
      <c r="B860" s="4"/>
      <c r="C860" s="6"/>
      <c r="D860" s="6"/>
      <c r="E860" s="4"/>
      <c r="F860" s="4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ht="27.75" customHeight="1">
      <c r="A861" s="2"/>
      <c r="B861" s="4"/>
      <c r="C861" s="6"/>
      <c r="D861" s="6"/>
      <c r="E861" s="4"/>
      <c r="F861" s="4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ht="27.75" customHeight="1">
      <c r="A862" s="2"/>
      <c r="B862" s="4"/>
      <c r="C862" s="6"/>
      <c r="D862" s="6"/>
      <c r="E862" s="4"/>
      <c r="F862" s="4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ht="27.75" customHeight="1">
      <c r="A863" s="2"/>
      <c r="B863" s="4"/>
      <c r="C863" s="6"/>
      <c r="D863" s="6"/>
      <c r="E863" s="4"/>
      <c r="F863" s="4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ht="27.75" customHeight="1">
      <c r="A864" s="2"/>
      <c r="B864" s="4"/>
      <c r="C864" s="6"/>
      <c r="D864" s="6"/>
      <c r="E864" s="4"/>
      <c r="F864" s="4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ht="27.75" customHeight="1">
      <c r="A865" s="2"/>
      <c r="B865" s="4"/>
      <c r="C865" s="6"/>
      <c r="D865" s="6"/>
      <c r="E865" s="4"/>
      <c r="F865" s="4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ht="27.75" customHeight="1">
      <c r="A866" s="2"/>
      <c r="B866" s="4"/>
      <c r="C866" s="6"/>
      <c r="D866" s="6"/>
      <c r="E866" s="4"/>
      <c r="F866" s="4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ht="27.75" customHeight="1">
      <c r="A867" s="2"/>
      <c r="B867" s="4"/>
      <c r="C867" s="6"/>
      <c r="D867" s="6"/>
      <c r="E867" s="4"/>
      <c r="F867" s="4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ht="27.75" customHeight="1">
      <c r="A868" s="2"/>
      <c r="B868" s="4"/>
      <c r="C868" s="6"/>
      <c r="D868" s="6"/>
      <c r="E868" s="4"/>
      <c r="F868" s="4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ht="27.75" customHeight="1">
      <c r="A869" s="2"/>
      <c r="B869" s="4"/>
      <c r="C869" s="6"/>
      <c r="D869" s="6"/>
      <c r="E869" s="4"/>
      <c r="F869" s="4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ht="27.75" customHeight="1">
      <c r="A870" s="2"/>
      <c r="B870" s="4"/>
      <c r="C870" s="6"/>
      <c r="D870" s="6"/>
      <c r="E870" s="4"/>
      <c r="F870" s="4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ht="27.75" customHeight="1">
      <c r="A871" s="2"/>
      <c r="B871" s="4"/>
      <c r="C871" s="6"/>
      <c r="D871" s="6"/>
      <c r="E871" s="4"/>
      <c r="F871" s="4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ht="27.75" customHeight="1">
      <c r="A872" s="2"/>
      <c r="B872" s="4"/>
      <c r="C872" s="6"/>
      <c r="D872" s="6"/>
      <c r="E872" s="4"/>
      <c r="F872" s="4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ht="27.75" customHeight="1">
      <c r="A873" s="2"/>
      <c r="B873" s="4"/>
      <c r="C873" s="6"/>
      <c r="D873" s="6"/>
      <c r="E873" s="4"/>
      <c r="F873" s="4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ht="27.75" customHeight="1">
      <c r="A874" s="2"/>
      <c r="B874" s="4"/>
      <c r="C874" s="6"/>
      <c r="D874" s="6"/>
      <c r="E874" s="4"/>
      <c r="F874" s="4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ht="27.75" customHeight="1">
      <c r="A875" s="2"/>
      <c r="B875" s="4"/>
      <c r="C875" s="6"/>
      <c r="D875" s="6"/>
      <c r="E875" s="4"/>
      <c r="F875" s="4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ht="27.75" customHeight="1">
      <c r="A876" s="2"/>
      <c r="B876" s="4"/>
      <c r="C876" s="6"/>
      <c r="D876" s="6"/>
      <c r="E876" s="4"/>
      <c r="F876" s="4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ht="27.75" customHeight="1">
      <c r="A877" s="2"/>
      <c r="B877" s="4"/>
      <c r="C877" s="6"/>
      <c r="D877" s="6"/>
      <c r="E877" s="4"/>
      <c r="F877" s="4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ht="27.75" customHeight="1">
      <c r="A878" s="2"/>
      <c r="B878" s="4"/>
      <c r="C878" s="6"/>
      <c r="D878" s="6"/>
      <c r="E878" s="4"/>
      <c r="F878" s="4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ht="27.75" customHeight="1">
      <c r="A879" s="2"/>
      <c r="B879" s="4"/>
      <c r="C879" s="6"/>
      <c r="D879" s="6"/>
      <c r="E879" s="4"/>
      <c r="F879" s="4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ht="27.75" customHeight="1">
      <c r="A880" s="2"/>
      <c r="B880" s="4"/>
      <c r="C880" s="6"/>
      <c r="D880" s="6"/>
      <c r="E880" s="4"/>
      <c r="F880" s="4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ht="27.75" customHeight="1">
      <c r="A881" s="2"/>
      <c r="B881" s="4"/>
      <c r="C881" s="6"/>
      <c r="D881" s="6"/>
      <c r="E881" s="4"/>
      <c r="F881" s="4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ht="27.75" customHeight="1">
      <c r="A882" s="2"/>
      <c r="B882" s="4"/>
      <c r="C882" s="6"/>
      <c r="D882" s="6"/>
      <c r="E882" s="4"/>
      <c r="F882" s="4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ht="27.75" customHeight="1">
      <c r="A883" s="2"/>
      <c r="B883" s="4"/>
      <c r="C883" s="6"/>
      <c r="D883" s="6"/>
      <c r="E883" s="4"/>
      <c r="F883" s="4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ht="27.75" customHeight="1">
      <c r="A884" s="2"/>
      <c r="B884" s="4"/>
      <c r="C884" s="6"/>
      <c r="D884" s="6"/>
      <c r="E884" s="4"/>
      <c r="F884" s="4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ht="27.75" customHeight="1">
      <c r="A885" s="2"/>
      <c r="B885" s="4"/>
      <c r="C885" s="6"/>
      <c r="D885" s="6"/>
      <c r="E885" s="4"/>
      <c r="F885" s="4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ht="27.75" customHeight="1">
      <c r="A886" s="2"/>
      <c r="B886" s="4"/>
      <c r="C886" s="6"/>
      <c r="D886" s="6"/>
      <c r="E886" s="4"/>
      <c r="F886" s="4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ht="27.75" customHeight="1">
      <c r="A887" s="2"/>
      <c r="B887" s="4"/>
      <c r="C887" s="6"/>
      <c r="D887" s="6"/>
      <c r="E887" s="4"/>
      <c r="F887" s="4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ht="27.75" customHeight="1">
      <c r="A888" s="2"/>
      <c r="B888" s="4"/>
      <c r="C888" s="6"/>
      <c r="D888" s="6"/>
      <c r="E888" s="4"/>
      <c r="F888" s="4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ht="27.75" customHeight="1">
      <c r="A889" s="2"/>
      <c r="B889" s="4"/>
      <c r="C889" s="6"/>
      <c r="D889" s="6"/>
      <c r="E889" s="4"/>
      <c r="F889" s="4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ht="27.75" customHeight="1">
      <c r="A890" s="2"/>
      <c r="B890" s="4"/>
      <c r="C890" s="6"/>
      <c r="D890" s="6"/>
      <c r="E890" s="4"/>
      <c r="F890" s="4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ht="27.75" customHeight="1">
      <c r="A891" s="2"/>
      <c r="B891" s="4"/>
      <c r="C891" s="6"/>
      <c r="D891" s="6"/>
      <c r="E891" s="4"/>
      <c r="F891" s="4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ht="27.75" customHeight="1">
      <c r="A892" s="2"/>
      <c r="B892" s="4"/>
      <c r="C892" s="6"/>
      <c r="D892" s="6"/>
      <c r="E892" s="4"/>
      <c r="F892" s="4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ht="27.75" customHeight="1">
      <c r="A893" s="2"/>
      <c r="B893" s="4"/>
      <c r="C893" s="6"/>
      <c r="D893" s="6"/>
      <c r="E893" s="4"/>
      <c r="F893" s="4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ht="27.75" customHeight="1">
      <c r="A894" s="2"/>
      <c r="B894" s="4"/>
      <c r="C894" s="6"/>
      <c r="D894" s="6"/>
      <c r="E894" s="4"/>
      <c r="F894" s="4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ht="27.75" customHeight="1">
      <c r="A895" s="2"/>
      <c r="B895" s="4"/>
      <c r="C895" s="6"/>
      <c r="D895" s="6"/>
      <c r="E895" s="4"/>
      <c r="F895" s="4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ht="27.75" customHeight="1">
      <c r="A896" s="2"/>
      <c r="B896" s="4"/>
      <c r="C896" s="6"/>
      <c r="D896" s="6"/>
      <c r="E896" s="4"/>
      <c r="F896" s="4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ht="27.75" customHeight="1">
      <c r="A897" s="2"/>
      <c r="B897" s="4"/>
      <c r="C897" s="6"/>
      <c r="D897" s="6"/>
      <c r="E897" s="4"/>
      <c r="F897" s="4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ht="27.75" customHeight="1">
      <c r="A898" s="2"/>
      <c r="B898" s="4"/>
      <c r="C898" s="6"/>
      <c r="D898" s="6"/>
      <c r="E898" s="4"/>
      <c r="F898" s="4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ht="27.75" customHeight="1">
      <c r="A899" s="2"/>
      <c r="B899" s="4"/>
      <c r="C899" s="6"/>
      <c r="D899" s="6"/>
      <c r="E899" s="4"/>
      <c r="F899" s="4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ht="27.75" customHeight="1">
      <c r="A900" s="2"/>
      <c r="B900" s="4"/>
      <c r="C900" s="6"/>
      <c r="D900" s="6"/>
      <c r="E900" s="4"/>
      <c r="F900" s="4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ht="27.75" customHeight="1">
      <c r="A901" s="2"/>
      <c r="B901" s="4"/>
      <c r="C901" s="6"/>
      <c r="D901" s="6"/>
      <c r="E901" s="4"/>
      <c r="F901" s="4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ht="27.75" customHeight="1">
      <c r="A902" s="2"/>
      <c r="B902" s="4"/>
      <c r="C902" s="6"/>
      <c r="D902" s="6"/>
      <c r="E902" s="4"/>
      <c r="F902" s="4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ht="27.75" customHeight="1">
      <c r="A903" s="2"/>
      <c r="B903" s="4"/>
      <c r="C903" s="6"/>
      <c r="D903" s="6"/>
      <c r="E903" s="4"/>
      <c r="F903" s="4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ht="27.75" customHeight="1">
      <c r="A904" s="2"/>
      <c r="B904" s="4"/>
      <c r="C904" s="6"/>
      <c r="D904" s="6"/>
      <c r="E904" s="4"/>
      <c r="F904" s="4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ht="27.75" customHeight="1">
      <c r="A905" s="2"/>
      <c r="B905" s="4"/>
      <c r="C905" s="6"/>
      <c r="D905" s="6"/>
      <c r="E905" s="4"/>
      <c r="F905" s="4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ht="27.75" customHeight="1">
      <c r="A906" s="2"/>
      <c r="B906" s="4"/>
      <c r="C906" s="6"/>
      <c r="D906" s="6"/>
      <c r="E906" s="4"/>
      <c r="F906" s="4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ht="27.75" customHeight="1">
      <c r="A907" s="2"/>
      <c r="B907" s="4"/>
      <c r="C907" s="6"/>
      <c r="D907" s="6"/>
      <c r="E907" s="4"/>
      <c r="F907" s="4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ht="27.75" customHeight="1">
      <c r="A908" s="2"/>
      <c r="B908" s="4"/>
      <c r="C908" s="6"/>
      <c r="D908" s="6"/>
      <c r="E908" s="4"/>
      <c r="F908" s="4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ht="27.75" customHeight="1">
      <c r="A909" s="2"/>
      <c r="B909" s="4"/>
      <c r="C909" s="6"/>
      <c r="D909" s="6"/>
      <c r="E909" s="4"/>
      <c r="F909" s="4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ht="27.75" customHeight="1">
      <c r="A910" s="2"/>
      <c r="B910" s="4"/>
      <c r="C910" s="6"/>
      <c r="D910" s="6"/>
      <c r="E910" s="4"/>
      <c r="F910" s="4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ht="27.75" customHeight="1">
      <c r="A911" s="2"/>
      <c r="B911" s="4"/>
      <c r="C911" s="6"/>
      <c r="D911" s="6"/>
      <c r="E911" s="4"/>
      <c r="F911" s="4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ht="27.75" customHeight="1">
      <c r="A912" s="2"/>
      <c r="B912" s="4"/>
      <c r="C912" s="6"/>
      <c r="D912" s="6"/>
      <c r="E912" s="4"/>
      <c r="F912" s="4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ht="27.75" customHeight="1">
      <c r="A913" s="2"/>
      <c r="B913" s="4"/>
      <c r="C913" s="6"/>
      <c r="D913" s="6"/>
      <c r="E913" s="4"/>
      <c r="F913" s="4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ht="27.75" customHeight="1">
      <c r="A914" s="2"/>
      <c r="B914" s="4"/>
      <c r="C914" s="6"/>
      <c r="D914" s="6"/>
      <c r="E914" s="4"/>
      <c r="F914" s="4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ht="27.75" customHeight="1">
      <c r="A915" s="2"/>
      <c r="B915" s="4"/>
      <c r="C915" s="6"/>
      <c r="D915" s="6"/>
      <c r="E915" s="4"/>
      <c r="F915" s="4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ht="27.75" customHeight="1">
      <c r="A916" s="2"/>
      <c r="B916" s="4"/>
      <c r="C916" s="6"/>
      <c r="D916" s="6"/>
      <c r="E916" s="4"/>
      <c r="F916" s="4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ht="27.75" customHeight="1">
      <c r="A917" s="2"/>
      <c r="B917" s="4"/>
      <c r="C917" s="6"/>
      <c r="D917" s="6"/>
      <c r="E917" s="4"/>
      <c r="F917" s="4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ht="27.75" customHeight="1">
      <c r="A918" s="2"/>
      <c r="B918" s="4"/>
      <c r="C918" s="6"/>
      <c r="D918" s="6"/>
      <c r="E918" s="4"/>
      <c r="F918" s="4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ht="27.75" customHeight="1">
      <c r="A919" s="2"/>
      <c r="B919" s="4"/>
      <c r="C919" s="6"/>
      <c r="D919" s="6"/>
      <c r="E919" s="4"/>
      <c r="F919" s="4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ht="27.75" customHeight="1">
      <c r="A920" s="2"/>
      <c r="B920" s="4"/>
      <c r="C920" s="6"/>
      <c r="D920" s="6"/>
      <c r="E920" s="4"/>
      <c r="F920" s="4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ht="27.75" customHeight="1">
      <c r="A921" s="2"/>
      <c r="B921" s="4"/>
      <c r="C921" s="6"/>
      <c r="D921" s="6"/>
      <c r="E921" s="4"/>
      <c r="F921" s="4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ht="27.75" customHeight="1">
      <c r="A922" s="2"/>
      <c r="B922" s="4"/>
      <c r="C922" s="6"/>
      <c r="D922" s="6"/>
      <c r="E922" s="4"/>
      <c r="F922" s="4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ht="27.75" customHeight="1">
      <c r="A923" s="2"/>
      <c r="B923" s="4"/>
      <c r="C923" s="6"/>
      <c r="D923" s="6"/>
      <c r="E923" s="4"/>
      <c r="F923" s="4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ht="27.75" customHeight="1">
      <c r="A924" s="2"/>
      <c r="B924" s="4"/>
      <c r="C924" s="6"/>
      <c r="D924" s="6"/>
      <c r="E924" s="4"/>
      <c r="F924" s="4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ht="27.75" customHeight="1">
      <c r="A925" s="2"/>
      <c r="B925" s="4"/>
      <c r="C925" s="6"/>
      <c r="D925" s="6"/>
      <c r="E925" s="4"/>
      <c r="F925" s="4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ht="27.75" customHeight="1">
      <c r="A926" s="2"/>
      <c r="B926" s="4"/>
      <c r="C926" s="6"/>
      <c r="D926" s="6"/>
      <c r="E926" s="4"/>
      <c r="F926" s="4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ht="27.75" customHeight="1">
      <c r="A927" s="2"/>
      <c r="B927" s="4"/>
      <c r="C927" s="6"/>
      <c r="D927" s="6"/>
      <c r="E927" s="4"/>
      <c r="F927" s="4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ht="27.75" customHeight="1">
      <c r="A928" s="2"/>
      <c r="B928" s="4"/>
      <c r="C928" s="6"/>
      <c r="D928" s="6"/>
      <c r="E928" s="4"/>
      <c r="F928" s="4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ht="27.75" customHeight="1">
      <c r="A929" s="2"/>
      <c r="B929" s="4"/>
      <c r="C929" s="6"/>
      <c r="D929" s="6"/>
      <c r="E929" s="4"/>
      <c r="F929" s="4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ht="27.75" customHeight="1">
      <c r="A930" s="2"/>
      <c r="B930" s="4"/>
      <c r="C930" s="6"/>
      <c r="D930" s="6"/>
      <c r="E930" s="4"/>
      <c r="F930" s="4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ht="27.75" customHeight="1">
      <c r="A931" s="2"/>
      <c r="B931" s="4"/>
      <c r="C931" s="6"/>
      <c r="D931" s="6"/>
      <c r="E931" s="4"/>
      <c r="F931" s="4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ht="27.75" customHeight="1">
      <c r="A932" s="2"/>
      <c r="B932" s="4"/>
      <c r="C932" s="6"/>
      <c r="D932" s="6"/>
      <c r="E932" s="4"/>
      <c r="F932" s="4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ht="27.75" customHeight="1">
      <c r="A933" s="2"/>
      <c r="B933" s="4"/>
      <c r="C933" s="6"/>
      <c r="D933" s="6"/>
      <c r="E933" s="4"/>
      <c r="F933" s="4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ht="27.75" customHeight="1">
      <c r="A934" s="2"/>
      <c r="B934" s="4"/>
      <c r="C934" s="6"/>
      <c r="D934" s="6"/>
      <c r="E934" s="4"/>
      <c r="F934" s="4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ht="27.75" customHeight="1">
      <c r="A935" s="2"/>
      <c r="B935" s="4"/>
      <c r="C935" s="6"/>
      <c r="D935" s="6"/>
      <c r="E935" s="4"/>
      <c r="F935" s="4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ht="27.75" customHeight="1">
      <c r="A936" s="2"/>
      <c r="B936" s="4"/>
      <c r="C936" s="6"/>
      <c r="D936" s="6"/>
      <c r="E936" s="4"/>
      <c r="F936" s="4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ht="27.75" customHeight="1">
      <c r="A937" s="2"/>
      <c r="B937" s="4"/>
      <c r="C937" s="6"/>
      <c r="D937" s="6"/>
      <c r="E937" s="4"/>
      <c r="F937" s="4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ht="27.75" customHeight="1">
      <c r="A938" s="2"/>
      <c r="B938" s="4"/>
      <c r="C938" s="6"/>
      <c r="D938" s="6"/>
      <c r="E938" s="4"/>
      <c r="F938" s="4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ht="27.75" customHeight="1">
      <c r="A939" s="2"/>
      <c r="B939" s="4"/>
      <c r="C939" s="6"/>
      <c r="D939" s="6"/>
      <c r="E939" s="4"/>
      <c r="F939" s="4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ht="27.75" customHeight="1">
      <c r="A940" s="2"/>
      <c r="B940" s="4"/>
      <c r="C940" s="6"/>
      <c r="D940" s="6"/>
      <c r="E940" s="4"/>
      <c r="F940" s="4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ht="27.75" customHeight="1">
      <c r="A941" s="2"/>
      <c r="B941" s="4"/>
      <c r="C941" s="6"/>
      <c r="D941" s="6"/>
      <c r="E941" s="4"/>
      <c r="F941" s="4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ht="27.75" customHeight="1">
      <c r="A942" s="2"/>
      <c r="B942" s="4"/>
      <c r="C942" s="6"/>
      <c r="D942" s="6"/>
      <c r="E942" s="4"/>
      <c r="F942" s="4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ht="27.75" customHeight="1">
      <c r="A943" s="2"/>
      <c r="B943" s="4"/>
      <c r="C943" s="6"/>
      <c r="D943" s="6"/>
      <c r="E943" s="4"/>
      <c r="F943" s="4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ht="27.75" customHeight="1">
      <c r="A944" s="2"/>
      <c r="B944" s="4"/>
      <c r="C944" s="6"/>
      <c r="D944" s="6"/>
      <c r="E944" s="4"/>
      <c r="F944" s="4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ht="27.75" customHeight="1">
      <c r="A945" s="2"/>
      <c r="B945" s="4"/>
      <c r="C945" s="6"/>
      <c r="D945" s="6"/>
      <c r="E945" s="4"/>
      <c r="F945" s="4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ht="27.75" customHeight="1">
      <c r="A946" s="2"/>
      <c r="B946" s="4"/>
      <c r="C946" s="6"/>
      <c r="D946" s="6"/>
      <c r="E946" s="4"/>
      <c r="F946" s="4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ht="27.75" customHeight="1">
      <c r="A947" s="2"/>
      <c r="B947" s="4"/>
      <c r="C947" s="6"/>
      <c r="D947" s="6"/>
      <c r="E947" s="4"/>
      <c r="F947" s="4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ht="27.75" customHeight="1">
      <c r="A948" s="2"/>
      <c r="B948" s="4"/>
      <c r="C948" s="6"/>
      <c r="D948" s="6"/>
      <c r="E948" s="4"/>
      <c r="F948" s="4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ht="27.75" customHeight="1">
      <c r="A949" s="2"/>
      <c r="B949" s="4"/>
      <c r="C949" s="6"/>
      <c r="D949" s="6"/>
      <c r="E949" s="4"/>
      <c r="F949" s="4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ht="27.75" customHeight="1">
      <c r="A950" s="2"/>
      <c r="B950" s="4"/>
      <c r="C950" s="6"/>
      <c r="D950" s="6"/>
      <c r="E950" s="4"/>
      <c r="F950" s="4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ht="27.75" customHeight="1">
      <c r="A951" s="2"/>
      <c r="B951" s="4"/>
      <c r="C951" s="6"/>
      <c r="D951" s="6"/>
      <c r="E951" s="4"/>
      <c r="F951" s="4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ht="27.75" customHeight="1">
      <c r="A952" s="2"/>
      <c r="B952" s="4"/>
      <c r="C952" s="6"/>
      <c r="D952" s="6"/>
      <c r="E952" s="4"/>
      <c r="F952" s="4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ht="27.75" customHeight="1">
      <c r="A953" s="2"/>
      <c r="B953" s="4"/>
      <c r="C953" s="6"/>
      <c r="D953" s="6"/>
      <c r="E953" s="4"/>
      <c r="F953" s="4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ht="27.75" customHeight="1">
      <c r="A954" s="2"/>
      <c r="B954" s="4"/>
      <c r="C954" s="6"/>
      <c r="D954" s="6"/>
      <c r="E954" s="4"/>
      <c r="F954" s="4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ht="27.75" customHeight="1">
      <c r="A955" s="2"/>
      <c r="B955" s="4"/>
      <c r="C955" s="6"/>
      <c r="D955" s="6"/>
      <c r="E955" s="4"/>
      <c r="F955" s="4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ht="27.75" customHeight="1">
      <c r="A956" s="2"/>
      <c r="B956" s="4"/>
      <c r="C956" s="6"/>
      <c r="D956" s="6"/>
      <c r="E956" s="4"/>
      <c r="F956" s="4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ht="27.75" customHeight="1">
      <c r="A957" s="2"/>
      <c r="B957" s="4"/>
      <c r="C957" s="6"/>
      <c r="D957" s="6"/>
      <c r="E957" s="4"/>
      <c r="F957" s="4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ht="27.75" customHeight="1">
      <c r="A958" s="2"/>
      <c r="B958" s="4"/>
      <c r="C958" s="6"/>
      <c r="D958" s="6"/>
      <c r="E958" s="4"/>
      <c r="F958" s="4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ht="27.75" customHeight="1">
      <c r="A959" s="2"/>
      <c r="B959" s="4"/>
      <c r="C959" s="6"/>
      <c r="D959" s="6"/>
      <c r="E959" s="4"/>
      <c r="F959" s="4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ht="27.75" customHeight="1">
      <c r="A960" s="2"/>
      <c r="B960" s="4"/>
      <c r="C960" s="6"/>
      <c r="D960" s="6"/>
      <c r="E960" s="4"/>
      <c r="F960" s="4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ht="27.75" customHeight="1">
      <c r="A961" s="2"/>
      <c r="B961" s="4"/>
      <c r="C961" s="6"/>
      <c r="D961" s="6"/>
      <c r="E961" s="4"/>
      <c r="F961" s="4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ht="27.75" customHeight="1">
      <c r="A962" s="2"/>
      <c r="B962" s="4"/>
      <c r="C962" s="6"/>
      <c r="D962" s="6"/>
      <c r="E962" s="4"/>
      <c r="F962" s="4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ht="27.75" customHeight="1">
      <c r="A963" s="2"/>
      <c r="B963" s="4"/>
      <c r="C963" s="6"/>
      <c r="D963" s="6"/>
      <c r="E963" s="4"/>
      <c r="F963" s="4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ht="27.75" customHeight="1">
      <c r="A964" s="2"/>
      <c r="B964" s="4"/>
      <c r="C964" s="6"/>
      <c r="D964" s="6"/>
      <c r="E964" s="4"/>
      <c r="F964" s="4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ht="27.75" customHeight="1">
      <c r="A965" s="2"/>
      <c r="B965" s="4"/>
      <c r="C965" s="6"/>
      <c r="D965" s="6"/>
      <c r="E965" s="4"/>
      <c r="F965" s="4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ht="27.75" customHeight="1">
      <c r="A966" s="2"/>
      <c r="B966" s="4"/>
      <c r="C966" s="6"/>
      <c r="D966" s="6"/>
      <c r="E966" s="4"/>
      <c r="F966" s="4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ht="27.75" customHeight="1">
      <c r="A967" s="2"/>
      <c r="B967" s="4"/>
      <c r="C967" s="6"/>
      <c r="D967" s="6"/>
      <c r="E967" s="4"/>
      <c r="F967" s="4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ht="27.75" customHeight="1">
      <c r="A968" s="2"/>
      <c r="B968" s="4"/>
      <c r="C968" s="6"/>
      <c r="D968" s="6"/>
      <c r="E968" s="4"/>
      <c r="F968" s="4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ht="27.75" customHeight="1">
      <c r="A969" s="2"/>
      <c r="B969" s="4"/>
      <c r="C969" s="6"/>
      <c r="D969" s="6"/>
      <c r="E969" s="4"/>
      <c r="F969" s="4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ht="27.75" customHeight="1">
      <c r="A970" s="2"/>
      <c r="B970" s="4"/>
      <c r="C970" s="6"/>
      <c r="D970" s="6"/>
      <c r="E970" s="4"/>
      <c r="F970" s="4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ht="27.75" customHeight="1">
      <c r="A971" s="2"/>
      <c r="B971" s="4"/>
      <c r="C971" s="6"/>
      <c r="D971" s="6"/>
      <c r="E971" s="4"/>
      <c r="F971" s="4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ht="27.75" customHeight="1">
      <c r="A972" s="2"/>
      <c r="B972" s="4"/>
      <c r="C972" s="6"/>
      <c r="D972" s="6"/>
      <c r="E972" s="4"/>
      <c r="F972" s="4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ht="27.75" customHeight="1">
      <c r="A973" s="2"/>
      <c r="B973" s="4"/>
      <c r="C973" s="6"/>
      <c r="D973" s="6"/>
      <c r="E973" s="4"/>
      <c r="F973" s="4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ht="27.75" customHeight="1">
      <c r="A974" s="2"/>
      <c r="B974" s="4"/>
      <c r="C974" s="6"/>
      <c r="D974" s="6"/>
      <c r="E974" s="4"/>
      <c r="F974" s="4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ht="27.75" customHeight="1">
      <c r="A975" s="2"/>
      <c r="B975" s="4"/>
      <c r="C975" s="6"/>
      <c r="D975" s="6"/>
      <c r="E975" s="4"/>
      <c r="F975" s="4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ht="27.75" customHeight="1">
      <c r="A976" s="2"/>
      <c r="B976" s="4"/>
      <c r="C976" s="6"/>
      <c r="D976" s="6"/>
      <c r="E976" s="4"/>
      <c r="F976" s="4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ht="27.75" customHeight="1">
      <c r="A977" s="2"/>
      <c r="B977" s="4"/>
      <c r="C977" s="6"/>
      <c r="D977" s="6"/>
      <c r="E977" s="4"/>
      <c r="F977" s="4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ht="27.75" customHeight="1">
      <c r="A978" s="2"/>
      <c r="B978" s="4"/>
      <c r="C978" s="6"/>
      <c r="D978" s="6"/>
      <c r="E978" s="4"/>
      <c r="F978" s="4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ht="27.75" customHeight="1">
      <c r="A979" s="2"/>
      <c r="B979" s="4"/>
      <c r="C979" s="6"/>
      <c r="D979" s="6"/>
      <c r="E979" s="4"/>
      <c r="F979" s="4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ht="27.75" customHeight="1">
      <c r="A980" s="2"/>
      <c r="B980" s="4"/>
      <c r="C980" s="6"/>
      <c r="D980" s="6"/>
      <c r="E980" s="4"/>
      <c r="F980" s="4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ht="27.75" customHeight="1">
      <c r="A981" s="2"/>
      <c r="B981" s="4"/>
      <c r="C981" s="6"/>
      <c r="D981" s="6"/>
      <c r="E981" s="4"/>
      <c r="F981" s="4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ht="27.75" customHeight="1">
      <c r="A982" s="2"/>
      <c r="B982" s="4"/>
      <c r="C982" s="6"/>
      <c r="D982" s="6"/>
      <c r="E982" s="4"/>
      <c r="F982" s="4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ht="27.75" customHeight="1">
      <c r="A983" s="2"/>
      <c r="B983" s="4"/>
      <c r="C983" s="6"/>
      <c r="D983" s="6"/>
      <c r="E983" s="4"/>
      <c r="F983" s="4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ht="27.75" customHeight="1">
      <c r="A984" s="2"/>
      <c r="B984" s="4"/>
      <c r="C984" s="6"/>
      <c r="D984" s="6"/>
      <c r="E984" s="4"/>
      <c r="F984" s="4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ht="27.75" customHeight="1">
      <c r="A985" s="2"/>
      <c r="B985" s="4"/>
      <c r="C985" s="6"/>
      <c r="D985" s="6"/>
      <c r="E985" s="4"/>
      <c r="F985" s="4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ht="27.75" customHeight="1">
      <c r="A986" s="2"/>
      <c r="B986" s="4"/>
      <c r="C986" s="6"/>
      <c r="D986" s="6"/>
      <c r="E986" s="4"/>
      <c r="F986" s="4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ht="27.75" customHeight="1">
      <c r="A987" s="2"/>
      <c r="B987" s="4"/>
      <c r="C987" s="6"/>
      <c r="D987" s="6"/>
      <c r="E987" s="4"/>
      <c r="F987" s="4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ht="27.75" customHeight="1">
      <c r="A988" s="2"/>
      <c r="B988" s="4"/>
      <c r="C988" s="6"/>
      <c r="D988" s="6"/>
      <c r="E988" s="4"/>
      <c r="F988" s="4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ht="27.75" customHeight="1">
      <c r="A989" s="2"/>
      <c r="B989" s="4"/>
      <c r="C989" s="6"/>
      <c r="D989" s="6"/>
      <c r="E989" s="4"/>
      <c r="F989" s="4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ht="27.75" customHeight="1">
      <c r="A990" s="2"/>
      <c r="B990" s="4"/>
      <c r="C990" s="6"/>
      <c r="D990" s="6"/>
      <c r="E990" s="4"/>
      <c r="F990" s="4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ht="27.75" customHeight="1">
      <c r="A991" s="2"/>
      <c r="B991" s="4"/>
      <c r="C991" s="6"/>
      <c r="D991" s="6"/>
      <c r="E991" s="4"/>
      <c r="F991" s="4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ht="27.75" customHeight="1">
      <c r="A992" s="2"/>
      <c r="B992" s="4"/>
      <c r="C992" s="6"/>
      <c r="D992" s="6"/>
      <c r="E992" s="4"/>
      <c r="F992" s="4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ht="27.75" customHeight="1">
      <c r="A993" s="2"/>
      <c r="B993" s="4"/>
      <c r="C993" s="6"/>
      <c r="D993" s="6"/>
      <c r="E993" s="4"/>
      <c r="F993" s="4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ht="27.75" customHeight="1">
      <c r="A994" s="2"/>
      <c r="B994" s="4"/>
      <c r="C994" s="6"/>
      <c r="D994" s="6"/>
      <c r="E994" s="4"/>
      <c r="F994" s="4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ht="27.75" customHeight="1">
      <c r="A995" s="2"/>
      <c r="B995" s="4"/>
      <c r="C995" s="6"/>
      <c r="D995" s="6"/>
      <c r="E995" s="4"/>
      <c r="F995" s="4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ht="27.75" customHeight="1">
      <c r="A996" s="2"/>
      <c r="B996" s="4"/>
      <c r="C996" s="6"/>
      <c r="D996" s="6"/>
      <c r="E996" s="4"/>
      <c r="F996" s="4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ht="27.75" customHeight="1">
      <c r="A997" s="2"/>
      <c r="B997" s="4"/>
      <c r="C997" s="6"/>
      <c r="D997" s="6"/>
      <c r="E997" s="4"/>
      <c r="F997" s="4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ht="27.75" customHeight="1">
      <c r="A998" s="2"/>
      <c r="B998" s="4"/>
      <c r="C998" s="6"/>
      <c r="D998" s="6"/>
      <c r="E998" s="4"/>
      <c r="F998" s="4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ht="27.75" customHeight="1">
      <c r="A999" s="2"/>
      <c r="B999" s="4"/>
      <c r="C999" s="6"/>
      <c r="D999" s="6"/>
      <c r="E999" s="4"/>
      <c r="F999" s="4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ht="27.75" customHeight="1">
      <c r="A1000" s="2"/>
      <c r="B1000" s="4"/>
      <c r="C1000" s="6"/>
      <c r="D1000" s="6"/>
      <c r="E1000" s="4"/>
      <c r="F1000" s="4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mergeCells count="3">
    <mergeCell ref="O2:W2"/>
    <mergeCell ref="K2:N2"/>
    <mergeCell ref="G2:J2"/>
  </mergeCells>
  <conditionalFormatting sqref="O4:W150">
    <cfRule type="cellIs" dxfId="0" priority="1" operator="equal">
      <formula>"R"</formula>
    </cfRule>
  </conditionalFormatting>
  <conditionalFormatting sqref="O4:W150">
    <cfRule type="cellIs" dxfId="1" priority="2" operator="equal">
      <formula>"?"</formula>
    </cfRule>
  </conditionalFormatting>
  <conditionalFormatting sqref="O4:W150">
    <cfRule type="cellIs" dxfId="0" priority="3" operator="equal">
      <formula>"Nil"</formula>
    </cfRule>
  </conditionalFormatting>
  <conditionalFormatting sqref="O4:W150">
    <cfRule type="cellIs" dxfId="0" priority="4" operator="equal">
      <formula>"F"</formula>
    </cfRule>
  </conditionalFormatting>
  <conditionalFormatting sqref="O4:W150">
    <cfRule type="cellIs" dxfId="0" priority="5" operator="equal">
      <formula>"M"</formula>
    </cfRule>
  </conditionalFormatting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1" width="0.38"/>
    <col customWidth="1" min="2" max="2" width="6.88"/>
    <col customWidth="1" min="3" max="3" width="12.88"/>
    <col customWidth="1" min="4" max="4" width="12.25"/>
    <col customWidth="1" min="5" max="5" width="19.88"/>
    <col customWidth="1" min="6" max="6" width="23.25"/>
    <col customWidth="1" min="7" max="7" width="6.25"/>
    <col customWidth="1" min="8" max="8" width="12.75"/>
    <col customWidth="1" min="9" max="9" width="20.0"/>
    <col customWidth="1" min="10" max="26" width="2.25"/>
  </cols>
  <sheetData>
    <row r="1" ht="2.25" customHeight="1">
      <c r="B1" s="1"/>
      <c r="D1" s="18"/>
      <c r="E1" s="18"/>
      <c r="F1" s="18"/>
      <c r="H1" s="18"/>
      <c r="I1" s="18"/>
    </row>
    <row r="2" ht="26.25" customHeight="1">
      <c r="B2" s="1"/>
      <c r="C2" s="23" t="s">
        <v>0</v>
      </c>
      <c r="D2" s="26" t="s">
        <v>4</v>
      </c>
      <c r="E2" s="26" t="s">
        <v>5</v>
      </c>
      <c r="F2" s="26" t="s">
        <v>6</v>
      </c>
      <c r="G2" s="23" t="s">
        <v>7</v>
      </c>
      <c r="H2" s="26" t="s">
        <v>8</v>
      </c>
      <c r="I2" s="26" t="s">
        <v>9</v>
      </c>
    </row>
    <row r="3" ht="26.25" customHeight="1">
      <c r="B3" s="1" t="str">
        <f>image('Missing Wondercards'!W3,3 )</f>
        <v/>
      </c>
      <c r="C3" s="43" t="str">
        <f>'Missing Wondercards'!H3</f>
        <v>Year 2017: Pkmn</v>
      </c>
      <c r="D3" s="45" t="str">
        <f>'Missing Wondercards'!I3</f>
        <v>Ho-Oh</v>
      </c>
      <c r="E3" s="45" t="str">
        <f>'Missing Wondercards'!J3</f>
        <v>CoroCoro Giveaway</v>
      </c>
      <c r="F3" s="47" t="str">
        <f>'Missing Wondercards'!K3</f>
        <v>Jul 15 - ?</v>
      </c>
      <c r="G3" s="49" t="str">
        <f>'Missing Wondercards'!M3</f>
        <v>?</v>
      </c>
      <c r="H3" s="45" t="str">
        <f>'Missing Wondercards'!N3</f>
        <v>Serial Code</v>
      </c>
      <c r="I3" s="45" t="str">
        <f>'Missing Wondercards'!O3</f>
        <v>JPN</v>
      </c>
    </row>
    <row r="4" ht="26.25" customHeight="1">
      <c r="B4" s="1" t="str">
        <f>image('Missing Wondercards'!W4,3 )</f>
        <v/>
      </c>
      <c r="C4" s="43" t="str">
        <f>'Missing Wondercards'!H4</f>
        <v>Year 2017: Pkmn</v>
      </c>
      <c r="D4" s="45" t="str">
        <f>'Missing Wondercards'!I4</f>
        <v>Jirachi</v>
      </c>
      <c r="E4" s="45" t="str">
        <f>'Missing Wondercards'!J4</f>
        <v>Tohoku Pokecen's Tanabata Jirachi</v>
      </c>
      <c r="F4" s="45" t="str">
        <f>'Missing Wondercards'!K4</f>
        <v>Aug 06 - Aug 13, 2017</v>
      </c>
      <c r="G4" s="49" t="str">
        <f>'Missing Wondercards'!M4</f>
        <v>?</v>
      </c>
      <c r="H4" s="45" t="str">
        <f>'Missing Wondercards'!N4</f>
        <v>Local Wireless</v>
      </c>
      <c r="I4" s="45" t="str">
        <f>'Missing Wondercards'!O4</f>
        <v>JPN</v>
      </c>
    </row>
    <row r="5" ht="26.25" customHeight="1">
      <c r="B5" s="1" t="str">
        <f>image('Missing Wondercards'!W5,3 )</f>
        <v/>
      </c>
      <c r="C5" s="43" t="str">
        <f>'Missing Wondercards'!H5</f>
        <v>Year 2017: Pkmn</v>
      </c>
      <c r="D5" s="45" t="str">
        <f>'Missing Wondercards'!I5</f>
        <v>Salazzle</v>
      </c>
      <c r="E5" s="45" t="str">
        <f>'Missing Wondercards'!J5</f>
        <v>?</v>
      </c>
      <c r="F5" s="45" t="str">
        <f>'Missing Wondercards'!K5</f>
        <v>? - ?</v>
      </c>
      <c r="G5" s="49" t="str">
        <f>'Missing Wondercards'!M5</f>
        <v>?</v>
      </c>
      <c r="H5" s="45" t="str">
        <f>'Missing Wondercards'!N5</f>
        <v>Serial Code</v>
      </c>
      <c r="I5" s="45" t="str">
        <f>'Missing Wondercards'!O5</f>
        <v>ENG &amp; FRE &amp; GER &amp; ITA &amp; SPA</v>
      </c>
    </row>
    <row r="6" ht="26.25" customHeight="1">
      <c r="B6" s="1" t="str">
        <f>image('Missing Wondercards'!W6,3 )</f>
        <v/>
      </c>
      <c r="C6" s="43" t="str">
        <f>'Missing Wondercards'!H6</f>
        <v/>
      </c>
      <c r="D6" s="45" t="str">
        <f>'Missing Wondercards'!I6</f>
        <v/>
      </c>
      <c r="E6" s="45" t="str">
        <f>'Missing Wondercards'!J6</f>
        <v/>
      </c>
      <c r="F6" s="45" t="str">
        <f>'Missing Wondercards'!K6</f>
        <v/>
      </c>
      <c r="G6" s="43" t="str">
        <f>'Missing Wondercards'!M6</f>
        <v/>
      </c>
      <c r="H6" s="45" t="str">
        <f>'Missing Wondercards'!N6</f>
        <v/>
      </c>
      <c r="I6" s="45" t="str">
        <f>'Missing Wondercards'!O6</f>
        <v/>
      </c>
    </row>
    <row r="7" ht="26.25" customHeight="1">
      <c r="B7" s="1" t="str">
        <f>image('Missing Wondercards'!W7,3 )</f>
        <v/>
      </c>
      <c r="C7" s="43" t="str">
        <f>'Missing Wondercards'!H7</f>
        <v/>
      </c>
      <c r="D7" s="45" t="str">
        <f>'Missing Wondercards'!I7</f>
        <v/>
      </c>
      <c r="E7" s="45" t="str">
        <f>'Missing Wondercards'!J7</f>
        <v/>
      </c>
      <c r="F7" s="45" t="str">
        <f>'Missing Wondercards'!K7</f>
        <v/>
      </c>
      <c r="G7" s="43" t="str">
        <f>'Missing Wondercards'!M7</f>
        <v/>
      </c>
      <c r="H7" s="45" t="str">
        <f>'Missing Wondercards'!N7</f>
        <v/>
      </c>
      <c r="I7" s="45" t="str">
        <f>'Missing Wondercards'!O7</f>
        <v/>
      </c>
    </row>
    <row r="8" ht="26.25" customHeight="1">
      <c r="B8" s="1" t="str">
        <f>image('Missing Wondercards'!W8,3 )</f>
        <v/>
      </c>
      <c r="C8" s="43" t="str">
        <f>'Missing Wondercards'!H8</f>
        <v/>
      </c>
      <c r="D8" s="45" t="str">
        <f>'Missing Wondercards'!I8</f>
        <v/>
      </c>
      <c r="E8" s="45" t="str">
        <f>'Missing Wondercards'!J8</f>
        <v/>
      </c>
      <c r="F8" s="45" t="str">
        <f>'Missing Wondercards'!K8</f>
        <v/>
      </c>
      <c r="G8" s="43" t="str">
        <f>'Missing Wondercards'!M8</f>
        <v/>
      </c>
      <c r="H8" s="45" t="str">
        <f>'Missing Wondercards'!N8</f>
        <v/>
      </c>
      <c r="I8" s="45" t="str">
        <f>'Missing Wondercards'!O8</f>
        <v/>
      </c>
    </row>
    <row r="9" ht="26.25" customHeight="1">
      <c r="B9" s="1" t="str">
        <f>image('Missing Wondercards'!W9,3 )</f>
        <v/>
      </c>
      <c r="C9" s="43" t="str">
        <f>'Missing Wondercards'!H9</f>
        <v/>
      </c>
      <c r="D9" s="45" t="str">
        <f>'Missing Wondercards'!I9</f>
        <v/>
      </c>
      <c r="E9" s="45" t="str">
        <f>'Missing Wondercards'!J9</f>
        <v/>
      </c>
      <c r="F9" s="45" t="str">
        <f>'Missing Wondercards'!K9</f>
        <v/>
      </c>
      <c r="G9" s="43" t="str">
        <f>'Missing Wondercards'!M9</f>
        <v/>
      </c>
      <c r="H9" s="45" t="str">
        <f>'Missing Wondercards'!N9</f>
        <v/>
      </c>
      <c r="I9" s="45" t="str">
        <f>'Missing Wondercards'!O9</f>
        <v/>
      </c>
    </row>
    <row r="10" ht="26.25" customHeight="1">
      <c r="B10" s="1" t="str">
        <f>image('Missing Wondercards'!W10,3 )</f>
        <v/>
      </c>
      <c r="C10" s="43" t="str">
        <f>'Missing Wondercards'!H10</f>
        <v/>
      </c>
      <c r="D10" s="45" t="str">
        <f>'Missing Wondercards'!I10</f>
        <v/>
      </c>
      <c r="E10" s="45" t="str">
        <f>'Missing Wondercards'!J10</f>
        <v/>
      </c>
      <c r="F10" s="45" t="str">
        <f>'Missing Wondercards'!K10</f>
        <v/>
      </c>
      <c r="G10" s="43" t="str">
        <f>'Missing Wondercards'!M10</f>
        <v/>
      </c>
      <c r="H10" s="45" t="str">
        <f>'Missing Wondercards'!N10</f>
        <v/>
      </c>
      <c r="I10" s="45" t="str">
        <f>'Missing Wondercards'!O10</f>
        <v/>
      </c>
    </row>
    <row r="11" ht="26.25" customHeight="1">
      <c r="B11" s="1" t="str">
        <f>image('Missing Wondercards'!W11,3 )</f>
        <v/>
      </c>
      <c r="C11" s="43" t="str">
        <f>'Missing Wondercards'!H11</f>
        <v/>
      </c>
      <c r="D11" s="45" t="str">
        <f>'Missing Wondercards'!I11</f>
        <v/>
      </c>
      <c r="E11" s="45" t="str">
        <f>'Missing Wondercards'!J11</f>
        <v/>
      </c>
      <c r="F11" s="45" t="str">
        <f>'Missing Wondercards'!K11</f>
        <v/>
      </c>
      <c r="G11" s="43" t="str">
        <f>'Missing Wondercards'!M11</f>
        <v/>
      </c>
      <c r="H11" s="45" t="str">
        <f>'Missing Wondercards'!N11</f>
        <v/>
      </c>
      <c r="I11" s="45" t="str">
        <f>'Missing Wondercards'!O11</f>
        <v/>
      </c>
    </row>
    <row r="12" ht="26.25" customHeight="1">
      <c r="B12" s="1" t="str">
        <f>image('Missing Wondercards'!W12,3 )</f>
        <v/>
      </c>
      <c r="C12" s="43" t="str">
        <f>'Missing Wondercards'!H12</f>
        <v/>
      </c>
      <c r="D12" s="45" t="str">
        <f>'Missing Wondercards'!I12</f>
        <v/>
      </c>
      <c r="E12" s="45" t="str">
        <f>'Missing Wondercards'!J12</f>
        <v/>
      </c>
      <c r="F12" s="45" t="str">
        <f>'Missing Wondercards'!K12</f>
        <v/>
      </c>
      <c r="G12" s="43" t="str">
        <f>'Missing Wondercards'!M12</f>
        <v/>
      </c>
      <c r="H12" s="45" t="str">
        <f>'Missing Wondercards'!N12</f>
        <v/>
      </c>
      <c r="I12" s="45" t="str">
        <f>'Missing Wondercards'!O12</f>
        <v/>
      </c>
    </row>
    <row r="13" ht="26.25" customHeight="1">
      <c r="B13" s="1" t="str">
        <f>image('Missing Wondercards'!W13,3 )</f>
        <v/>
      </c>
      <c r="C13" s="43" t="str">
        <f>'Missing Wondercards'!H13</f>
        <v/>
      </c>
      <c r="D13" s="45" t="str">
        <f>'Missing Wondercards'!I13</f>
        <v/>
      </c>
      <c r="E13" s="45" t="str">
        <f>'Missing Wondercards'!J13</f>
        <v/>
      </c>
      <c r="F13" s="45" t="str">
        <f>'Missing Wondercards'!K13</f>
        <v/>
      </c>
      <c r="G13" s="43" t="str">
        <f>'Missing Wondercards'!M13</f>
        <v/>
      </c>
      <c r="H13" s="45" t="str">
        <f>'Missing Wondercards'!N13</f>
        <v/>
      </c>
      <c r="I13" s="45" t="str">
        <f>'Missing Wondercards'!O13</f>
        <v/>
      </c>
    </row>
    <row r="14" ht="26.25" customHeight="1">
      <c r="B14" s="1" t="str">
        <f>image('Missing Wondercards'!W14,3 )</f>
        <v/>
      </c>
      <c r="C14" s="43" t="str">
        <f>'Missing Wondercards'!H14</f>
        <v/>
      </c>
      <c r="D14" s="45" t="str">
        <f>'Missing Wondercards'!I14</f>
        <v/>
      </c>
      <c r="E14" s="45" t="str">
        <f>'Missing Wondercards'!J14</f>
        <v/>
      </c>
      <c r="F14" s="45" t="str">
        <f>'Missing Wondercards'!K14</f>
        <v/>
      </c>
      <c r="G14" s="43" t="str">
        <f>'Missing Wondercards'!M14</f>
        <v/>
      </c>
      <c r="H14" s="45" t="str">
        <f>'Missing Wondercards'!N14</f>
        <v/>
      </c>
      <c r="I14" s="45" t="str">
        <f>'Missing Wondercards'!O14</f>
        <v/>
      </c>
    </row>
    <row r="15" ht="26.25" customHeight="1">
      <c r="B15" s="1" t="str">
        <f>image('Missing Wondercards'!W15,3 )</f>
        <v/>
      </c>
      <c r="C15" s="43" t="str">
        <f>'Missing Wondercards'!H15</f>
        <v/>
      </c>
      <c r="D15" s="45" t="str">
        <f>'Missing Wondercards'!I15</f>
        <v/>
      </c>
      <c r="E15" s="45" t="str">
        <f>'Missing Wondercards'!J15</f>
        <v/>
      </c>
      <c r="F15" s="45" t="str">
        <f>'Missing Wondercards'!K15</f>
        <v/>
      </c>
      <c r="G15" s="43" t="str">
        <f>'Missing Wondercards'!M15</f>
        <v/>
      </c>
      <c r="H15" s="45" t="str">
        <f>'Missing Wondercards'!N15</f>
        <v/>
      </c>
      <c r="I15" s="45" t="str">
        <f>'Missing Wondercards'!O15</f>
        <v/>
      </c>
    </row>
    <row r="16" ht="26.25" customHeight="1">
      <c r="B16" s="1" t="str">
        <f>image('Missing Wondercards'!W16,3 )</f>
        <v/>
      </c>
      <c r="C16" s="43" t="str">
        <f>'Missing Wondercards'!H16</f>
        <v/>
      </c>
      <c r="D16" s="45" t="str">
        <f>'Missing Wondercards'!I16</f>
        <v/>
      </c>
      <c r="E16" s="45" t="str">
        <f>'Missing Wondercards'!J16</f>
        <v/>
      </c>
      <c r="F16" s="45" t="str">
        <f>'Missing Wondercards'!K16</f>
        <v/>
      </c>
      <c r="G16" s="43" t="str">
        <f>'Missing Wondercards'!M16</f>
        <v/>
      </c>
      <c r="H16" s="45" t="str">
        <f>'Missing Wondercards'!N16</f>
        <v/>
      </c>
      <c r="I16" s="45" t="str">
        <f>'Missing Wondercards'!O16</f>
        <v/>
      </c>
    </row>
    <row r="17" ht="26.25" customHeight="1">
      <c r="B17" s="1" t="str">
        <f>image('Missing Wondercards'!W17,3 )</f>
        <v/>
      </c>
      <c r="C17" s="43" t="str">
        <f>'Missing Wondercards'!H17</f>
        <v/>
      </c>
      <c r="D17" s="45" t="str">
        <f>'Missing Wondercards'!I17</f>
        <v/>
      </c>
      <c r="E17" s="45" t="str">
        <f>'Missing Wondercards'!J17</f>
        <v/>
      </c>
      <c r="F17" s="45" t="str">
        <f>'Missing Wondercards'!K17</f>
        <v/>
      </c>
      <c r="G17" s="43" t="str">
        <f>'Missing Wondercards'!M17</f>
        <v/>
      </c>
      <c r="H17" s="45" t="str">
        <f>'Missing Wondercards'!N17</f>
        <v/>
      </c>
      <c r="I17" s="45" t="str">
        <f>'Missing Wondercards'!O17</f>
        <v/>
      </c>
    </row>
    <row r="18" ht="26.25" customHeight="1">
      <c r="B18" s="1" t="str">
        <f>image('Missing Wondercards'!W18,3 )</f>
        <v/>
      </c>
      <c r="C18" s="43" t="str">
        <f>'Missing Wondercards'!H18</f>
        <v/>
      </c>
      <c r="D18" s="45" t="str">
        <f>'Missing Wondercards'!I18</f>
        <v/>
      </c>
      <c r="E18" s="45" t="str">
        <f>'Missing Wondercards'!J18</f>
        <v/>
      </c>
      <c r="F18" s="45" t="str">
        <f>'Missing Wondercards'!K18</f>
        <v/>
      </c>
      <c r="G18" s="43" t="str">
        <f>'Missing Wondercards'!M18</f>
        <v/>
      </c>
      <c r="H18" s="45" t="str">
        <f>'Missing Wondercards'!N18</f>
        <v/>
      </c>
      <c r="I18" s="45" t="str">
        <f>'Missing Wondercards'!O18</f>
        <v/>
      </c>
    </row>
    <row r="19" ht="26.25" customHeight="1">
      <c r="B19" s="1" t="str">
        <f>image('Missing Wondercards'!W19,3 )</f>
        <v/>
      </c>
      <c r="C19" s="43" t="str">
        <f>'Missing Wondercards'!H19</f>
        <v/>
      </c>
      <c r="D19" s="45" t="str">
        <f>'Missing Wondercards'!I19</f>
        <v/>
      </c>
      <c r="E19" s="45" t="str">
        <f>'Missing Wondercards'!J19</f>
        <v/>
      </c>
      <c r="F19" s="45" t="str">
        <f>'Missing Wondercards'!K19</f>
        <v/>
      </c>
      <c r="G19" s="43" t="str">
        <f>'Missing Wondercards'!M19</f>
        <v/>
      </c>
      <c r="H19" s="45" t="str">
        <f>'Missing Wondercards'!N19</f>
        <v/>
      </c>
      <c r="I19" s="45" t="str">
        <f>'Missing Wondercards'!O19</f>
        <v/>
      </c>
    </row>
    <row r="20" ht="26.25" customHeight="1">
      <c r="B20" s="1" t="str">
        <f>image('Missing Wondercards'!W20,3 )</f>
        <v/>
      </c>
      <c r="C20" s="43" t="str">
        <f>'Missing Wondercards'!H20</f>
        <v/>
      </c>
      <c r="D20" s="45" t="str">
        <f>'Missing Wondercards'!I20</f>
        <v/>
      </c>
      <c r="E20" s="45" t="str">
        <f>'Missing Wondercards'!J20</f>
        <v/>
      </c>
      <c r="F20" s="45" t="str">
        <f>'Missing Wondercards'!K20</f>
        <v/>
      </c>
      <c r="G20" s="43" t="str">
        <f>'Missing Wondercards'!M20</f>
        <v/>
      </c>
      <c r="H20" s="45" t="str">
        <f>'Missing Wondercards'!N20</f>
        <v/>
      </c>
      <c r="I20" s="45" t="str">
        <f>'Missing Wondercards'!O20</f>
        <v/>
      </c>
    </row>
    <row r="21" ht="26.25" customHeight="1">
      <c r="B21" s="1" t="str">
        <f>image('Missing Wondercards'!W21,3 )</f>
        <v/>
      </c>
      <c r="C21" s="43" t="str">
        <f>'Missing Wondercards'!H21</f>
        <v/>
      </c>
      <c r="D21" s="45" t="str">
        <f>'Missing Wondercards'!I21</f>
        <v/>
      </c>
      <c r="E21" s="45" t="str">
        <f>'Missing Wondercards'!J21</f>
        <v/>
      </c>
      <c r="F21" s="45" t="str">
        <f>'Missing Wondercards'!K21</f>
        <v/>
      </c>
      <c r="G21" s="43" t="str">
        <f>'Missing Wondercards'!M21</f>
        <v/>
      </c>
      <c r="H21" s="45" t="str">
        <f>'Missing Wondercards'!N21</f>
        <v/>
      </c>
      <c r="I21" s="45" t="str">
        <f>'Missing Wondercards'!O21</f>
        <v/>
      </c>
    </row>
    <row r="22" ht="26.25" customHeight="1">
      <c r="B22" s="1" t="str">
        <f>image('Missing Wondercards'!W22,3 )</f>
        <v/>
      </c>
      <c r="C22" s="43" t="str">
        <f>'Missing Wondercards'!H22</f>
        <v/>
      </c>
      <c r="D22" s="45" t="str">
        <f>'Missing Wondercards'!I22</f>
        <v/>
      </c>
      <c r="E22" s="45" t="str">
        <f>'Missing Wondercards'!J22</f>
        <v/>
      </c>
      <c r="F22" s="45" t="str">
        <f>'Missing Wondercards'!K22</f>
        <v/>
      </c>
      <c r="G22" s="43" t="str">
        <f>'Missing Wondercards'!M22</f>
        <v/>
      </c>
      <c r="H22" s="45" t="str">
        <f>'Missing Wondercards'!N22</f>
        <v/>
      </c>
      <c r="I22" s="45" t="str">
        <f>'Missing Wondercards'!O22</f>
        <v/>
      </c>
    </row>
    <row r="23" ht="26.25" customHeight="1">
      <c r="B23" s="1" t="str">
        <f>image('Missing Wondercards'!W23,3 )</f>
        <v/>
      </c>
      <c r="C23" s="43" t="str">
        <f>'Missing Wondercards'!H23</f>
        <v/>
      </c>
      <c r="D23" s="45" t="str">
        <f>'Missing Wondercards'!I23</f>
        <v/>
      </c>
      <c r="E23" s="45" t="str">
        <f>'Missing Wondercards'!J23</f>
        <v/>
      </c>
      <c r="F23" s="45" t="str">
        <f>'Missing Wondercards'!K23</f>
        <v/>
      </c>
      <c r="G23" s="43" t="str">
        <f>'Missing Wondercards'!M23</f>
        <v/>
      </c>
      <c r="H23" s="45" t="str">
        <f>'Missing Wondercards'!N23</f>
        <v/>
      </c>
      <c r="I23" s="45" t="str">
        <f>'Missing Wondercards'!O23</f>
        <v/>
      </c>
    </row>
    <row r="24" ht="26.25" customHeight="1">
      <c r="B24" s="1" t="str">
        <f>image('Missing Wondercards'!W24,3 )</f>
        <v/>
      </c>
      <c r="C24" s="43" t="str">
        <f>'Missing Wondercards'!H24</f>
        <v/>
      </c>
      <c r="D24" s="45" t="str">
        <f>'Missing Wondercards'!I24</f>
        <v/>
      </c>
      <c r="E24" s="45" t="str">
        <f>'Missing Wondercards'!J24</f>
        <v/>
      </c>
      <c r="F24" s="45" t="str">
        <f>'Missing Wondercards'!K24</f>
        <v/>
      </c>
      <c r="G24" s="43" t="str">
        <f>'Missing Wondercards'!M24</f>
        <v/>
      </c>
      <c r="H24" s="45" t="str">
        <f>'Missing Wondercards'!N24</f>
        <v/>
      </c>
      <c r="I24" s="45" t="str">
        <f>'Missing Wondercards'!O24</f>
        <v/>
      </c>
    </row>
    <row r="25" ht="26.25" customHeight="1">
      <c r="B25" s="1" t="str">
        <f>image('Missing Wondercards'!W25,3 )</f>
        <v/>
      </c>
      <c r="C25" s="43" t="str">
        <f>'Missing Wondercards'!H25</f>
        <v/>
      </c>
      <c r="D25" s="45" t="str">
        <f>'Missing Wondercards'!I25</f>
        <v/>
      </c>
      <c r="E25" s="45" t="str">
        <f>'Missing Wondercards'!J25</f>
        <v/>
      </c>
      <c r="F25" s="45" t="str">
        <f>'Missing Wondercards'!K25</f>
        <v/>
      </c>
      <c r="G25" s="43" t="str">
        <f>'Missing Wondercards'!M25</f>
        <v/>
      </c>
      <c r="H25" s="45" t="str">
        <f>'Missing Wondercards'!N25</f>
        <v/>
      </c>
      <c r="I25" s="45" t="str">
        <f>'Missing Wondercards'!O25</f>
        <v/>
      </c>
    </row>
    <row r="26" ht="26.25" customHeight="1">
      <c r="B26" s="1" t="str">
        <f>image('Missing Wondercards'!W26,3 )</f>
        <v/>
      </c>
      <c r="C26" s="43" t="str">
        <f>'Missing Wondercards'!H26</f>
        <v/>
      </c>
      <c r="D26" s="45" t="str">
        <f>'Missing Wondercards'!I26</f>
        <v/>
      </c>
      <c r="E26" s="45" t="str">
        <f>'Missing Wondercards'!J26</f>
        <v/>
      </c>
      <c r="F26" s="45" t="str">
        <f>'Missing Wondercards'!K26</f>
        <v/>
      </c>
      <c r="G26" s="43" t="str">
        <f>'Missing Wondercards'!M26</f>
        <v/>
      </c>
      <c r="H26" s="45" t="str">
        <f>'Missing Wondercards'!N26</f>
        <v/>
      </c>
      <c r="I26" s="45" t="str">
        <f>'Missing Wondercards'!O26</f>
        <v/>
      </c>
    </row>
    <row r="27" ht="26.25" customHeight="1">
      <c r="B27" s="1" t="str">
        <f>image('Missing Wondercards'!W27,3 )</f>
        <v/>
      </c>
      <c r="C27" s="43" t="str">
        <f>'Missing Wondercards'!H27</f>
        <v/>
      </c>
      <c r="D27" s="45" t="str">
        <f>'Missing Wondercards'!I27</f>
        <v/>
      </c>
      <c r="E27" s="45" t="str">
        <f>'Missing Wondercards'!J27</f>
        <v/>
      </c>
      <c r="F27" s="45" t="str">
        <f>'Missing Wondercards'!K27</f>
        <v/>
      </c>
      <c r="G27" s="43" t="str">
        <f>'Missing Wondercards'!M27</f>
        <v/>
      </c>
      <c r="H27" s="45" t="str">
        <f>'Missing Wondercards'!N27</f>
        <v/>
      </c>
      <c r="I27" s="45" t="str">
        <f>'Missing Wondercards'!O27</f>
        <v/>
      </c>
    </row>
    <row r="28" ht="26.25" customHeight="1">
      <c r="B28" s="1" t="str">
        <f>image('Missing Wondercards'!W28,3 )</f>
        <v/>
      </c>
      <c r="C28" s="43" t="str">
        <f>'Missing Wondercards'!H28</f>
        <v/>
      </c>
      <c r="D28" s="45" t="str">
        <f>'Missing Wondercards'!I28</f>
        <v/>
      </c>
      <c r="E28" s="45" t="str">
        <f>'Missing Wondercards'!J28</f>
        <v/>
      </c>
      <c r="F28" s="45" t="str">
        <f>'Missing Wondercards'!K28</f>
        <v/>
      </c>
      <c r="G28" s="43" t="str">
        <f>'Missing Wondercards'!M28</f>
        <v/>
      </c>
      <c r="H28" s="45" t="str">
        <f>'Missing Wondercards'!N28</f>
        <v/>
      </c>
      <c r="I28" s="45" t="str">
        <f>'Missing Wondercards'!O28</f>
        <v/>
      </c>
    </row>
    <row r="29" ht="26.25" customHeight="1">
      <c r="B29" s="1" t="str">
        <f>image('Missing Wondercards'!W29,3 )</f>
        <v/>
      </c>
      <c r="C29" s="43" t="str">
        <f>'Missing Wondercards'!H29</f>
        <v/>
      </c>
      <c r="D29" s="45" t="str">
        <f>'Missing Wondercards'!I29</f>
        <v/>
      </c>
      <c r="E29" s="45" t="str">
        <f>'Missing Wondercards'!J29</f>
        <v/>
      </c>
      <c r="F29" s="45" t="str">
        <f>'Missing Wondercards'!K29</f>
        <v/>
      </c>
      <c r="G29" s="43" t="str">
        <f>'Missing Wondercards'!M29</f>
        <v/>
      </c>
      <c r="H29" s="45" t="str">
        <f>'Missing Wondercards'!N29</f>
        <v/>
      </c>
      <c r="I29" s="45" t="str">
        <f>'Missing Wondercards'!O29</f>
        <v/>
      </c>
    </row>
    <row r="30" ht="26.25" customHeight="1">
      <c r="B30" s="1" t="str">
        <f>image('Missing Wondercards'!W30,3 )</f>
        <v/>
      </c>
      <c r="C30" s="43" t="str">
        <f>'Missing Wondercards'!H30</f>
        <v/>
      </c>
      <c r="D30" s="45" t="str">
        <f>'Missing Wondercards'!I30</f>
        <v/>
      </c>
      <c r="E30" s="45" t="str">
        <f>'Missing Wondercards'!J30</f>
        <v/>
      </c>
      <c r="F30" s="45" t="str">
        <f>'Missing Wondercards'!K30</f>
        <v/>
      </c>
      <c r="G30" s="43" t="str">
        <f>'Missing Wondercards'!M30</f>
        <v/>
      </c>
      <c r="H30" s="45" t="str">
        <f>'Missing Wondercards'!N30</f>
        <v/>
      </c>
      <c r="I30" s="45" t="str">
        <f>'Missing Wondercards'!O30</f>
        <v/>
      </c>
    </row>
    <row r="31" ht="26.25" customHeight="1">
      <c r="B31" s="1" t="str">
        <f>image('Missing Wondercards'!W31,3 )</f>
        <v/>
      </c>
      <c r="C31" s="43" t="str">
        <f>'Missing Wondercards'!H31</f>
        <v/>
      </c>
      <c r="D31" s="45" t="str">
        <f>'Missing Wondercards'!I31</f>
        <v/>
      </c>
      <c r="E31" s="45" t="str">
        <f>'Missing Wondercards'!J31</f>
        <v/>
      </c>
      <c r="F31" s="45" t="str">
        <f>'Missing Wondercards'!K31</f>
        <v/>
      </c>
      <c r="G31" s="43" t="str">
        <f>'Missing Wondercards'!M31</f>
        <v/>
      </c>
      <c r="H31" s="45" t="str">
        <f>'Missing Wondercards'!N31</f>
        <v/>
      </c>
      <c r="I31" s="45" t="str">
        <f>'Missing Wondercards'!O31</f>
        <v/>
      </c>
    </row>
    <row r="32" ht="26.25" customHeight="1">
      <c r="B32" s="1" t="str">
        <f>image('Missing Wondercards'!W32,3 )</f>
        <v/>
      </c>
      <c r="C32" s="43" t="str">
        <f>'Missing Wondercards'!H32</f>
        <v/>
      </c>
      <c r="D32" s="45" t="str">
        <f>'Missing Wondercards'!I32</f>
        <v/>
      </c>
      <c r="E32" s="45" t="str">
        <f>'Missing Wondercards'!J32</f>
        <v/>
      </c>
      <c r="F32" s="45" t="str">
        <f>'Missing Wondercards'!K32</f>
        <v/>
      </c>
      <c r="G32" s="43" t="str">
        <f>'Missing Wondercards'!M32</f>
        <v/>
      </c>
      <c r="H32" s="45" t="str">
        <f>'Missing Wondercards'!N32</f>
        <v/>
      </c>
      <c r="I32" s="45" t="str">
        <f>'Missing Wondercards'!O32</f>
        <v/>
      </c>
    </row>
    <row r="33" ht="26.25" customHeight="1">
      <c r="B33" s="1" t="str">
        <f>image('Missing Wondercards'!W33,3 )</f>
        <v/>
      </c>
      <c r="C33" s="43" t="str">
        <f>'Missing Wondercards'!H33</f>
        <v/>
      </c>
      <c r="D33" s="45" t="str">
        <f>'Missing Wondercards'!I33</f>
        <v/>
      </c>
      <c r="E33" s="45" t="str">
        <f>'Missing Wondercards'!J33</f>
        <v/>
      </c>
      <c r="F33" s="45" t="str">
        <f>'Missing Wondercards'!K33</f>
        <v/>
      </c>
      <c r="G33" s="43" t="str">
        <f>'Missing Wondercards'!M33</f>
        <v/>
      </c>
      <c r="H33" s="45" t="str">
        <f>'Missing Wondercards'!N33</f>
        <v/>
      </c>
      <c r="I33" s="45" t="str">
        <f>'Missing Wondercards'!O33</f>
        <v/>
      </c>
    </row>
    <row r="34" ht="26.25" customHeight="1">
      <c r="B34" s="1" t="str">
        <f>image('Missing Wondercards'!W34,3 )</f>
        <v/>
      </c>
      <c r="C34" s="43" t="str">
        <f>'Missing Wondercards'!H34</f>
        <v/>
      </c>
      <c r="D34" s="45" t="str">
        <f>'Missing Wondercards'!I34</f>
        <v/>
      </c>
      <c r="E34" s="45" t="str">
        <f>'Missing Wondercards'!J34</f>
        <v/>
      </c>
      <c r="F34" s="45" t="str">
        <f>'Missing Wondercards'!K34</f>
        <v/>
      </c>
      <c r="G34" s="43" t="str">
        <f>'Missing Wondercards'!M34</f>
        <v/>
      </c>
      <c r="H34" s="45" t="str">
        <f>'Missing Wondercards'!N34</f>
        <v/>
      </c>
      <c r="I34" s="45" t="str">
        <f>'Missing Wondercards'!O34</f>
        <v/>
      </c>
    </row>
    <row r="35" ht="26.25" customHeight="1">
      <c r="B35" s="1" t="str">
        <f>image('Missing Wondercards'!W35,3 )</f>
        <v/>
      </c>
      <c r="C35" s="43" t="str">
        <f>'Missing Wondercards'!H35</f>
        <v/>
      </c>
      <c r="D35" s="45" t="str">
        <f>'Missing Wondercards'!I35</f>
        <v/>
      </c>
      <c r="E35" s="45" t="str">
        <f>'Missing Wondercards'!J35</f>
        <v/>
      </c>
      <c r="F35" s="45" t="str">
        <f>'Missing Wondercards'!K35</f>
        <v/>
      </c>
      <c r="G35" s="43" t="str">
        <f>'Missing Wondercards'!M35</f>
        <v/>
      </c>
      <c r="H35" s="45" t="str">
        <f>'Missing Wondercards'!N35</f>
        <v/>
      </c>
      <c r="I35" s="45" t="str">
        <f>'Missing Wondercards'!O35</f>
        <v/>
      </c>
    </row>
    <row r="36" ht="26.25" customHeight="1">
      <c r="B36" s="1" t="str">
        <f>image('Missing Wondercards'!W36,3 )</f>
        <v/>
      </c>
      <c r="C36" s="43" t="str">
        <f>'Missing Wondercards'!H36</f>
        <v/>
      </c>
      <c r="D36" s="45" t="str">
        <f>'Missing Wondercards'!I36</f>
        <v/>
      </c>
      <c r="E36" s="45" t="str">
        <f>'Missing Wondercards'!J36</f>
        <v/>
      </c>
      <c r="F36" s="45" t="str">
        <f>'Missing Wondercards'!K36</f>
        <v/>
      </c>
      <c r="G36" s="43" t="str">
        <f>'Missing Wondercards'!M36</f>
        <v/>
      </c>
      <c r="H36" s="45" t="str">
        <f>'Missing Wondercards'!N36</f>
        <v/>
      </c>
      <c r="I36" s="45" t="str">
        <f>'Missing Wondercards'!O36</f>
        <v/>
      </c>
    </row>
    <row r="37" ht="26.25" customHeight="1">
      <c r="B37" s="1" t="str">
        <f>image('Missing Wondercards'!W37,3 )</f>
        <v/>
      </c>
      <c r="C37" s="43" t="str">
        <f>'Missing Wondercards'!H37</f>
        <v/>
      </c>
      <c r="D37" s="45" t="str">
        <f>'Missing Wondercards'!I37</f>
        <v/>
      </c>
      <c r="E37" s="45" t="str">
        <f>'Missing Wondercards'!J37</f>
        <v/>
      </c>
      <c r="F37" s="45" t="str">
        <f>'Missing Wondercards'!K37</f>
        <v/>
      </c>
      <c r="G37" s="43" t="str">
        <f>'Missing Wondercards'!M37</f>
        <v/>
      </c>
      <c r="H37" s="45" t="str">
        <f>'Missing Wondercards'!N37</f>
        <v/>
      </c>
      <c r="I37" s="45" t="str">
        <f>'Missing Wondercards'!O37</f>
        <v/>
      </c>
    </row>
    <row r="38" ht="26.25" customHeight="1">
      <c r="B38" s="1" t="str">
        <f>image('Missing Wondercards'!W38,3 )</f>
        <v/>
      </c>
      <c r="C38" s="43" t="str">
        <f>'Missing Wondercards'!H38</f>
        <v/>
      </c>
      <c r="D38" s="45" t="str">
        <f>'Missing Wondercards'!I38</f>
        <v/>
      </c>
      <c r="E38" s="45" t="str">
        <f>'Missing Wondercards'!J38</f>
        <v/>
      </c>
      <c r="F38" s="45" t="str">
        <f>'Missing Wondercards'!K38</f>
        <v/>
      </c>
      <c r="G38" s="43" t="str">
        <f>'Missing Wondercards'!M38</f>
        <v/>
      </c>
      <c r="H38" s="45" t="str">
        <f>'Missing Wondercards'!N38</f>
        <v/>
      </c>
      <c r="I38" s="45" t="str">
        <f>'Missing Wondercards'!O38</f>
        <v/>
      </c>
    </row>
    <row r="39" ht="26.25" customHeight="1">
      <c r="B39" s="1" t="str">
        <f>image('Missing Wondercards'!W39,3 )</f>
        <v/>
      </c>
      <c r="C39" s="43" t="str">
        <f>'Missing Wondercards'!H39</f>
        <v/>
      </c>
      <c r="D39" s="45" t="str">
        <f>'Missing Wondercards'!I39</f>
        <v/>
      </c>
      <c r="E39" s="45" t="str">
        <f>'Missing Wondercards'!J39</f>
        <v/>
      </c>
      <c r="F39" s="45" t="str">
        <f>'Missing Wondercards'!K39</f>
        <v/>
      </c>
      <c r="G39" s="43" t="str">
        <f>'Missing Wondercards'!M39</f>
        <v/>
      </c>
      <c r="H39" s="45" t="str">
        <f>'Missing Wondercards'!N39</f>
        <v/>
      </c>
      <c r="I39" s="45" t="str">
        <f>'Missing Wondercards'!O39</f>
        <v/>
      </c>
    </row>
    <row r="40" ht="26.25" customHeight="1">
      <c r="B40" s="1" t="str">
        <f>image('Missing Wondercards'!W40,3 )</f>
        <v/>
      </c>
      <c r="C40" s="43" t="str">
        <f>'Missing Wondercards'!H40</f>
        <v/>
      </c>
      <c r="D40" s="45" t="str">
        <f>'Missing Wondercards'!I40</f>
        <v/>
      </c>
      <c r="E40" s="45" t="str">
        <f>'Missing Wondercards'!J40</f>
        <v/>
      </c>
      <c r="F40" s="45" t="str">
        <f>'Missing Wondercards'!K40</f>
        <v/>
      </c>
      <c r="G40" s="43" t="str">
        <f>'Missing Wondercards'!M40</f>
        <v/>
      </c>
      <c r="H40" s="45" t="str">
        <f>'Missing Wondercards'!N40</f>
        <v/>
      </c>
      <c r="I40" s="45" t="str">
        <f>'Missing Wondercards'!O40</f>
        <v/>
      </c>
    </row>
    <row r="41" ht="26.25" customHeight="1">
      <c r="B41" s="1" t="str">
        <f>image('Missing Wondercards'!W41,3 )</f>
        <v/>
      </c>
      <c r="C41" s="43" t="str">
        <f>'Missing Wondercards'!H41</f>
        <v/>
      </c>
      <c r="D41" s="45" t="str">
        <f>'Missing Wondercards'!I41</f>
        <v/>
      </c>
      <c r="E41" s="45" t="str">
        <f>'Missing Wondercards'!J41</f>
        <v/>
      </c>
      <c r="F41" s="45" t="str">
        <f>'Missing Wondercards'!K41</f>
        <v/>
      </c>
      <c r="G41" s="43" t="str">
        <f>'Missing Wondercards'!M41</f>
        <v/>
      </c>
      <c r="H41" s="45" t="str">
        <f>'Missing Wondercards'!N41</f>
        <v/>
      </c>
      <c r="I41" s="45" t="str">
        <f>'Missing Wondercards'!O41</f>
        <v/>
      </c>
    </row>
    <row r="42" ht="26.25" customHeight="1">
      <c r="B42" s="1" t="str">
        <f>image('Missing Wondercards'!W42,3 )</f>
        <v/>
      </c>
      <c r="C42" s="43" t="str">
        <f>'Missing Wondercards'!H42</f>
        <v/>
      </c>
      <c r="D42" s="45" t="str">
        <f>'Missing Wondercards'!I42</f>
        <v/>
      </c>
      <c r="E42" s="45" t="str">
        <f>'Missing Wondercards'!J42</f>
        <v/>
      </c>
      <c r="F42" s="45" t="str">
        <f>'Missing Wondercards'!K42</f>
        <v/>
      </c>
      <c r="G42" s="43" t="str">
        <f>'Missing Wondercards'!M42</f>
        <v/>
      </c>
      <c r="H42" s="45" t="str">
        <f>'Missing Wondercards'!N42</f>
        <v/>
      </c>
      <c r="I42" s="45" t="str">
        <f>'Missing Wondercards'!O42</f>
        <v/>
      </c>
    </row>
    <row r="43" ht="26.25" customHeight="1">
      <c r="B43" s="1" t="str">
        <f>image('Missing Wondercards'!W43,3 )</f>
        <v/>
      </c>
      <c r="C43" s="43" t="str">
        <f>'Missing Wondercards'!H43</f>
        <v/>
      </c>
      <c r="D43" s="45" t="str">
        <f>'Missing Wondercards'!I43</f>
        <v/>
      </c>
      <c r="E43" s="45" t="str">
        <f>'Missing Wondercards'!J43</f>
        <v/>
      </c>
      <c r="F43" s="45" t="str">
        <f>'Missing Wondercards'!K43</f>
        <v/>
      </c>
      <c r="G43" s="43" t="str">
        <f>'Missing Wondercards'!M43</f>
        <v/>
      </c>
      <c r="H43" s="45" t="str">
        <f>'Missing Wondercards'!N43</f>
        <v/>
      </c>
      <c r="I43" s="45" t="str">
        <f>'Missing Wondercards'!O43</f>
        <v/>
      </c>
    </row>
    <row r="44" ht="26.25" customHeight="1">
      <c r="B44" s="1" t="str">
        <f>image('Missing Wondercards'!W44,3 )</f>
        <v/>
      </c>
      <c r="C44" s="43" t="str">
        <f>'Missing Wondercards'!H44</f>
        <v/>
      </c>
      <c r="D44" s="45" t="str">
        <f>'Missing Wondercards'!I44</f>
        <v/>
      </c>
      <c r="E44" s="45" t="str">
        <f>'Missing Wondercards'!J44</f>
        <v/>
      </c>
      <c r="F44" s="45" t="str">
        <f>'Missing Wondercards'!K44</f>
        <v/>
      </c>
      <c r="G44" s="43" t="str">
        <f>'Missing Wondercards'!M44</f>
        <v/>
      </c>
      <c r="H44" s="45" t="str">
        <f>'Missing Wondercards'!N44</f>
        <v/>
      </c>
      <c r="I44" s="45" t="str">
        <f>'Missing Wondercards'!O44</f>
        <v/>
      </c>
    </row>
    <row r="45" ht="26.25" customHeight="1">
      <c r="B45" s="1" t="str">
        <f>image('Missing Wondercards'!W45,3 )</f>
        <v/>
      </c>
      <c r="C45" s="43" t="str">
        <f>'Missing Wondercards'!H45</f>
        <v/>
      </c>
      <c r="D45" s="45" t="str">
        <f>'Missing Wondercards'!I45</f>
        <v/>
      </c>
      <c r="E45" s="45" t="str">
        <f>'Missing Wondercards'!J45</f>
        <v/>
      </c>
      <c r="F45" s="45" t="str">
        <f>'Missing Wondercards'!K45</f>
        <v/>
      </c>
      <c r="G45" s="43" t="str">
        <f>'Missing Wondercards'!M45</f>
        <v/>
      </c>
      <c r="H45" s="45" t="str">
        <f>'Missing Wondercards'!N45</f>
        <v/>
      </c>
      <c r="I45" s="45" t="str">
        <f>'Missing Wondercards'!O45</f>
        <v/>
      </c>
    </row>
    <row r="46" ht="26.25" customHeight="1">
      <c r="B46" s="1" t="str">
        <f>image('Missing Wondercards'!W46,3 )</f>
        <v/>
      </c>
      <c r="C46" s="43" t="str">
        <f>'Missing Wondercards'!H46</f>
        <v/>
      </c>
      <c r="D46" s="45" t="str">
        <f>'Missing Wondercards'!I46</f>
        <v/>
      </c>
      <c r="E46" s="45" t="str">
        <f>'Missing Wondercards'!J46</f>
        <v/>
      </c>
      <c r="F46" s="45" t="str">
        <f>'Missing Wondercards'!K46</f>
        <v/>
      </c>
      <c r="G46" s="43" t="str">
        <f>'Missing Wondercards'!M46</f>
        <v/>
      </c>
      <c r="H46" s="45" t="str">
        <f>'Missing Wondercards'!N46</f>
        <v/>
      </c>
      <c r="I46" s="45" t="str">
        <f>'Missing Wondercards'!O46</f>
        <v/>
      </c>
    </row>
    <row r="47" ht="26.25" customHeight="1">
      <c r="B47" s="1" t="str">
        <f>image('Missing Wondercards'!W47,3 )</f>
        <v/>
      </c>
      <c r="C47" s="43" t="str">
        <f>'Missing Wondercards'!H47</f>
        <v/>
      </c>
      <c r="D47" s="45" t="str">
        <f>'Missing Wondercards'!I47</f>
        <v/>
      </c>
      <c r="E47" s="45" t="str">
        <f>'Missing Wondercards'!J47</f>
        <v/>
      </c>
      <c r="F47" s="45" t="str">
        <f>'Missing Wondercards'!K47</f>
        <v/>
      </c>
      <c r="G47" s="43" t="str">
        <f>'Missing Wondercards'!M47</f>
        <v/>
      </c>
      <c r="H47" s="45" t="str">
        <f>'Missing Wondercards'!N47</f>
        <v/>
      </c>
      <c r="I47" s="45" t="str">
        <f>'Missing Wondercards'!O47</f>
        <v/>
      </c>
    </row>
    <row r="48" ht="26.25" customHeight="1">
      <c r="B48" s="1" t="str">
        <f>image('Missing Wondercards'!W48,3 )</f>
        <v/>
      </c>
      <c r="C48" s="43" t="str">
        <f>'Missing Wondercards'!H48</f>
        <v/>
      </c>
      <c r="D48" s="45" t="str">
        <f>'Missing Wondercards'!I48</f>
        <v/>
      </c>
      <c r="E48" s="45" t="str">
        <f>'Missing Wondercards'!J48</f>
        <v/>
      </c>
      <c r="F48" s="45" t="str">
        <f>'Missing Wondercards'!K48</f>
        <v/>
      </c>
      <c r="G48" s="43" t="str">
        <f>'Missing Wondercards'!M48</f>
        <v/>
      </c>
      <c r="H48" s="45" t="str">
        <f>'Missing Wondercards'!N48</f>
        <v/>
      </c>
      <c r="I48" s="45" t="str">
        <f>'Missing Wondercards'!O48</f>
        <v/>
      </c>
    </row>
    <row r="49" ht="26.25" customHeight="1">
      <c r="B49" s="1" t="str">
        <f>image('Missing Wondercards'!W49,3 )</f>
        <v/>
      </c>
      <c r="C49" s="43" t="str">
        <f>'Missing Wondercards'!H49</f>
        <v/>
      </c>
      <c r="D49" s="45" t="str">
        <f>'Missing Wondercards'!I49</f>
        <v/>
      </c>
      <c r="E49" s="45" t="str">
        <f>'Missing Wondercards'!J49</f>
        <v/>
      </c>
      <c r="F49" s="45" t="str">
        <f>'Missing Wondercards'!K49</f>
        <v/>
      </c>
      <c r="G49" s="43" t="str">
        <f>'Missing Wondercards'!M49</f>
        <v/>
      </c>
      <c r="H49" s="45" t="str">
        <f>'Missing Wondercards'!N49</f>
        <v/>
      </c>
      <c r="I49" s="45" t="str">
        <f>'Missing Wondercards'!O49</f>
        <v/>
      </c>
    </row>
    <row r="50" ht="26.25" customHeight="1">
      <c r="B50" s="1" t="str">
        <f>image('Missing Wondercards'!W50,3 )</f>
        <v/>
      </c>
      <c r="C50" s="43" t="str">
        <f>'Missing Wondercards'!H50</f>
        <v/>
      </c>
      <c r="D50" s="45" t="str">
        <f>'Missing Wondercards'!I50</f>
        <v/>
      </c>
      <c r="E50" s="45" t="str">
        <f>'Missing Wondercards'!J50</f>
        <v/>
      </c>
      <c r="F50" s="45" t="str">
        <f>'Missing Wondercards'!K50</f>
        <v/>
      </c>
      <c r="G50" s="43" t="str">
        <f>'Missing Wondercards'!M50</f>
        <v/>
      </c>
      <c r="H50" s="45" t="str">
        <f>'Missing Wondercards'!N50</f>
        <v/>
      </c>
      <c r="I50" s="45" t="str">
        <f>'Missing Wondercards'!O50</f>
        <v/>
      </c>
    </row>
    <row r="51" ht="26.25" customHeight="1">
      <c r="B51" s="1" t="str">
        <f>image('Missing Wondercards'!W51,3 )</f>
        <v/>
      </c>
      <c r="C51" s="43" t="str">
        <f>'Missing Wondercards'!H51</f>
        <v/>
      </c>
      <c r="D51" s="45" t="str">
        <f>'Missing Wondercards'!I51</f>
        <v/>
      </c>
      <c r="E51" s="45" t="str">
        <f>'Missing Wondercards'!J51</f>
        <v/>
      </c>
      <c r="F51" s="45" t="str">
        <f>'Missing Wondercards'!K51</f>
        <v/>
      </c>
      <c r="G51" s="43" t="str">
        <f>'Missing Wondercards'!M51</f>
        <v/>
      </c>
      <c r="H51" s="45" t="str">
        <f>'Missing Wondercards'!N51</f>
        <v/>
      </c>
      <c r="I51" s="45" t="str">
        <f>'Missing Wondercards'!O51</f>
        <v/>
      </c>
    </row>
    <row r="52" ht="26.25" customHeight="1">
      <c r="B52" s="1" t="str">
        <f>image('Missing Wondercards'!W52,3 )</f>
        <v/>
      </c>
      <c r="C52" s="43" t="str">
        <f>'Missing Wondercards'!H52</f>
        <v/>
      </c>
      <c r="D52" s="45" t="str">
        <f>'Missing Wondercards'!I52</f>
        <v/>
      </c>
      <c r="E52" s="45" t="str">
        <f>'Missing Wondercards'!J52</f>
        <v/>
      </c>
      <c r="F52" s="45" t="str">
        <f>'Missing Wondercards'!K52</f>
        <v/>
      </c>
      <c r="G52" s="43" t="str">
        <f>'Missing Wondercards'!M52</f>
        <v/>
      </c>
      <c r="H52" s="45" t="str">
        <f>'Missing Wondercards'!N52</f>
        <v/>
      </c>
      <c r="I52" s="45" t="str">
        <f>'Missing Wondercards'!O52</f>
        <v/>
      </c>
    </row>
    <row r="53" ht="26.25" customHeight="1">
      <c r="B53" s="1" t="str">
        <f>image('Missing Wondercards'!W53,3 )</f>
        <v/>
      </c>
      <c r="C53" s="43" t="str">
        <f>'Missing Wondercards'!H53</f>
        <v/>
      </c>
      <c r="D53" s="45" t="str">
        <f>'Missing Wondercards'!I53</f>
        <v/>
      </c>
      <c r="E53" s="45" t="str">
        <f>'Missing Wondercards'!J53</f>
        <v/>
      </c>
      <c r="F53" s="45" t="str">
        <f>'Missing Wondercards'!K53</f>
        <v/>
      </c>
      <c r="G53" s="43" t="str">
        <f>'Missing Wondercards'!M53</f>
        <v/>
      </c>
      <c r="H53" s="45" t="str">
        <f>'Missing Wondercards'!N53</f>
        <v/>
      </c>
      <c r="I53" s="45" t="str">
        <f>'Missing Wondercards'!O53</f>
        <v/>
      </c>
    </row>
    <row r="54" ht="26.25" customHeight="1">
      <c r="B54" s="1" t="str">
        <f>image('Missing Wondercards'!W54,3 )</f>
        <v/>
      </c>
      <c r="C54" s="43" t="str">
        <f>'Missing Wondercards'!H54</f>
        <v/>
      </c>
      <c r="D54" s="45" t="str">
        <f>'Missing Wondercards'!I54</f>
        <v/>
      </c>
      <c r="E54" s="45" t="str">
        <f>'Missing Wondercards'!J54</f>
        <v/>
      </c>
      <c r="F54" s="45" t="str">
        <f>'Missing Wondercards'!K54</f>
        <v/>
      </c>
      <c r="G54" s="43" t="str">
        <f>'Missing Wondercards'!M54</f>
        <v/>
      </c>
      <c r="H54" s="45" t="str">
        <f>'Missing Wondercards'!N54</f>
        <v/>
      </c>
      <c r="I54" s="45" t="str">
        <f>'Missing Wondercards'!O54</f>
        <v/>
      </c>
    </row>
    <row r="55" ht="26.25" customHeight="1">
      <c r="B55" s="1" t="str">
        <f>image('Missing Wondercards'!W55,3 )</f>
        <v/>
      </c>
      <c r="C55" s="43" t="str">
        <f>'Missing Wondercards'!H55</f>
        <v/>
      </c>
      <c r="D55" s="45" t="str">
        <f>'Missing Wondercards'!I55</f>
        <v/>
      </c>
      <c r="E55" s="45" t="str">
        <f>'Missing Wondercards'!J55</f>
        <v/>
      </c>
      <c r="F55" s="45" t="str">
        <f>'Missing Wondercards'!K55</f>
        <v/>
      </c>
      <c r="G55" s="43" t="str">
        <f>'Missing Wondercards'!M55</f>
        <v/>
      </c>
      <c r="H55" s="45" t="str">
        <f>'Missing Wondercards'!N55</f>
        <v/>
      </c>
      <c r="I55" s="45" t="str">
        <f>'Missing Wondercards'!O55</f>
        <v/>
      </c>
    </row>
    <row r="56" ht="26.25" customHeight="1">
      <c r="B56" s="1" t="str">
        <f>image('Missing Wondercards'!W56,3 )</f>
        <v/>
      </c>
      <c r="C56" s="43" t="str">
        <f>'Missing Wondercards'!H56</f>
        <v/>
      </c>
      <c r="D56" s="45" t="str">
        <f>'Missing Wondercards'!I56</f>
        <v/>
      </c>
      <c r="E56" s="45" t="str">
        <f>'Missing Wondercards'!J56</f>
        <v/>
      </c>
      <c r="F56" s="45" t="str">
        <f>'Missing Wondercards'!K56</f>
        <v/>
      </c>
      <c r="G56" s="43" t="str">
        <f>'Missing Wondercards'!M56</f>
        <v/>
      </c>
      <c r="H56" s="45" t="str">
        <f>'Missing Wondercards'!N56</f>
        <v/>
      </c>
      <c r="I56" s="45" t="str">
        <f>'Missing Wondercards'!O56</f>
        <v/>
      </c>
    </row>
    <row r="57" ht="26.25" customHeight="1">
      <c r="B57" s="1" t="str">
        <f>image('Missing Wondercards'!W57,3 )</f>
        <v/>
      </c>
      <c r="C57" s="43" t="str">
        <f>'Missing Wondercards'!H57</f>
        <v/>
      </c>
      <c r="D57" s="45" t="str">
        <f>'Missing Wondercards'!I57</f>
        <v/>
      </c>
      <c r="E57" s="45" t="str">
        <f>'Missing Wondercards'!J57</f>
        <v/>
      </c>
      <c r="F57" s="45" t="str">
        <f>'Missing Wondercards'!K57</f>
        <v/>
      </c>
      <c r="G57" s="43" t="str">
        <f>'Missing Wondercards'!M57</f>
        <v/>
      </c>
      <c r="H57" s="45" t="str">
        <f>'Missing Wondercards'!N57</f>
        <v/>
      </c>
      <c r="I57" s="45" t="str">
        <f>'Missing Wondercards'!O57</f>
        <v/>
      </c>
    </row>
    <row r="58" ht="26.25" customHeight="1">
      <c r="B58" s="1" t="str">
        <f>image('Missing Wondercards'!W58,3 )</f>
        <v/>
      </c>
      <c r="C58" s="43" t="str">
        <f>'Missing Wondercards'!H58</f>
        <v/>
      </c>
      <c r="D58" s="45" t="str">
        <f>'Missing Wondercards'!I58</f>
        <v/>
      </c>
      <c r="E58" s="45" t="str">
        <f>'Missing Wondercards'!J58</f>
        <v/>
      </c>
      <c r="F58" s="45" t="str">
        <f>'Missing Wondercards'!K58</f>
        <v/>
      </c>
      <c r="G58" s="43" t="str">
        <f>'Missing Wondercards'!M58</f>
        <v/>
      </c>
      <c r="H58" s="45" t="str">
        <f>'Missing Wondercards'!N58</f>
        <v/>
      </c>
      <c r="I58" s="45" t="str">
        <f>'Missing Wondercards'!O58</f>
        <v/>
      </c>
    </row>
    <row r="59" ht="26.25" customHeight="1">
      <c r="B59" s="1"/>
      <c r="D59" s="18"/>
      <c r="E59" s="18"/>
      <c r="F59" s="18"/>
      <c r="H59" s="18"/>
      <c r="I59" s="18"/>
    </row>
    <row r="60" ht="26.25" customHeight="1">
      <c r="B60" s="1"/>
      <c r="D60" s="18"/>
      <c r="E60" s="18"/>
      <c r="F60" s="18"/>
      <c r="H60" s="18"/>
      <c r="I60" s="18"/>
    </row>
    <row r="61" ht="26.25" customHeight="1">
      <c r="B61" s="1"/>
      <c r="D61" s="18"/>
      <c r="E61" s="18"/>
      <c r="F61" s="18"/>
      <c r="H61" s="18"/>
      <c r="I61" s="18"/>
    </row>
    <row r="62" ht="26.25" customHeight="1">
      <c r="B62" s="1"/>
      <c r="D62" s="18"/>
      <c r="E62" s="18"/>
      <c r="F62" s="18"/>
      <c r="H62" s="18"/>
      <c r="I62" s="18"/>
    </row>
    <row r="63" ht="26.25" customHeight="1">
      <c r="B63" s="1"/>
      <c r="D63" s="18"/>
      <c r="E63" s="18"/>
      <c r="F63" s="18"/>
      <c r="H63" s="18"/>
      <c r="I63" s="18"/>
    </row>
    <row r="64" ht="26.25" customHeight="1">
      <c r="B64" s="1"/>
      <c r="D64" s="18"/>
      <c r="E64" s="18"/>
      <c r="F64" s="18"/>
      <c r="H64" s="18"/>
      <c r="I64" s="18"/>
    </row>
    <row r="65" ht="26.25" customHeight="1">
      <c r="B65" s="1"/>
      <c r="D65" s="18"/>
      <c r="E65" s="18"/>
      <c r="F65" s="18"/>
      <c r="H65" s="18"/>
      <c r="I65" s="18"/>
    </row>
    <row r="66" ht="26.25" customHeight="1">
      <c r="B66" s="1"/>
      <c r="D66" s="18"/>
      <c r="E66" s="18"/>
      <c r="F66" s="18"/>
      <c r="H66" s="18"/>
      <c r="I66" s="18"/>
    </row>
    <row r="67" ht="26.25" customHeight="1">
      <c r="B67" s="1"/>
      <c r="D67" s="18"/>
      <c r="E67" s="18"/>
      <c r="F67" s="18"/>
      <c r="H67" s="18"/>
      <c r="I67" s="18"/>
    </row>
    <row r="68" ht="26.25" customHeight="1">
      <c r="B68" s="1"/>
      <c r="D68" s="18"/>
      <c r="E68" s="18"/>
      <c r="F68" s="18"/>
      <c r="H68" s="18"/>
      <c r="I68" s="18"/>
    </row>
    <row r="69" ht="26.25" customHeight="1">
      <c r="B69" s="1"/>
      <c r="D69" s="18"/>
      <c r="E69" s="18"/>
      <c r="F69" s="18"/>
      <c r="H69" s="18"/>
      <c r="I69" s="18"/>
    </row>
    <row r="70" ht="26.25" customHeight="1">
      <c r="B70" s="1"/>
      <c r="D70" s="18"/>
      <c r="E70" s="18"/>
      <c r="F70" s="18"/>
      <c r="H70" s="18"/>
      <c r="I70" s="18"/>
    </row>
    <row r="71" ht="26.25" customHeight="1">
      <c r="B71" s="1"/>
      <c r="D71" s="18"/>
      <c r="E71" s="18"/>
      <c r="F71" s="18"/>
      <c r="H71" s="18"/>
      <c r="I71" s="18"/>
    </row>
    <row r="72" ht="26.25" customHeight="1">
      <c r="B72" s="1"/>
      <c r="D72" s="18"/>
      <c r="E72" s="18"/>
      <c r="F72" s="18"/>
      <c r="H72" s="18"/>
      <c r="I72" s="18"/>
    </row>
    <row r="73" ht="26.25" customHeight="1">
      <c r="B73" s="1"/>
      <c r="D73" s="18"/>
      <c r="E73" s="18"/>
      <c r="F73" s="18"/>
      <c r="H73" s="18"/>
      <c r="I73" s="18"/>
    </row>
    <row r="74" ht="26.25" customHeight="1">
      <c r="B74" s="1"/>
      <c r="D74" s="18"/>
      <c r="E74" s="18"/>
      <c r="F74" s="18"/>
      <c r="H74" s="18"/>
      <c r="I74" s="18"/>
    </row>
    <row r="75" ht="26.25" customHeight="1">
      <c r="B75" s="1"/>
      <c r="D75" s="18"/>
      <c r="E75" s="18"/>
      <c r="F75" s="18"/>
      <c r="H75" s="18"/>
      <c r="I75" s="18"/>
    </row>
    <row r="76" ht="26.25" customHeight="1">
      <c r="B76" s="1"/>
      <c r="D76" s="18"/>
      <c r="E76" s="18"/>
      <c r="F76" s="18"/>
      <c r="H76" s="18"/>
      <c r="I76" s="18"/>
    </row>
    <row r="77" ht="26.25" customHeight="1">
      <c r="B77" s="1"/>
      <c r="D77" s="18"/>
      <c r="E77" s="18"/>
      <c r="F77" s="18"/>
      <c r="H77" s="18"/>
      <c r="I77" s="18"/>
    </row>
    <row r="78" ht="26.25" customHeight="1">
      <c r="B78" s="1"/>
      <c r="D78" s="18"/>
      <c r="E78" s="18"/>
      <c r="F78" s="18"/>
      <c r="H78" s="18"/>
      <c r="I78" s="18"/>
    </row>
    <row r="79" ht="26.25" customHeight="1">
      <c r="B79" s="1"/>
      <c r="D79" s="18"/>
      <c r="E79" s="18"/>
      <c r="F79" s="18"/>
      <c r="H79" s="18"/>
      <c r="I79" s="18"/>
    </row>
    <row r="80" ht="26.25" customHeight="1">
      <c r="B80" s="1"/>
      <c r="D80" s="18"/>
      <c r="E80" s="18"/>
      <c r="F80" s="18"/>
      <c r="H80" s="18"/>
      <c r="I80" s="18"/>
    </row>
    <row r="81" ht="26.25" customHeight="1">
      <c r="B81" s="1"/>
      <c r="D81" s="18"/>
      <c r="E81" s="18"/>
      <c r="F81" s="18"/>
      <c r="H81" s="18"/>
      <c r="I81" s="18"/>
    </row>
    <row r="82" ht="26.25" customHeight="1">
      <c r="B82" s="1"/>
      <c r="D82" s="18"/>
      <c r="E82" s="18"/>
      <c r="F82" s="18"/>
      <c r="H82" s="18"/>
      <c r="I82" s="18"/>
    </row>
    <row r="83" ht="26.25" customHeight="1">
      <c r="B83" s="1"/>
      <c r="D83" s="18"/>
      <c r="E83" s="18"/>
      <c r="F83" s="18"/>
      <c r="H83" s="18"/>
      <c r="I83" s="18"/>
    </row>
    <row r="84" ht="26.25" customHeight="1">
      <c r="B84" s="1"/>
      <c r="D84" s="18"/>
      <c r="E84" s="18"/>
      <c r="F84" s="18"/>
      <c r="H84" s="18"/>
      <c r="I84" s="18"/>
    </row>
    <row r="85" ht="26.25" customHeight="1">
      <c r="B85" s="1"/>
      <c r="D85" s="18"/>
      <c r="E85" s="18"/>
      <c r="F85" s="18"/>
      <c r="H85" s="18"/>
      <c r="I85" s="18"/>
    </row>
    <row r="86" ht="26.25" customHeight="1">
      <c r="B86" s="1"/>
      <c r="D86" s="18"/>
      <c r="E86" s="18"/>
      <c r="F86" s="18"/>
      <c r="H86" s="18"/>
      <c r="I86" s="18"/>
    </row>
    <row r="87" ht="26.25" customHeight="1">
      <c r="B87" s="1"/>
      <c r="D87" s="18"/>
      <c r="E87" s="18"/>
      <c r="F87" s="18"/>
      <c r="H87" s="18"/>
      <c r="I87" s="18"/>
    </row>
    <row r="88" ht="26.25" customHeight="1">
      <c r="B88" s="1"/>
      <c r="D88" s="18"/>
      <c r="E88" s="18"/>
      <c r="F88" s="18"/>
      <c r="H88" s="18"/>
      <c r="I88" s="18"/>
    </row>
    <row r="89" ht="26.25" customHeight="1">
      <c r="B89" s="1"/>
      <c r="D89" s="18"/>
      <c r="E89" s="18"/>
      <c r="F89" s="18"/>
      <c r="H89" s="18"/>
      <c r="I89" s="18"/>
    </row>
    <row r="90" ht="26.25" customHeight="1">
      <c r="B90" s="1"/>
      <c r="D90" s="18"/>
      <c r="E90" s="18"/>
      <c r="F90" s="18"/>
      <c r="H90" s="18"/>
      <c r="I90" s="18"/>
    </row>
    <row r="91" ht="26.25" customHeight="1">
      <c r="B91" s="1"/>
      <c r="D91" s="18"/>
      <c r="E91" s="18"/>
      <c r="F91" s="18"/>
      <c r="H91" s="18"/>
      <c r="I91" s="18"/>
    </row>
    <row r="92" ht="26.25" customHeight="1">
      <c r="B92" s="1"/>
      <c r="D92" s="18"/>
      <c r="E92" s="18"/>
      <c r="F92" s="18"/>
      <c r="H92" s="18"/>
      <c r="I92" s="18"/>
    </row>
    <row r="93" ht="26.25" customHeight="1">
      <c r="B93" s="1"/>
      <c r="D93" s="18"/>
      <c r="E93" s="18"/>
      <c r="F93" s="18"/>
      <c r="H93" s="18"/>
      <c r="I93" s="18"/>
    </row>
    <row r="94" ht="26.25" customHeight="1">
      <c r="B94" s="1"/>
      <c r="D94" s="18"/>
      <c r="E94" s="18"/>
      <c r="F94" s="18"/>
      <c r="H94" s="18"/>
      <c r="I94" s="18"/>
    </row>
    <row r="95" ht="26.25" customHeight="1">
      <c r="B95" s="1"/>
      <c r="D95" s="18"/>
      <c r="E95" s="18"/>
      <c r="F95" s="18"/>
      <c r="H95" s="18"/>
      <c r="I95" s="18"/>
    </row>
    <row r="96" ht="26.25" customHeight="1">
      <c r="B96" s="1"/>
      <c r="D96" s="18"/>
      <c r="E96" s="18"/>
      <c r="F96" s="18"/>
      <c r="H96" s="18"/>
      <c r="I96" s="18"/>
    </row>
    <row r="97" ht="26.25" customHeight="1">
      <c r="B97" s="1"/>
      <c r="D97" s="18"/>
      <c r="E97" s="18"/>
      <c r="F97" s="18"/>
      <c r="H97" s="18"/>
      <c r="I97" s="18"/>
    </row>
    <row r="98" ht="26.25" customHeight="1">
      <c r="B98" s="1"/>
      <c r="D98" s="18"/>
      <c r="E98" s="18"/>
      <c r="F98" s="18"/>
      <c r="H98" s="18"/>
      <c r="I98" s="18"/>
    </row>
    <row r="99" ht="26.25" customHeight="1">
      <c r="B99" s="1"/>
      <c r="D99" s="18"/>
      <c r="E99" s="18"/>
      <c r="F99" s="18"/>
      <c r="H99" s="18"/>
      <c r="I99" s="18"/>
    </row>
    <row r="100" ht="26.25" customHeight="1">
      <c r="B100" s="1"/>
      <c r="D100" s="18"/>
      <c r="E100" s="18"/>
      <c r="F100" s="18"/>
      <c r="H100" s="18"/>
      <c r="I100" s="18"/>
    </row>
    <row r="101" ht="26.25" customHeight="1">
      <c r="B101" s="1"/>
      <c r="D101" s="18"/>
      <c r="E101" s="18"/>
      <c r="F101" s="18"/>
      <c r="H101" s="18"/>
      <c r="I101" s="18"/>
    </row>
    <row r="102" ht="26.25" customHeight="1">
      <c r="B102" s="1"/>
      <c r="D102" s="18"/>
      <c r="E102" s="18"/>
      <c r="F102" s="18"/>
      <c r="H102" s="18"/>
      <c r="I102" s="18"/>
    </row>
    <row r="103" ht="26.25" customHeight="1">
      <c r="B103" s="1"/>
      <c r="D103" s="18"/>
      <c r="E103" s="18"/>
      <c r="F103" s="18"/>
      <c r="H103" s="18"/>
      <c r="I103" s="18"/>
    </row>
    <row r="104" ht="26.25" customHeight="1">
      <c r="B104" s="1"/>
      <c r="D104" s="18"/>
      <c r="E104" s="18"/>
      <c r="F104" s="18"/>
      <c r="H104" s="18"/>
      <c r="I104" s="18"/>
    </row>
    <row r="105" ht="26.25" customHeight="1">
      <c r="B105" s="1"/>
      <c r="D105" s="18"/>
      <c r="E105" s="18"/>
      <c r="F105" s="18"/>
      <c r="H105" s="18"/>
      <c r="I105" s="18"/>
    </row>
    <row r="106" ht="26.25" customHeight="1">
      <c r="B106" s="1"/>
      <c r="D106" s="18"/>
      <c r="E106" s="18"/>
      <c r="F106" s="18"/>
      <c r="H106" s="18"/>
      <c r="I106" s="18"/>
    </row>
    <row r="107" ht="26.25" customHeight="1">
      <c r="B107" s="1"/>
      <c r="D107" s="18"/>
      <c r="E107" s="18"/>
      <c r="F107" s="18"/>
      <c r="H107" s="18"/>
      <c r="I107" s="18"/>
    </row>
    <row r="108" ht="26.25" customHeight="1">
      <c r="B108" s="1"/>
      <c r="D108" s="18"/>
      <c r="E108" s="18"/>
      <c r="F108" s="18"/>
      <c r="H108" s="18"/>
      <c r="I108" s="18"/>
    </row>
    <row r="109" ht="26.25" customHeight="1">
      <c r="B109" s="1"/>
      <c r="D109" s="18"/>
      <c r="E109" s="18"/>
      <c r="F109" s="18"/>
      <c r="H109" s="18"/>
      <c r="I109" s="18"/>
    </row>
    <row r="110" ht="26.25" customHeight="1">
      <c r="B110" s="1"/>
      <c r="D110" s="18"/>
      <c r="E110" s="18"/>
      <c r="F110" s="18"/>
      <c r="H110" s="18"/>
      <c r="I110" s="18"/>
    </row>
    <row r="111" ht="26.25" customHeight="1">
      <c r="B111" s="1"/>
      <c r="D111" s="18"/>
      <c r="E111" s="18"/>
      <c r="F111" s="18"/>
      <c r="H111" s="18"/>
      <c r="I111" s="18"/>
    </row>
    <row r="112" ht="26.25" customHeight="1">
      <c r="B112" s="1"/>
      <c r="D112" s="18"/>
      <c r="E112" s="18"/>
      <c r="F112" s="18"/>
      <c r="H112" s="18"/>
      <c r="I112" s="18"/>
    </row>
    <row r="113" ht="26.25" customHeight="1">
      <c r="B113" s="1"/>
      <c r="D113" s="18"/>
      <c r="E113" s="18"/>
      <c r="F113" s="18"/>
      <c r="H113" s="18"/>
      <c r="I113" s="18"/>
    </row>
    <row r="114" ht="26.25" customHeight="1">
      <c r="B114" s="1"/>
      <c r="D114" s="18"/>
      <c r="E114" s="18"/>
      <c r="F114" s="18"/>
      <c r="H114" s="18"/>
      <c r="I114" s="18"/>
    </row>
    <row r="115" ht="26.25" customHeight="1">
      <c r="B115" s="1"/>
      <c r="D115" s="18"/>
      <c r="E115" s="18"/>
      <c r="F115" s="18"/>
      <c r="H115" s="18"/>
      <c r="I115" s="18"/>
    </row>
    <row r="116" ht="26.25" customHeight="1">
      <c r="B116" s="1"/>
      <c r="D116" s="18"/>
      <c r="E116" s="18"/>
      <c r="F116" s="18"/>
      <c r="H116" s="18"/>
      <c r="I116" s="18"/>
    </row>
    <row r="117" ht="26.25" customHeight="1">
      <c r="B117" s="1"/>
      <c r="D117" s="18"/>
      <c r="E117" s="18"/>
      <c r="F117" s="18"/>
      <c r="H117" s="18"/>
      <c r="I117" s="18"/>
    </row>
    <row r="118" ht="26.25" customHeight="1">
      <c r="B118" s="1"/>
      <c r="D118" s="18"/>
      <c r="E118" s="18"/>
      <c r="F118" s="18"/>
      <c r="H118" s="18"/>
      <c r="I118" s="18"/>
    </row>
    <row r="119" ht="26.25" customHeight="1">
      <c r="B119" s="1"/>
      <c r="D119" s="18"/>
      <c r="E119" s="18"/>
      <c r="F119" s="18"/>
      <c r="H119" s="18"/>
      <c r="I119" s="18"/>
    </row>
    <row r="120" ht="26.25" customHeight="1">
      <c r="B120" s="1"/>
      <c r="D120" s="18"/>
      <c r="E120" s="18"/>
      <c r="F120" s="18"/>
      <c r="H120" s="18"/>
      <c r="I120" s="18"/>
    </row>
    <row r="121" ht="26.25" customHeight="1">
      <c r="B121" s="1"/>
      <c r="D121" s="18"/>
      <c r="E121" s="18"/>
      <c r="F121" s="18"/>
      <c r="H121" s="18"/>
      <c r="I121" s="18"/>
    </row>
    <row r="122" ht="26.25" customHeight="1">
      <c r="B122" s="1"/>
      <c r="D122" s="18"/>
      <c r="E122" s="18"/>
      <c r="F122" s="18"/>
      <c r="H122" s="18"/>
      <c r="I122" s="18"/>
    </row>
    <row r="123" ht="26.25" customHeight="1">
      <c r="B123" s="1"/>
      <c r="D123" s="18"/>
      <c r="E123" s="18"/>
      <c r="F123" s="18"/>
      <c r="H123" s="18"/>
      <c r="I123" s="18"/>
    </row>
    <row r="124" ht="26.25" customHeight="1">
      <c r="B124" s="1"/>
      <c r="D124" s="18"/>
      <c r="E124" s="18"/>
      <c r="F124" s="18"/>
      <c r="H124" s="18"/>
      <c r="I124" s="18"/>
    </row>
    <row r="125" ht="26.25" customHeight="1">
      <c r="B125" s="1"/>
      <c r="D125" s="18"/>
      <c r="E125" s="18"/>
      <c r="F125" s="18"/>
      <c r="H125" s="18"/>
      <c r="I125" s="18"/>
    </row>
    <row r="126" ht="26.25" customHeight="1">
      <c r="B126" s="1"/>
      <c r="D126" s="18"/>
      <c r="E126" s="18"/>
      <c r="F126" s="18"/>
      <c r="H126" s="18"/>
      <c r="I126" s="18"/>
    </row>
    <row r="127" ht="26.25" customHeight="1">
      <c r="B127" s="1"/>
      <c r="D127" s="18"/>
      <c r="E127" s="18"/>
      <c r="F127" s="18"/>
      <c r="H127" s="18"/>
      <c r="I127" s="18"/>
    </row>
    <row r="128" ht="26.25" customHeight="1">
      <c r="B128" s="1"/>
      <c r="D128" s="18"/>
      <c r="E128" s="18"/>
      <c r="F128" s="18"/>
      <c r="H128" s="18"/>
      <c r="I128" s="18"/>
    </row>
    <row r="129" ht="26.25" customHeight="1">
      <c r="B129" s="1"/>
      <c r="D129" s="18"/>
      <c r="E129" s="18"/>
      <c r="F129" s="18"/>
      <c r="H129" s="18"/>
      <c r="I129" s="18"/>
    </row>
    <row r="130" ht="26.25" customHeight="1">
      <c r="B130" s="1"/>
      <c r="D130" s="18"/>
      <c r="E130" s="18"/>
      <c r="F130" s="18"/>
      <c r="H130" s="18"/>
      <c r="I130" s="18"/>
    </row>
    <row r="131" ht="26.25" customHeight="1">
      <c r="B131" s="1"/>
      <c r="D131" s="18"/>
      <c r="E131" s="18"/>
      <c r="F131" s="18"/>
      <c r="H131" s="18"/>
      <c r="I131" s="18"/>
    </row>
    <row r="132" ht="26.25" customHeight="1">
      <c r="B132" s="1"/>
      <c r="D132" s="18"/>
      <c r="E132" s="18"/>
      <c r="F132" s="18"/>
      <c r="H132" s="18"/>
      <c r="I132" s="18"/>
    </row>
    <row r="133" ht="26.25" customHeight="1">
      <c r="B133" s="1"/>
      <c r="D133" s="18"/>
      <c r="E133" s="18"/>
      <c r="F133" s="18"/>
      <c r="H133" s="18"/>
      <c r="I133" s="18"/>
    </row>
    <row r="134" ht="26.25" customHeight="1">
      <c r="B134" s="1"/>
      <c r="D134" s="18"/>
      <c r="E134" s="18"/>
      <c r="F134" s="18"/>
      <c r="H134" s="18"/>
      <c r="I134" s="18"/>
    </row>
    <row r="135" ht="26.25" customHeight="1">
      <c r="B135" s="1"/>
      <c r="D135" s="18"/>
      <c r="E135" s="18"/>
      <c r="F135" s="18"/>
      <c r="H135" s="18"/>
      <c r="I135" s="18"/>
    </row>
    <row r="136" ht="26.25" customHeight="1">
      <c r="B136" s="1"/>
      <c r="D136" s="18"/>
      <c r="E136" s="18"/>
      <c r="F136" s="18"/>
      <c r="H136" s="18"/>
      <c r="I136" s="18"/>
    </row>
    <row r="137" ht="26.25" customHeight="1">
      <c r="B137" s="1"/>
      <c r="D137" s="18"/>
      <c r="E137" s="18"/>
      <c r="F137" s="18"/>
      <c r="H137" s="18"/>
      <c r="I137" s="18"/>
    </row>
    <row r="138" ht="26.25" customHeight="1">
      <c r="B138" s="1"/>
      <c r="D138" s="18"/>
      <c r="E138" s="18"/>
      <c r="F138" s="18"/>
      <c r="H138" s="18"/>
      <c r="I138" s="18"/>
    </row>
    <row r="139" ht="26.25" customHeight="1">
      <c r="B139" s="1"/>
      <c r="D139" s="18"/>
      <c r="E139" s="18"/>
      <c r="F139" s="18"/>
      <c r="H139" s="18"/>
      <c r="I139" s="18"/>
    </row>
    <row r="140" ht="26.25" customHeight="1">
      <c r="B140" s="1"/>
      <c r="D140" s="18"/>
      <c r="E140" s="18"/>
      <c r="F140" s="18"/>
      <c r="H140" s="18"/>
      <c r="I140" s="18"/>
    </row>
    <row r="141" ht="26.25" customHeight="1">
      <c r="B141" s="1"/>
      <c r="D141" s="18"/>
      <c r="E141" s="18"/>
      <c r="F141" s="18"/>
      <c r="H141" s="18"/>
      <c r="I141" s="18"/>
    </row>
    <row r="142" ht="26.25" customHeight="1">
      <c r="B142" s="1"/>
      <c r="D142" s="18"/>
      <c r="E142" s="18"/>
      <c r="F142" s="18"/>
      <c r="H142" s="18"/>
      <c r="I142" s="18"/>
    </row>
    <row r="143" ht="26.25" customHeight="1">
      <c r="B143" s="1"/>
      <c r="D143" s="18"/>
      <c r="E143" s="18"/>
      <c r="F143" s="18"/>
      <c r="H143" s="18"/>
      <c r="I143" s="18"/>
    </row>
    <row r="144" ht="26.25" customHeight="1">
      <c r="B144" s="1"/>
      <c r="D144" s="18"/>
      <c r="E144" s="18"/>
      <c r="F144" s="18"/>
      <c r="H144" s="18"/>
      <c r="I144" s="18"/>
    </row>
    <row r="145" ht="26.25" customHeight="1">
      <c r="B145" s="1"/>
      <c r="D145" s="18"/>
      <c r="E145" s="18"/>
      <c r="F145" s="18"/>
      <c r="H145" s="18"/>
      <c r="I145" s="18"/>
    </row>
    <row r="146" ht="26.25" customHeight="1">
      <c r="B146" s="1"/>
      <c r="D146" s="18"/>
      <c r="E146" s="18"/>
      <c r="F146" s="18"/>
      <c r="H146" s="18"/>
      <c r="I146" s="18"/>
    </row>
    <row r="147" ht="26.25" customHeight="1">
      <c r="B147" s="1"/>
      <c r="D147" s="18"/>
      <c r="E147" s="18"/>
      <c r="F147" s="18"/>
      <c r="H147" s="18"/>
      <c r="I147" s="18"/>
    </row>
    <row r="148" ht="26.25" customHeight="1">
      <c r="B148" s="1"/>
      <c r="D148" s="18"/>
      <c r="E148" s="18"/>
      <c r="F148" s="18"/>
      <c r="H148" s="18"/>
      <c r="I148" s="18"/>
    </row>
    <row r="149" ht="26.25" customHeight="1">
      <c r="B149" s="1"/>
      <c r="D149" s="18"/>
      <c r="E149" s="18"/>
      <c r="F149" s="18"/>
      <c r="H149" s="18"/>
      <c r="I149" s="18"/>
    </row>
    <row r="150" ht="26.25" customHeight="1">
      <c r="B150" s="1"/>
      <c r="D150" s="18"/>
      <c r="E150" s="18"/>
      <c r="F150" s="18"/>
      <c r="H150" s="18"/>
      <c r="I150" s="18"/>
    </row>
    <row r="151" ht="26.25" customHeight="1">
      <c r="B151" s="1"/>
      <c r="D151" s="18"/>
      <c r="E151" s="18"/>
      <c r="F151" s="18"/>
      <c r="H151" s="18"/>
      <c r="I151" s="18"/>
    </row>
    <row r="152" ht="26.25" customHeight="1">
      <c r="B152" s="1"/>
      <c r="D152" s="18"/>
      <c r="E152" s="18"/>
      <c r="F152" s="18"/>
      <c r="H152" s="18"/>
      <c r="I152" s="18"/>
    </row>
    <row r="153" ht="26.25" customHeight="1">
      <c r="B153" s="1"/>
      <c r="D153" s="18"/>
      <c r="E153" s="18"/>
      <c r="F153" s="18"/>
      <c r="H153" s="18"/>
      <c r="I153" s="18"/>
    </row>
    <row r="154" ht="26.25" customHeight="1">
      <c r="B154" s="1"/>
      <c r="D154" s="18"/>
      <c r="E154" s="18"/>
      <c r="F154" s="18"/>
      <c r="H154" s="18"/>
      <c r="I154" s="18"/>
    </row>
    <row r="155" ht="26.25" customHeight="1">
      <c r="B155" s="1"/>
      <c r="D155" s="18"/>
      <c r="E155" s="18"/>
      <c r="F155" s="18"/>
      <c r="H155" s="18"/>
      <c r="I155" s="18"/>
    </row>
    <row r="156" ht="26.25" customHeight="1">
      <c r="B156" s="1"/>
      <c r="D156" s="18"/>
      <c r="E156" s="18"/>
      <c r="F156" s="18"/>
      <c r="H156" s="18"/>
      <c r="I156" s="18"/>
    </row>
    <row r="157" ht="26.25" customHeight="1">
      <c r="B157" s="1"/>
      <c r="D157" s="18"/>
      <c r="E157" s="18"/>
      <c r="F157" s="18"/>
      <c r="H157" s="18"/>
      <c r="I157" s="18"/>
    </row>
    <row r="158" ht="26.25" customHeight="1">
      <c r="B158" s="1"/>
      <c r="D158" s="18"/>
      <c r="E158" s="18"/>
      <c r="F158" s="18"/>
      <c r="H158" s="18"/>
      <c r="I158" s="18"/>
    </row>
    <row r="159" ht="26.25" customHeight="1">
      <c r="B159" s="1"/>
      <c r="D159" s="18"/>
      <c r="E159" s="18"/>
      <c r="F159" s="18"/>
      <c r="H159" s="18"/>
      <c r="I159" s="18"/>
    </row>
    <row r="160" ht="26.25" customHeight="1">
      <c r="B160" s="1"/>
      <c r="D160" s="18"/>
      <c r="E160" s="18"/>
      <c r="F160" s="18"/>
      <c r="H160" s="18"/>
      <c r="I160" s="18"/>
    </row>
    <row r="161" ht="26.25" customHeight="1">
      <c r="B161" s="1"/>
      <c r="D161" s="18"/>
      <c r="E161" s="18"/>
      <c r="F161" s="18"/>
      <c r="H161" s="18"/>
      <c r="I161" s="18"/>
    </row>
    <row r="162" ht="26.25" customHeight="1">
      <c r="B162" s="1"/>
      <c r="D162" s="18"/>
      <c r="E162" s="18"/>
      <c r="F162" s="18"/>
      <c r="H162" s="18"/>
      <c r="I162" s="18"/>
    </row>
    <row r="163" ht="26.25" customHeight="1">
      <c r="B163" s="1"/>
      <c r="D163" s="18"/>
      <c r="E163" s="18"/>
      <c r="F163" s="18"/>
      <c r="H163" s="18"/>
      <c r="I163" s="18"/>
    </row>
    <row r="164" ht="26.25" customHeight="1">
      <c r="B164" s="1"/>
      <c r="D164" s="18"/>
      <c r="E164" s="18"/>
      <c r="F164" s="18"/>
      <c r="H164" s="18"/>
      <c r="I164" s="18"/>
    </row>
    <row r="165" ht="26.25" customHeight="1">
      <c r="B165" s="1"/>
      <c r="D165" s="18"/>
      <c r="E165" s="18"/>
      <c r="F165" s="18"/>
      <c r="H165" s="18"/>
      <c r="I165" s="18"/>
    </row>
    <row r="166" ht="26.25" customHeight="1">
      <c r="B166" s="1"/>
      <c r="D166" s="18"/>
      <c r="E166" s="18"/>
      <c r="F166" s="18"/>
      <c r="H166" s="18"/>
      <c r="I166" s="18"/>
    </row>
    <row r="167" ht="26.25" customHeight="1">
      <c r="B167" s="1"/>
      <c r="D167" s="18"/>
      <c r="E167" s="18"/>
      <c r="F167" s="18"/>
      <c r="H167" s="18"/>
      <c r="I167" s="18"/>
    </row>
    <row r="168" ht="26.25" customHeight="1">
      <c r="B168" s="1"/>
      <c r="D168" s="18"/>
      <c r="E168" s="18"/>
      <c r="F168" s="18"/>
      <c r="H168" s="18"/>
      <c r="I168" s="18"/>
    </row>
    <row r="169" ht="26.25" customHeight="1">
      <c r="B169" s="1"/>
      <c r="D169" s="18"/>
      <c r="E169" s="18"/>
      <c r="F169" s="18"/>
      <c r="H169" s="18"/>
      <c r="I169" s="18"/>
    </row>
    <row r="170" ht="26.25" customHeight="1">
      <c r="B170" s="1"/>
      <c r="D170" s="18"/>
      <c r="E170" s="18"/>
      <c r="F170" s="18"/>
      <c r="H170" s="18"/>
      <c r="I170" s="18"/>
    </row>
    <row r="171" ht="26.25" customHeight="1">
      <c r="B171" s="1"/>
      <c r="D171" s="18"/>
      <c r="E171" s="18"/>
      <c r="F171" s="18"/>
      <c r="H171" s="18"/>
      <c r="I171" s="18"/>
    </row>
    <row r="172" ht="26.25" customHeight="1">
      <c r="B172" s="1"/>
      <c r="D172" s="18"/>
      <c r="E172" s="18"/>
      <c r="F172" s="18"/>
      <c r="H172" s="18"/>
      <c r="I172" s="18"/>
    </row>
    <row r="173" ht="26.25" customHeight="1">
      <c r="B173" s="1"/>
      <c r="D173" s="18"/>
      <c r="E173" s="18"/>
      <c r="F173" s="18"/>
      <c r="H173" s="18"/>
      <c r="I173" s="18"/>
    </row>
    <row r="174" ht="26.25" customHeight="1">
      <c r="B174" s="1"/>
      <c r="D174" s="18"/>
      <c r="E174" s="18"/>
      <c r="F174" s="18"/>
      <c r="H174" s="18"/>
      <c r="I174" s="18"/>
    </row>
    <row r="175" ht="26.25" customHeight="1">
      <c r="B175" s="1"/>
      <c r="D175" s="18"/>
      <c r="E175" s="18"/>
      <c r="F175" s="18"/>
      <c r="H175" s="18"/>
      <c r="I175" s="18"/>
    </row>
    <row r="176" ht="26.25" customHeight="1">
      <c r="B176" s="1"/>
      <c r="D176" s="18"/>
      <c r="E176" s="18"/>
      <c r="F176" s="18"/>
      <c r="H176" s="18"/>
      <c r="I176" s="18"/>
    </row>
    <row r="177" ht="26.25" customHeight="1">
      <c r="B177" s="1"/>
      <c r="D177" s="18"/>
      <c r="E177" s="18"/>
      <c r="F177" s="18"/>
      <c r="H177" s="18"/>
      <c r="I177" s="18"/>
    </row>
    <row r="178" ht="26.25" customHeight="1">
      <c r="B178" s="1"/>
      <c r="D178" s="18"/>
      <c r="E178" s="18"/>
      <c r="F178" s="18"/>
      <c r="H178" s="18"/>
      <c r="I178" s="18"/>
    </row>
    <row r="179" ht="26.25" customHeight="1">
      <c r="B179" s="1"/>
      <c r="D179" s="18"/>
      <c r="E179" s="18"/>
      <c r="F179" s="18"/>
      <c r="H179" s="18"/>
      <c r="I179" s="18"/>
    </row>
    <row r="180" ht="26.25" customHeight="1">
      <c r="B180" s="1"/>
      <c r="D180" s="18"/>
      <c r="E180" s="18"/>
      <c r="F180" s="18"/>
      <c r="H180" s="18"/>
      <c r="I180" s="18"/>
    </row>
    <row r="181" ht="26.25" customHeight="1">
      <c r="B181" s="1"/>
      <c r="D181" s="18"/>
      <c r="E181" s="18"/>
      <c r="F181" s="18"/>
      <c r="H181" s="18"/>
      <c r="I181" s="18"/>
    </row>
    <row r="182" ht="26.25" customHeight="1">
      <c r="B182" s="1"/>
      <c r="D182" s="18"/>
      <c r="E182" s="18"/>
      <c r="F182" s="18"/>
      <c r="H182" s="18"/>
      <c r="I182" s="18"/>
    </row>
    <row r="183" ht="26.25" customHeight="1">
      <c r="B183" s="1"/>
      <c r="D183" s="18"/>
      <c r="E183" s="18"/>
      <c r="F183" s="18"/>
      <c r="H183" s="18"/>
      <c r="I183" s="18"/>
    </row>
    <row r="184" ht="26.25" customHeight="1">
      <c r="B184" s="1"/>
      <c r="D184" s="18"/>
      <c r="E184" s="18"/>
      <c r="F184" s="18"/>
      <c r="H184" s="18"/>
      <c r="I184" s="18"/>
    </row>
    <row r="185" ht="26.25" customHeight="1">
      <c r="B185" s="1"/>
      <c r="D185" s="18"/>
      <c r="E185" s="18"/>
      <c r="F185" s="18"/>
      <c r="H185" s="18"/>
      <c r="I185" s="18"/>
    </row>
    <row r="186" ht="26.25" customHeight="1">
      <c r="B186" s="1"/>
      <c r="D186" s="18"/>
      <c r="E186" s="18"/>
      <c r="F186" s="18"/>
      <c r="H186" s="18"/>
      <c r="I186" s="18"/>
    </row>
    <row r="187" ht="26.25" customHeight="1">
      <c r="B187" s="1"/>
      <c r="D187" s="18"/>
      <c r="E187" s="18"/>
      <c r="F187" s="18"/>
      <c r="H187" s="18"/>
      <c r="I187" s="18"/>
    </row>
    <row r="188" ht="26.25" customHeight="1">
      <c r="B188" s="1"/>
      <c r="D188" s="18"/>
      <c r="E188" s="18"/>
      <c r="F188" s="18"/>
      <c r="H188" s="18"/>
      <c r="I188" s="18"/>
    </row>
    <row r="189" ht="26.25" customHeight="1">
      <c r="B189" s="1"/>
      <c r="D189" s="18"/>
      <c r="E189" s="18"/>
      <c r="F189" s="18"/>
      <c r="H189" s="18"/>
      <c r="I189" s="18"/>
    </row>
    <row r="190" ht="26.25" customHeight="1">
      <c r="B190" s="1"/>
      <c r="D190" s="18"/>
      <c r="E190" s="18"/>
      <c r="F190" s="18"/>
      <c r="H190" s="18"/>
      <c r="I190" s="18"/>
    </row>
    <row r="191" ht="26.25" customHeight="1">
      <c r="B191" s="1"/>
      <c r="D191" s="18"/>
      <c r="E191" s="18"/>
      <c r="F191" s="18"/>
      <c r="H191" s="18"/>
      <c r="I191" s="18"/>
    </row>
    <row r="192" ht="26.25" customHeight="1">
      <c r="B192" s="1"/>
      <c r="D192" s="18"/>
      <c r="E192" s="18"/>
      <c r="F192" s="18"/>
      <c r="H192" s="18"/>
      <c r="I192" s="18"/>
    </row>
    <row r="193" ht="26.25" customHeight="1">
      <c r="B193" s="1"/>
      <c r="D193" s="18"/>
      <c r="E193" s="18"/>
      <c r="F193" s="18"/>
      <c r="H193" s="18"/>
      <c r="I193" s="18"/>
    </row>
    <row r="194" ht="26.25" customHeight="1">
      <c r="B194" s="1"/>
      <c r="D194" s="18"/>
      <c r="E194" s="18"/>
      <c r="F194" s="18"/>
      <c r="H194" s="18"/>
      <c r="I194" s="18"/>
    </row>
    <row r="195" ht="26.25" customHeight="1">
      <c r="B195" s="1"/>
      <c r="D195" s="18"/>
      <c r="E195" s="18"/>
      <c r="F195" s="18"/>
      <c r="H195" s="18"/>
      <c r="I195" s="18"/>
    </row>
    <row r="196" ht="26.25" customHeight="1">
      <c r="B196" s="1"/>
      <c r="D196" s="18"/>
      <c r="E196" s="18"/>
      <c r="F196" s="18"/>
      <c r="H196" s="18"/>
      <c r="I196" s="18"/>
    </row>
    <row r="197" ht="26.25" customHeight="1">
      <c r="B197" s="1"/>
      <c r="D197" s="18"/>
      <c r="E197" s="18"/>
      <c r="F197" s="18"/>
      <c r="H197" s="18"/>
      <c r="I197" s="18"/>
    </row>
    <row r="198" ht="26.25" customHeight="1">
      <c r="B198" s="1"/>
      <c r="D198" s="18"/>
      <c r="E198" s="18"/>
      <c r="F198" s="18"/>
      <c r="H198" s="18"/>
      <c r="I198" s="18"/>
    </row>
    <row r="199" ht="26.25" customHeight="1">
      <c r="B199" s="1"/>
      <c r="D199" s="18"/>
      <c r="E199" s="18"/>
      <c r="F199" s="18"/>
      <c r="H199" s="18"/>
      <c r="I199" s="18"/>
    </row>
    <row r="200" ht="26.25" customHeight="1">
      <c r="B200" s="1"/>
      <c r="D200" s="18"/>
      <c r="E200" s="18"/>
      <c r="F200" s="18"/>
      <c r="H200" s="18"/>
      <c r="I200" s="18"/>
    </row>
    <row r="201" ht="26.25" customHeight="1">
      <c r="B201" s="1"/>
      <c r="D201" s="18"/>
      <c r="E201" s="18"/>
      <c r="F201" s="18"/>
      <c r="H201" s="18"/>
      <c r="I201" s="18"/>
    </row>
    <row r="202" ht="26.25" customHeight="1">
      <c r="B202" s="1"/>
      <c r="D202" s="18"/>
      <c r="E202" s="18"/>
      <c r="F202" s="18"/>
      <c r="H202" s="18"/>
      <c r="I202" s="18"/>
    </row>
    <row r="203" ht="26.25" customHeight="1">
      <c r="B203" s="1"/>
      <c r="D203" s="18"/>
      <c r="E203" s="18"/>
      <c r="F203" s="18"/>
      <c r="H203" s="18"/>
      <c r="I203" s="18"/>
    </row>
    <row r="204" ht="26.25" customHeight="1">
      <c r="B204" s="1"/>
      <c r="D204" s="18"/>
      <c r="E204" s="18"/>
      <c r="F204" s="18"/>
      <c r="H204" s="18"/>
      <c r="I204" s="18"/>
    </row>
    <row r="205" ht="26.25" customHeight="1">
      <c r="B205" s="1"/>
      <c r="D205" s="18"/>
      <c r="E205" s="18"/>
      <c r="F205" s="18"/>
      <c r="H205" s="18"/>
      <c r="I205" s="18"/>
    </row>
    <row r="206" ht="26.25" customHeight="1">
      <c r="B206" s="1"/>
      <c r="D206" s="18"/>
      <c r="E206" s="18"/>
      <c r="F206" s="18"/>
      <c r="H206" s="18"/>
      <c r="I206" s="18"/>
    </row>
    <row r="207" ht="26.25" customHeight="1">
      <c r="B207" s="1"/>
      <c r="D207" s="18"/>
      <c r="E207" s="18"/>
      <c r="F207" s="18"/>
      <c r="H207" s="18"/>
      <c r="I207" s="18"/>
    </row>
    <row r="208" ht="26.25" customHeight="1">
      <c r="B208" s="1"/>
      <c r="D208" s="18"/>
      <c r="E208" s="18"/>
      <c r="F208" s="18"/>
      <c r="H208" s="18"/>
      <c r="I208" s="18"/>
    </row>
    <row r="209" ht="26.25" customHeight="1">
      <c r="B209" s="1"/>
      <c r="D209" s="18"/>
      <c r="E209" s="18"/>
      <c r="F209" s="18"/>
      <c r="H209" s="18"/>
      <c r="I209" s="18"/>
    </row>
    <row r="210" ht="26.25" customHeight="1">
      <c r="B210" s="1"/>
      <c r="D210" s="18"/>
      <c r="E210" s="18"/>
      <c r="F210" s="18"/>
      <c r="H210" s="18"/>
      <c r="I210" s="18"/>
    </row>
    <row r="211" ht="26.25" customHeight="1">
      <c r="B211" s="1"/>
      <c r="D211" s="18"/>
      <c r="E211" s="18"/>
      <c r="F211" s="18"/>
      <c r="H211" s="18"/>
      <c r="I211" s="18"/>
    </row>
    <row r="212" ht="26.25" customHeight="1">
      <c r="B212" s="1"/>
      <c r="D212" s="18"/>
      <c r="E212" s="18"/>
      <c r="F212" s="18"/>
      <c r="H212" s="18"/>
      <c r="I212" s="18"/>
    </row>
    <row r="213" ht="26.25" customHeight="1">
      <c r="B213" s="1"/>
      <c r="D213" s="18"/>
      <c r="E213" s="18"/>
      <c r="F213" s="18"/>
      <c r="H213" s="18"/>
      <c r="I213" s="18"/>
    </row>
    <row r="214" ht="26.25" customHeight="1">
      <c r="B214" s="1"/>
      <c r="D214" s="18"/>
      <c r="E214" s="18"/>
      <c r="F214" s="18"/>
      <c r="H214" s="18"/>
      <c r="I214" s="18"/>
    </row>
    <row r="215" ht="26.25" customHeight="1">
      <c r="B215" s="1"/>
      <c r="D215" s="18"/>
      <c r="E215" s="18"/>
      <c r="F215" s="18"/>
      <c r="H215" s="18"/>
      <c r="I215" s="18"/>
    </row>
    <row r="216" ht="26.25" customHeight="1">
      <c r="B216" s="1"/>
      <c r="D216" s="18"/>
      <c r="E216" s="18"/>
      <c r="F216" s="18"/>
      <c r="H216" s="18"/>
      <c r="I216" s="18"/>
    </row>
    <row r="217" ht="26.25" customHeight="1">
      <c r="B217" s="1"/>
      <c r="D217" s="18"/>
      <c r="E217" s="18"/>
      <c r="F217" s="18"/>
      <c r="H217" s="18"/>
      <c r="I217" s="18"/>
    </row>
    <row r="218" ht="26.25" customHeight="1">
      <c r="B218" s="1"/>
      <c r="D218" s="18"/>
      <c r="E218" s="18"/>
      <c r="F218" s="18"/>
      <c r="H218" s="18"/>
      <c r="I218" s="18"/>
    </row>
    <row r="219" ht="26.25" customHeight="1">
      <c r="B219" s="1"/>
      <c r="D219" s="18"/>
      <c r="E219" s="18"/>
      <c r="F219" s="18"/>
      <c r="H219" s="18"/>
      <c r="I219" s="18"/>
    </row>
    <row r="220" ht="26.25" customHeight="1">
      <c r="B220" s="1"/>
      <c r="D220" s="18"/>
      <c r="E220" s="18"/>
      <c r="F220" s="18"/>
      <c r="H220" s="18"/>
      <c r="I220" s="18"/>
    </row>
    <row r="221" ht="26.25" customHeight="1">
      <c r="B221" s="1"/>
      <c r="D221" s="18"/>
      <c r="E221" s="18"/>
      <c r="F221" s="18"/>
      <c r="H221" s="18"/>
      <c r="I221" s="18"/>
    </row>
    <row r="222" ht="26.25" customHeight="1">
      <c r="B222" s="1"/>
      <c r="D222" s="18"/>
      <c r="E222" s="18"/>
      <c r="F222" s="18"/>
      <c r="H222" s="18"/>
      <c r="I222" s="18"/>
    </row>
    <row r="223" ht="26.25" customHeight="1">
      <c r="B223" s="1"/>
      <c r="D223" s="18"/>
      <c r="E223" s="18"/>
      <c r="F223" s="18"/>
      <c r="H223" s="18"/>
      <c r="I223" s="18"/>
    </row>
    <row r="224" ht="26.25" customHeight="1">
      <c r="B224" s="1"/>
      <c r="D224" s="18"/>
      <c r="E224" s="18"/>
      <c r="F224" s="18"/>
      <c r="H224" s="18"/>
      <c r="I224" s="18"/>
    </row>
    <row r="225" ht="26.25" customHeight="1">
      <c r="B225" s="1"/>
      <c r="D225" s="18"/>
      <c r="E225" s="18"/>
      <c r="F225" s="18"/>
      <c r="H225" s="18"/>
      <c r="I225" s="18"/>
    </row>
    <row r="226" ht="26.25" customHeight="1">
      <c r="B226" s="1"/>
      <c r="D226" s="18"/>
      <c r="E226" s="18"/>
      <c r="F226" s="18"/>
      <c r="H226" s="18"/>
      <c r="I226" s="18"/>
    </row>
    <row r="227" ht="26.25" customHeight="1">
      <c r="B227" s="1"/>
      <c r="D227" s="18"/>
      <c r="E227" s="18"/>
      <c r="F227" s="18"/>
      <c r="H227" s="18"/>
      <c r="I227" s="18"/>
    </row>
    <row r="228" ht="26.25" customHeight="1">
      <c r="B228" s="1"/>
      <c r="D228" s="18"/>
      <c r="E228" s="18"/>
      <c r="F228" s="18"/>
      <c r="H228" s="18"/>
      <c r="I228" s="18"/>
    </row>
    <row r="229" ht="26.25" customHeight="1">
      <c r="B229" s="1"/>
      <c r="D229" s="18"/>
      <c r="E229" s="18"/>
      <c r="F229" s="18"/>
      <c r="H229" s="18"/>
      <c r="I229" s="18"/>
    </row>
    <row r="230" ht="26.25" customHeight="1">
      <c r="B230" s="1"/>
      <c r="D230" s="18"/>
      <c r="E230" s="18"/>
      <c r="F230" s="18"/>
      <c r="H230" s="18"/>
      <c r="I230" s="18"/>
    </row>
    <row r="231" ht="26.25" customHeight="1">
      <c r="B231" s="1"/>
      <c r="D231" s="18"/>
      <c r="E231" s="18"/>
      <c r="F231" s="18"/>
      <c r="H231" s="18"/>
      <c r="I231" s="18"/>
    </row>
    <row r="232" ht="26.25" customHeight="1">
      <c r="B232" s="1"/>
      <c r="D232" s="18"/>
      <c r="E232" s="18"/>
      <c r="F232" s="18"/>
      <c r="H232" s="18"/>
      <c r="I232" s="18"/>
    </row>
    <row r="233" ht="26.25" customHeight="1">
      <c r="B233" s="1"/>
      <c r="D233" s="18"/>
      <c r="E233" s="18"/>
      <c r="F233" s="18"/>
      <c r="H233" s="18"/>
      <c r="I233" s="18"/>
    </row>
    <row r="234" ht="26.25" customHeight="1">
      <c r="B234" s="1"/>
      <c r="D234" s="18"/>
      <c r="E234" s="18"/>
      <c r="F234" s="18"/>
      <c r="H234" s="18"/>
      <c r="I234" s="18"/>
    </row>
    <row r="235" ht="26.25" customHeight="1">
      <c r="B235" s="1"/>
      <c r="D235" s="18"/>
      <c r="E235" s="18"/>
      <c r="F235" s="18"/>
      <c r="H235" s="18"/>
      <c r="I235" s="18"/>
    </row>
    <row r="236" ht="26.25" customHeight="1">
      <c r="B236" s="1"/>
      <c r="D236" s="18"/>
      <c r="E236" s="18"/>
      <c r="F236" s="18"/>
      <c r="H236" s="18"/>
      <c r="I236" s="18"/>
    </row>
    <row r="237" ht="26.25" customHeight="1">
      <c r="B237" s="1"/>
      <c r="D237" s="18"/>
      <c r="E237" s="18"/>
      <c r="F237" s="18"/>
      <c r="H237" s="18"/>
      <c r="I237" s="18"/>
    </row>
    <row r="238" ht="26.25" customHeight="1">
      <c r="B238" s="1"/>
      <c r="D238" s="18"/>
      <c r="E238" s="18"/>
      <c r="F238" s="18"/>
      <c r="H238" s="18"/>
      <c r="I238" s="18"/>
    </row>
    <row r="239" ht="26.25" customHeight="1">
      <c r="B239" s="1"/>
      <c r="D239" s="18"/>
      <c r="E239" s="18"/>
      <c r="F239" s="18"/>
      <c r="H239" s="18"/>
      <c r="I239" s="18"/>
    </row>
    <row r="240" ht="26.25" customHeight="1">
      <c r="B240" s="1"/>
      <c r="D240" s="18"/>
      <c r="E240" s="18"/>
      <c r="F240" s="18"/>
      <c r="H240" s="18"/>
      <c r="I240" s="18"/>
    </row>
    <row r="241" ht="26.25" customHeight="1">
      <c r="B241" s="1"/>
      <c r="D241" s="18"/>
      <c r="E241" s="18"/>
      <c r="F241" s="18"/>
      <c r="H241" s="18"/>
      <c r="I241" s="18"/>
    </row>
    <row r="242" ht="26.25" customHeight="1">
      <c r="B242" s="1"/>
      <c r="D242" s="18"/>
      <c r="E242" s="18"/>
      <c r="F242" s="18"/>
      <c r="H242" s="18"/>
      <c r="I242" s="18"/>
    </row>
    <row r="243" ht="26.25" customHeight="1">
      <c r="B243" s="1"/>
      <c r="D243" s="18"/>
      <c r="E243" s="18"/>
      <c r="F243" s="18"/>
      <c r="H243" s="18"/>
      <c r="I243" s="18"/>
    </row>
    <row r="244" ht="26.25" customHeight="1">
      <c r="B244" s="1"/>
      <c r="D244" s="18"/>
      <c r="E244" s="18"/>
      <c r="F244" s="18"/>
      <c r="H244" s="18"/>
      <c r="I244" s="18"/>
    </row>
    <row r="245" ht="26.25" customHeight="1">
      <c r="B245" s="1"/>
      <c r="D245" s="18"/>
      <c r="E245" s="18"/>
      <c r="F245" s="18"/>
      <c r="H245" s="18"/>
      <c r="I245" s="18"/>
    </row>
    <row r="246" ht="26.25" customHeight="1">
      <c r="B246" s="1"/>
      <c r="D246" s="18"/>
      <c r="E246" s="18"/>
      <c r="F246" s="18"/>
      <c r="H246" s="18"/>
      <c r="I246" s="18"/>
    </row>
    <row r="247" ht="26.25" customHeight="1">
      <c r="B247" s="1"/>
      <c r="D247" s="18"/>
      <c r="E247" s="18"/>
      <c r="F247" s="18"/>
      <c r="H247" s="18"/>
      <c r="I247" s="18"/>
    </row>
    <row r="248" ht="26.25" customHeight="1">
      <c r="B248" s="1"/>
      <c r="D248" s="18"/>
      <c r="E248" s="18"/>
      <c r="F248" s="18"/>
      <c r="H248" s="18"/>
      <c r="I248" s="18"/>
    </row>
    <row r="249" ht="26.25" customHeight="1">
      <c r="B249" s="1"/>
      <c r="D249" s="18"/>
      <c r="E249" s="18"/>
      <c r="F249" s="18"/>
      <c r="H249" s="18"/>
      <c r="I249" s="18"/>
    </row>
    <row r="250" ht="26.25" customHeight="1">
      <c r="B250" s="1"/>
      <c r="D250" s="18"/>
      <c r="E250" s="18"/>
      <c r="F250" s="18"/>
      <c r="H250" s="18"/>
      <c r="I250" s="18"/>
    </row>
    <row r="251" ht="26.25" customHeight="1">
      <c r="B251" s="1"/>
      <c r="D251" s="18"/>
      <c r="E251" s="18"/>
      <c r="F251" s="18"/>
      <c r="H251" s="18"/>
      <c r="I251" s="18"/>
    </row>
    <row r="252" ht="26.25" customHeight="1">
      <c r="B252" s="1"/>
      <c r="D252" s="18"/>
      <c r="E252" s="18"/>
      <c r="F252" s="18"/>
      <c r="H252" s="18"/>
      <c r="I252" s="18"/>
    </row>
    <row r="253" ht="26.25" customHeight="1">
      <c r="B253" s="1"/>
      <c r="D253" s="18"/>
      <c r="E253" s="18"/>
      <c r="F253" s="18"/>
      <c r="H253" s="18"/>
      <c r="I253" s="18"/>
    </row>
    <row r="254" ht="26.25" customHeight="1">
      <c r="B254" s="1"/>
      <c r="D254" s="18"/>
      <c r="E254" s="18"/>
      <c r="F254" s="18"/>
      <c r="H254" s="18"/>
      <c r="I254" s="18"/>
    </row>
    <row r="255" ht="26.25" customHeight="1">
      <c r="B255" s="1"/>
      <c r="D255" s="18"/>
      <c r="E255" s="18"/>
      <c r="F255" s="18"/>
      <c r="H255" s="18"/>
      <c r="I255" s="18"/>
    </row>
    <row r="256" ht="26.25" customHeight="1">
      <c r="B256" s="1"/>
      <c r="D256" s="18"/>
      <c r="E256" s="18"/>
      <c r="F256" s="18"/>
      <c r="H256" s="18"/>
      <c r="I256" s="18"/>
    </row>
    <row r="257" ht="26.25" customHeight="1">
      <c r="B257" s="1"/>
      <c r="D257" s="18"/>
      <c r="E257" s="18"/>
      <c r="F257" s="18"/>
      <c r="H257" s="18"/>
      <c r="I257" s="18"/>
    </row>
    <row r="258" ht="26.25" customHeight="1">
      <c r="B258" s="1"/>
      <c r="D258" s="18"/>
      <c r="E258" s="18"/>
      <c r="F258" s="18"/>
      <c r="H258" s="18"/>
      <c r="I258" s="18"/>
    </row>
    <row r="259" ht="26.25" customHeight="1">
      <c r="B259" s="1"/>
      <c r="D259" s="18"/>
      <c r="E259" s="18"/>
      <c r="F259" s="18"/>
      <c r="H259" s="18"/>
      <c r="I259" s="18"/>
    </row>
    <row r="260" ht="26.25" customHeight="1">
      <c r="B260" s="1"/>
      <c r="D260" s="18"/>
      <c r="E260" s="18"/>
      <c r="F260" s="18"/>
      <c r="H260" s="18"/>
      <c r="I260" s="18"/>
    </row>
    <row r="261" ht="26.25" customHeight="1">
      <c r="B261" s="1"/>
      <c r="D261" s="18"/>
      <c r="E261" s="18"/>
      <c r="F261" s="18"/>
      <c r="H261" s="18"/>
      <c r="I261" s="18"/>
    </row>
    <row r="262" ht="26.25" customHeight="1">
      <c r="B262" s="1"/>
      <c r="D262" s="18"/>
      <c r="E262" s="18"/>
      <c r="F262" s="18"/>
      <c r="H262" s="18"/>
      <c r="I262" s="18"/>
    </row>
    <row r="263" ht="26.25" customHeight="1">
      <c r="B263" s="1"/>
      <c r="D263" s="18"/>
      <c r="E263" s="18"/>
      <c r="F263" s="18"/>
      <c r="H263" s="18"/>
      <c r="I263" s="18"/>
    </row>
    <row r="264" ht="26.25" customHeight="1">
      <c r="B264" s="1"/>
      <c r="D264" s="18"/>
      <c r="E264" s="18"/>
      <c r="F264" s="18"/>
      <c r="H264" s="18"/>
      <c r="I264" s="18"/>
    </row>
    <row r="265" ht="26.25" customHeight="1">
      <c r="B265" s="1"/>
      <c r="D265" s="18"/>
      <c r="E265" s="18"/>
      <c r="F265" s="18"/>
      <c r="H265" s="18"/>
      <c r="I265" s="18"/>
    </row>
    <row r="266" ht="26.25" customHeight="1">
      <c r="B266" s="1"/>
      <c r="D266" s="18"/>
      <c r="E266" s="18"/>
      <c r="F266" s="18"/>
      <c r="H266" s="18"/>
      <c r="I266" s="18"/>
    </row>
    <row r="267" ht="26.25" customHeight="1">
      <c r="B267" s="1"/>
      <c r="D267" s="18"/>
      <c r="E267" s="18"/>
      <c r="F267" s="18"/>
      <c r="H267" s="18"/>
      <c r="I267" s="18"/>
    </row>
    <row r="268" ht="26.25" customHeight="1">
      <c r="B268" s="1"/>
      <c r="D268" s="18"/>
      <c r="E268" s="18"/>
      <c r="F268" s="18"/>
      <c r="H268" s="18"/>
      <c r="I268" s="18"/>
    </row>
    <row r="269" ht="26.25" customHeight="1">
      <c r="B269" s="1"/>
      <c r="D269" s="18"/>
      <c r="E269" s="18"/>
      <c r="F269" s="18"/>
      <c r="H269" s="18"/>
      <c r="I269" s="18"/>
    </row>
    <row r="270" ht="26.25" customHeight="1">
      <c r="B270" s="1"/>
      <c r="D270" s="18"/>
      <c r="E270" s="18"/>
      <c r="F270" s="18"/>
      <c r="H270" s="18"/>
      <c r="I270" s="18"/>
    </row>
    <row r="271" ht="26.25" customHeight="1">
      <c r="B271" s="1"/>
      <c r="D271" s="18"/>
      <c r="E271" s="18"/>
      <c r="F271" s="18"/>
      <c r="H271" s="18"/>
      <c r="I271" s="18"/>
    </row>
    <row r="272" ht="26.25" customHeight="1">
      <c r="B272" s="1"/>
      <c r="D272" s="18"/>
      <c r="E272" s="18"/>
      <c r="F272" s="18"/>
      <c r="H272" s="18"/>
      <c r="I272" s="18"/>
    </row>
    <row r="273" ht="26.25" customHeight="1">
      <c r="B273" s="1"/>
      <c r="D273" s="18"/>
      <c r="E273" s="18"/>
      <c r="F273" s="18"/>
      <c r="H273" s="18"/>
      <c r="I273" s="18"/>
    </row>
    <row r="274" ht="26.25" customHeight="1">
      <c r="B274" s="1"/>
      <c r="D274" s="18"/>
      <c r="E274" s="18"/>
      <c r="F274" s="18"/>
      <c r="H274" s="18"/>
      <c r="I274" s="18"/>
    </row>
    <row r="275" ht="26.25" customHeight="1">
      <c r="B275" s="1"/>
      <c r="D275" s="18"/>
      <c r="E275" s="18"/>
      <c r="F275" s="18"/>
      <c r="H275" s="18"/>
      <c r="I275" s="18"/>
    </row>
    <row r="276" ht="26.25" customHeight="1">
      <c r="B276" s="1"/>
      <c r="D276" s="18"/>
      <c r="E276" s="18"/>
      <c r="F276" s="18"/>
      <c r="H276" s="18"/>
      <c r="I276" s="18"/>
    </row>
    <row r="277" ht="26.25" customHeight="1">
      <c r="B277" s="1"/>
      <c r="D277" s="18"/>
      <c r="E277" s="18"/>
      <c r="F277" s="18"/>
      <c r="H277" s="18"/>
      <c r="I277" s="18"/>
    </row>
    <row r="278" ht="26.25" customHeight="1">
      <c r="B278" s="1"/>
      <c r="D278" s="18"/>
      <c r="E278" s="18"/>
      <c r="F278" s="18"/>
      <c r="H278" s="18"/>
      <c r="I278" s="18"/>
    </row>
    <row r="279" ht="26.25" customHeight="1">
      <c r="B279" s="1"/>
      <c r="D279" s="18"/>
      <c r="E279" s="18"/>
      <c r="F279" s="18"/>
      <c r="H279" s="18"/>
      <c r="I279" s="18"/>
    </row>
    <row r="280" ht="26.25" customHeight="1">
      <c r="B280" s="1"/>
      <c r="D280" s="18"/>
      <c r="E280" s="18"/>
      <c r="F280" s="18"/>
      <c r="H280" s="18"/>
      <c r="I280" s="18"/>
    </row>
    <row r="281" ht="26.25" customHeight="1">
      <c r="B281" s="1"/>
      <c r="D281" s="18"/>
      <c r="E281" s="18"/>
      <c r="F281" s="18"/>
      <c r="H281" s="18"/>
      <c r="I281" s="18"/>
    </row>
    <row r="282" ht="26.25" customHeight="1">
      <c r="B282" s="1"/>
      <c r="D282" s="18"/>
      <c r="E282" s="18"/>
      <c r="F282" s="18"/>
      <c r="H282" s="18"/>
      <c r="I282" s="18"/>
    </row>
    <row r="283" ht="26.25" customHeight="1">
      <c r="B283" s="1"/>
      <c r="D283" s="18"/>
      <c r="E283" s="18"/>
      <c r="F283" s="18"/>
      <c r="H283" s="18"/>
      <c r="I283" s="18"/>
    </row>
    <row r="284" ht="26.25" customHeight="1">
      <c r="B284" s="1"/>
      <c r="D284" s="18"/>
      <c r="E284" s="18"/>
      <c r="F284" s="18"/>
      <c r="H284" s="18"/>
      <c r="I284" s="18"/>
    </row>
    <row r="285" ht="26.25" customHeight="1">
      <c r="B285" s="1"/>
      <c r="D285" s="18"/>
      <c r="E285" s="18"/>
      <c r="F285" s="18"/>
      <c r="H285" s="18"/>
      <c r="I285" s="18"/>
    </row>
    <row r="286" ht="26.25" customHeight="1">
      <c r="B286" s="1"/>
      <c r="D286" s="18"/>
      <c r="E286" s="18"/>
      <c r="F286" s="18"/>
      <c r="H286" s="18"/>
      <c r="I286" s="18"/>
    </row>
    <row r="287" ht="26.25" customHeight="1">
      <c r="B287" s="1"/>
      <c r="D287" s="18"/>
      <c r="E287" s="18"/>
      <c r="F287" s="18"/>
      <c r="H287" s="18"/>
      <c r="I287" s="18"/>
    </row>
    <row r="288" ht="26.25" customHeight="1">
      <c r="B288" s="1"/>
      <c r="D288" s="18"/>
      <c r="E288" s="18"/>
      <c r="F288" s="18"/>
      <c r="H288" s="18"/>
      <c r="I288" s="18"/>
    </row>
    <row r="289" ht="26.25" customHeight="1">
      <c r="B289" s="1"/>
      <c r="D289" s="18"/>
      <c r="E289" s="18"/>
      <c r="F289" s="18"/>
      <c r="H289" s="18"/>
      <c r="I289" s="18"/>
    </row>
    <row r="290" ht="26.25" customHeight="1">
      <c r="B290" s="1"/>
      <c r="D290" s="18"/>
      <c r="E290" s="18"/>
      <c r="F290" s="18"/>
      <c r="H290" s="18"/>
      <c r="I290" s="18"/>
    </row>
    <row r="291" ht="26.25" customHeight="1">
      <c r="B291" s="1"/>
      <c r="D291" s="18"/>
      <c r="E291" s="18"/>
      <c r="F291" s="18"/>
      <c r="H291" s="18"/>
      <c r="I291" s="18"/>
    </row>
    <row r="292" ht="26.25" customHeight="1">
      <c r="B292" s="1"/>
      <c r="D292" s="18"/>
      <c r="E292" s="18"/>
      <c r="F292" s="18"/>
      <c r="H292" s="18"/>
      <c r="I292" s="18"/>
    </row>
    <row r="293" ht="26.25" customHeight="1">
      <c r="B293" s="1"/>
      <c r="D293" s="18"/>
      <c r="E293" s="18"/>
      <c r="F293" s="18"/>
      <c r="H293" s="18"/>
      <c r="I293" s="18"/>
    </row>
    <row r="294" ht="26.25" customHeight="1">
      <c r="B294" s="1"/>
      <c r="D294" s="18"/>
      <c r="E294" s="18"/>
      <c r="F294" s="18"/>
      <c r="H294" s="18"/>
      <c r="I294" s="18"/>
    </row>
    <row r="295" ht="26.25" customHeight="1">
      <c r="B295" s="1"/>
      <c r="D295" s="18"/>
      <c r="E295" s="18"/>
      <c r="F295" s="18"/>
      <c r="H295" s="18"/>
      <c r="I295" s="18"/>
    </row>
    <row r="296" ht="26.25" customHeight="1">
      <c r="B296" s="1"/>
      <c r="D296" s="18"/>
      <c r="E296" s="18"/>
      <c r="F296" s="18"/>
      <c r="H296" s="18"/>
      <c r="I296" s="18"/>
    </row>
    <row r="297" ht="26.25" customHeight="1">
      <c r="B297" s="1"/>
      <c r="D297" s="18"/>
      <c r="E297" s="18"/>
      <c r="F297" s="18"/>
      <c r="H297" s="18"/>
      <c r="I297" s="18"/>
    </row>
    <row r="298" ht="26.25" customHeight="1">
      <c r="B298" s="1"/>
      <c r="D298" s="18"/>
      <c r="E298" s="18"/>
      <c r="F298" s="18"/>
      <c r="H298" s="18"/>
      <c r="I298" s="18"/>
    </row>
    <row r="299" ht="26.25" customHeight="1">
      <c r="B299" s="1"/>
      <c r="D299" s="18"/>
      <c r="E299" s="18"/>
      <c r="F299" s="18"/>
      <c r="H299" s="18"/>
      <c r="I299" s="18"/>
    </row>
    <row r="300" ht="26.25" customHeight="1">
      <c r="B300" s="1"/>
      <c r="D300" s="18"/>
      <c r="E300" s="18"/>
      <c r="F300" s="18"/>
      <c r="H300" s="18"/>
      <c r="I300" s="18"/>
    </row>
    <row r="301" ht="26.25" customHeight="1">
      <c r="B301" s="1"/>
      <c r="D301" s="18"/>
      <c r="E301" s="18"/>
      <c r="F301" s="18"/>
      <c r="H301" s="18"/>
      <c r="I301" s="18"/>
    </row>
    <row r="302" ht="26.25" customHeight="1">
      <c r="B302" s="1"/>
      <c r="D302" s="18"/>
      <c r="E302" s="18"/>
      <c r="F302" s="18"/>
      <c r="H302" s="18"/>
      <c r="I302" s="18"/>
    </row>
    <row r="303" ht="26.25" customHeight="1">
      <c r="B303" s="1"/>
      <c r="D303" s="18"/>
      <c r="E303" s="18"/>
      <c r="F303" s="18"/>
      <c r="H303" s="18"/>
      <c r="I303" s="18"/>
    </row>
    <row r="304" ht="26.25" customHeight="1">
      <c r="B304" s="1"/>
      <c r="D304" s="18"/>
      <c r="E304" s="18"/>
      <c r="F304" s="18"/>
      <c r="H304" s="18"/>
      <c r="I304" s="18"/>
    </row>
    <row r="305" ht="26.25" customHeight="1">
      <c r="B305" s="1"/>
      <c r="D305" s="18"/>
      <c r="E305" s="18"/>
      <c r="F305" s="18"/>
      <c r="H305" s="18"/>
      <c r="I305" s="18"/>
    </row>
    <row r="306" ht="26.25" customHeight="1">
      <c r="B306" s="1"/>
      <c r="D306" s="18"/>
      <c r="E306" s="18"/>
      <c r="F306" s="18"/>
      <c r="H306" s="18"/>
      <c r="I306" s="18"/>
    </row>
    <row r="307" ht="26.25" customHeight="1">
      <c r="B307" s="1"/>
      <c r="D307" s="18"/>
      <c r="E307" s="18"/>
      <c r="F307" s="18"/>
      <c r="H307" s="18"/>
      <c r="I307" s="18"/>
    </row>
    <row r="308" ht="26.25" customHeight="1">
      <c r="B308" s="1"/>
      <c r="D308" s="18"/>
      <c r="E308" s="18"/>
      <c r="F308" s="18"/>
      <c r="H308" s="18"/>
      <c r="I308" s="18"/>
    </row>
    <row r="309" ht="26.25" customHeight="1">
      <c r="B309" s="1"/>
      <c r="D309" s="18"/>
      <c r="E309" s="18"/>
      <c r="F309" s="18"/>
      <c r="H309" s="18"/>
      <c r="I309" s="18"/>
    </row>
    <row r="310" ht="26.25" customHeight="1">
      <c r="B310" s="1"/>
      <c r="D310" s="18"/>
      <c r="E310" s="18"/>
      <c r="F310" s="18"/>
      <c r="H310" s="18"/>
      <c r="I310" s="18"/>
    </row>
    <row r="311" ht="26.25" customHeight="1">
      <c r="B311" s="1"/>
      <c r="D311" s="18"/>
      <c r="E311" s="18"/>
      <c r="F311" s="18"/>
      <c r="H311" s="18"/>
      <c r="I311" s="18"/>
    </row>
    <row r="312" ht="26.25" customHeight="1">
      <c r="B312" s="1"/>
      <c r="D312" s="18"/>
      <c r="E312" s="18"/>
      <c r="F312" s="18"/>
      <c r="H312" s="18"/>
      <c r="I312" s="18"/>
    </row>
    <row r="313" ht="26.25" customHeight="1">
      <c r="B313" s="1"/>
      <c r="D313" s="18"/>
      <c r="E313" s="18"/>
      <c r="F313" s="18"/>
      <c r="H313" s="18"/>
      <c r="I313" s="18"/>
    </row>
    <row r="314" ht="26.25" customHeight="1">
      <c r="B314" s="1"/>
      <c r="D314" s="18"/>
      <c r="E314" s="18"/>
      <c r="F314" s="18"/>
      <c r="H314" s="18"/>
      <c r="I314" s="18"/>
    </row>
    <row r="315" ht="26.25" customHeight="1">
      <c r="B315" s="1"/>
      <c r="D315" s="18"/>
      <c r="E315" s="18"/>
      <c r="F315" s="18"/>
      <c r="H315" s="18"/>
      <c r="I315" s="18"/>
    </row>
    <row r="316" ht="26.25" customHeight="1">
      <c r="B316" s="1"/>
      <c r="D316" s="18"/>
      <c r="E316" s="18"/>
      <c r="F316" s="18"/>
      <c r="H316" s="18"/>
      <c r="I316" s="18"/>
    </row>
    <row r="317" ht="26.25" customHeight="1">
      <c r="B317" s="1"/>
      <c r="D317" s="18"/>
      <c r="E317" s="18"/>
      <c r="F317" s="18"/>
      <c r="H317" s="18"/>
      <c r="I317" s="18"/>
    </row>
    <row r="318" ht="26.25" customHeight="1">
      <c r="B318" s="1"/>
      <c r="D318" s="18"/>
      <c r="E318" s="18"/>
      <c r="F318" s="18"/>
      <c r="H318" s="18"/>
      <c r="I318" s="18"/>
    </row>
    <row r="319" ht="26.25" customHeight="1">
      <c r="B319" s="1"/>
      <c r="D319" s="18"/>
      <c r="E319" s="18"/>
      <c r="F319" s="18"/>
      <c r="H319" s="18"/>
      <c r="I319" s="18"/>
    </row>
    <row r="320" ht="26.25" customHeight="1">
      <c r="B320" s="1"/>
      <c r="D320" s="18"/>
      <c r="E320" s="18"/>
      <c r="F320" s="18"/>
      <c r="H320" s="18"/>
      <c r="I320" s="18"/>
    </row>
    <row r="321" ht="26.25" customHeight="1">
      <c r="B321" s="1"/>
      <c r="D321" s="18"/>
      <c r="E321" s="18"/>
      <c r="F321" s="18"/>
      <c r="H321" s="18"/>
      <c r="I321" s="18"/>
    </row>
    <row r="322" ht="26.25" customHeight="1">
      <c r="B322" s="1"/>
      <c r="D322" s="18"/>
      <c r="E322" s="18"/>
      <c r="F322" s="18"/>
      <c r="H322" s="18"/>
      <c r="I322" s="18"/>
    </row>
    <row r="323" ht="26.25" customHeight="1">
      <c r="B323" s="1"/>
      <c r="D323" s="18"/>
      <c r="E323" s="18"/>
      <c r="F323" s="18"/>
      <c r="H323" s="18"/>
      <c r="I323" s="18"/>
    </row>
    <row r="324" ht="26.25" customHeight="1">
      <c r="B324" s="1"/>
      <c r="D324" s="18"/>
      <c r="E324" s="18"/>
      <c r="F324" s="18"/>
      <c r="H324" s="18"/>
      <c r="I324" s="18"/>
    </row>
    <row r="325" ht="26.25" customHeight="1">
      <c r="B325" s="1"/>
      <c r="D325" s="18"/>
      <c r="E325" s="18"/>
      <c r="F325" s="18"/>
      <c r="H325" s="18"/>
      <c r="I325" s="18"/>
    </row>
    <row r="326" ht="26.25" customHeight="1">
      <c r="B326" s="1"/>
      <c r="D326" s="18"/>
      <c r="E326" s="18"/>
      <c r="F326" s="18"/>
      <c r="H326" s="18"/>
      <c r="I326" s="18"/>
    </row>
    <row r="327" ht="26.25" customHeight="1">
      <c r="B327" s="1"/>
      <c r="D327" s="18"/>
      <c r="E327" s="18"/>
      <c r="F327" s="18"/>
      <c r="H327" s="18"/>
      <c r="I327" s="18"/>
    </row>
    <row r="328" ht="26.25" customHeight="1">
      <c r="B328" s="1"/>
      <c r="D328" s="18"/>
      <c r="E328" s="18"/>
      <c r="F328" s="18"/>
      <c r="H328" s="18"/>
      <c r="I328" s="18"/>
    </row>
    <row r="329" ht="26.25" customHeight="1">
      <c r="B329" s="1"/>
      <c r="D329" s="18"/>
      <c r="E329" s="18"/>
      <c r="F329" s="18"/>
      <c r="H329" s="18"/>
      <c r="I329" s="18"/>
    </row>
    <row r="330" ht="26.25" customHeight="1">
      <c r="B330" s="1"/>
      <c r="D330" s="18"/>
      <c r="E330" s="18"/>
      <c r="F330" s="18"/>
      <c r="H330" s="18"/>
      <c r="I330" s="18"/>
    </row>
    <row r="331" ht="26.25" customHeight="1">
      <c r="B331" s="1"/>
      <c r="D331" s="18"/>
      <c r="E331" s="18"/>
      <c r="F331" s="18"/>
      <c r="H331" s="18"/>
      <c r="I331" s="18"/>
    </row>
    <row r="332" ht="26.25" customHeight="1">
      <c r="B332" s="1"/>
      <c r="D332" s="18"/>
      <c r="E332" s="18"/>
      <c r="F332" s="18"/>
      <c r="H332" s="18"/>
      <c r="I332" s="18"/>
    </row>
    <row r="333" ht="26.25" customHeight="1">
      <c r="B333" s="1"/>
      <c r="D333" s="18"/>
      <c r="E333" s="18"/>
      <c r="F333" s="18"/>
      <c r="H333" s="18"/>
      <c r="I333" s="18"/>
    </row>
    <row r="334" ht="26.25" customHeight="1">
      <c r="B334" s="1"/>
      <c r="D334" s="18"/>
      <c r="E334" s="18"/>
      <c r="F334" s="18"/>
      <c r="H334" s="18"/>
      <c r="I334" s="18"/>
    </row>
    <row r="335" ht="26.25" customHeight="1">
      <c r="B335" s="1"/>
      <c r="D335" s="18"/>
      <c r="E335" s="18"/>
      <c r="F335" s="18"/>
      <c r="H335" s="18"/>
      <c r="I335" s="18"/>
    </row>
    <row r="336" ht="26.25" customHeight="1">
      <c r="B336" s="1"/>
      <c r="D336" s="18"/>
      <c r="E336" s="18"/>
      <c r="F336" s="18"/>
      <c r="H336" s="18"/>
      <c r="I336" s="18"/>
    </row>
    <row r="337" ht="26.25" customHeight="1">
      <c r="B337" s="1"/>
      <c r="D337" s="18"/>
      <c r="E337" s="18"/>
      <c r="F337" s="18"/>
      <c r="H337" s="18"/>
      <c r="I337" s="18"/>
    </row>
    <row r="338" ht="26.25" customHeight="1">
      <c r="B338" s="1"/>
      <c r="D338" s="18"/>
      <c r="E338" s="18"/>
      <c r="F338" s="18"/>
      <c r="H338" s="18"/>
      <c r="I338" s="18"/>
    </row>
    <row r="339" ht="26.25" customHeight="1">
      <c r="B339" s="1"/>
      <c r="D339" s="18"/>
      <c r="E339" s="18"/>
      <c r="F339" s="18"/>
      <c r="H339" s="18"/>
      <c r="I339" s="18"/>
    </row>
    <row r="340" ht="26.25" customHeight="1">
      <c r="B340" s="1"/>
      <c r="D340" s="18"/>
      <c r="E340" s="18"/>
      <c r="F340" s="18"/>
      <c r="H340" s="18"/>
      <c r="I340" s="18"/>
    </row>
    <row r="341" ht="26.25" customHeight="1">
      <c r="B341" s="1"/>
      <c r="D341" s="18"/>
      <c r="E341" s="18"/>
      <c r="F341" s="18"/>
      <c r="H341" s="18"/>
      <c r="I341" s="18"/>
    </row>
    <row r="342" ht="26.25" customHeight="1">
      <c r="B342" s="1"/>
      <c r="D342" s="18"/>
      <c r="E342" s="18"/>
      <c r="F342" s="18"/>
      <c r="H342" s="18"/>
      <c r="I342" s="18"/>
    </row>
    <row r="343" ht="26.25" customHeight="1">
      <c r="B343" s="1"/>
      <c r="D343" s="18"/>
      <c r="E343" s="18"/>
      <c r="F343" s="18"/>
      <c r="H343" s="18"/>
      <c r="I343" s="18"/>
    </row>
    <row r="344" ht="26.25" customHeight="1">
      <c r="B344" s="1"/>
      <c r="D344" s="18"/>
      <c r="E344" s="18"/>
      <c r="F344" s="18"/>
      <c r="H344" s="18"/>
      <c r="I344" s="18"/>
    </row>
    <row r="345" ht="26.25" customHeight="1">
      <c r="B345" s="1"/>
      <c r="D345" s="18"/>
      <c r="E345" s="18"/>
      <c r="F345" s="18"/>
      <c r="H345" s="18"/>
      <c r="I345" s="18"/>
    </row>
    <row r="346" ht="26.25" customHeight="1">
      <c r="B346" s="1"/>
      <c r="D346" s="18"/>
      <c r="E346" s="18"/>
      <c r="F346" s="18"/>
      <c r="H346" s="18"/>
      <c r="I346" s="18"/>
    </row>
    <row r="347" ht="26.25" customHeight="1">
      <c r="B347" s="1"/>
      <c r="D347" s="18"/>
      <c r="E347" s="18"/>
      <c r="F347" s="18"/>
      <c r="H347" s="18"/>
      <c r="I347" s="18"/>
    </row>
    <row r="348" ht="26.25" customHeight="1">
      <c r="B348" s="1"/>
      <c r="D348" s="18"/>
      <c r="E348" s="18"/>
      <c r="F348" s="18"/>
      <c r="H348" s="18"/>
      <c r="I348" s="18"/>
    </row>
    <row r="349" ht="26.25" customHeight="1">
      <c r="B349" s="1"/>
      <c r="D349" s="18"/>
      <c r="E349" s="18"/>
      <c r="F349" s="18"/>
      <c r="H349" s="18"/>
      <c r="I349" s="18"/>
    </row>
    <row r="350" ht="26.25" customHeight="1">
      <c r="B350" s="1"/>
      <c r="D350" s="18"/>
      <c r="E350" s="18"/>
      <c r="F350" s="18"/>
      <c r="H350" s="18"/>
      <c r="I350" s="18"/>
    </row>
    <row r="351" ht="26.25" customHeight="1">
      <c r="B351" s="1"/>
      <c r="D351" s="18"/>
      <c r="E351" s="18"/>
      <c r="F351" s="18"/>
      <c r="H351" s="18"/>
      <c r="I351" s="18"/>
    </row>
    <row r="352" ht="26.25" customHeight="1">
      <c r="B352" s="1"/>
      <c r="D352" s="18"/>
      <c r="E352" s="18"/>
      <c r="F352" s="18"/>
      <c r="H352" s="18"/>
      <c r="I352" s="18"/>
    </row>
    <row r="353" ht="26.25" customHeight="1">
      <c r="B353" s="1"/>
      <c r="D353" s="18"/>
      <c r="E353" s="18"/>
      <c r="F353" s="18"/>
      <c r="H353" s="18"/>
      <c r="I353" s="18"/>
    </row>
    <row r="354" ht="26.25" customHeight="1">
      <c r="B354" s="1"/>
      <c r="D354" s="18"/>
      <c r="E354" s="18"/>
      <c r="F354" s="18"/>
      <c r="H354" s="18"/>
      <c r="I354" s="18"/>
    </row>
    <row r="355" ht="26.25" customHeight="1">
      <c r="B355" s="1"/>
      <c r="D355" s="18"/>
      <c r="E355" s="18"/>
      <c r="F355" s="18"/>
      <c r="H355" s="18"/>
      <c r="I355" s="18"/>
    </row>
    <row r="356" ht="26.25" customHeight="1">
      <c r="B356" s="1"/>
      <c r="D356" s="18"/>
      <c r="E356" s="18"/>
      <c r="F356" s="18"/>
      <c r="H356" s="18"/>
      <c r="I356" s="18"/>
    </row>
    <row r="357" ht="26.25" customHeight="1">
      <c r="B357" s="1"/>
      <c r="D357" s="18"/>
      <c r="E357" s="18"/>
      <c r="F357" s="18"/>
      <c r="H357" s="18"/>
      <c r="I357" s="18"/>
    </row>
    <row r="358" ht="26.25" customHeight="1">
      <c r="B358" s="1"/>
      <c r="D358" s="18"/>
      <c r="E358" s="18"/>
      <c r="F358" s="18"/>
      <c r="H358" s="18"/>
      <c r="I358" s="18"/>
    </row>
    <row r="359" ht="26.25" customHeight="1">
      <c r="B359" s="1"/>
      <c r="D359" s="18"/>
      <c r="E359" s="18"/>
      <c r="F359" s="18"/>
      <c r="H359" s="18"/>
      <c r="I359" s="18"/>
    </row>
    <row r="360" ht="26.25" customHeight="1">
      <c r="B360" s="1"/>
      <c r="D360" s="18"/>
      <c r="E360" s="18"/>
      <c r="F360" s="18"/>
      <c r="H360" s="18"/>
      <c r="I360" s="18"/>
    </row>
    <row r="361" ht="26.25" customHeight="1">
      <c r="B361" s="1"/>
      <c r="D361" s="18"/>
      <c r="E361" s="18"/>
      <c r="F361" s="18"/>
      <c r="H361" s="18"/>
      <c r="I361" s="18"/>
    </row>
    <row r="362" ht="26.25" customHeight="1">
      <c r="B362" s="1"/>
      <c r="D362" s="18"/>
      <c r="E362" s="18"/>
      <c r="F362" s="18"/>
      <c r="H362" s="18"/>
      <c r="I362" s="18"/>
    </row>
    <row r="363" ht="26.25" customHeight="1">
      <c r="B363" s="1"/>
      <c r="D363" s="18"/>
      <c r="E363" s="18"/>
      <c r="F363" s="18"/>
      <c r="H363" s="18"/>
      <c r="I363" s="18"/>
    </row>
    <row r="364" ht="26.25" customHeight="1">
      <c r="B364" s="1"/>
      <c r="D364" s="18"/>
      <c r="E364" s="18"/>
      <c r="F364" s="18"/>
      <c r="H364" s="18"/>
      <c r="I364" s="18"/>
    </row>
    <row r="365" ht="26.25" customHeight="1">
      <c r="B365" s="1"/>
      <c r="D365" s="18"/>
      <c r="E365" s="18"/>
      <c r="F365" s="18"/>
      <c r="H365" s="18"/>
      <c r="I365" s="18"/>
    </row>
    <row r="366" ht="26.25" customHeight="1">
      <c r="B366" s="1"/>
      <c r="D366" s="18"/>
      <c r="E366" s="18"/>
      <c r="F366" s="18"/>
      <c r="H366" s="18"/>
      <c r="I366" s="18"/>
    </row>
    <row r="367" ht="26.25" customHeight="1">
      <c r="B367" s="1"/>
      <c r="D367" s="18"/>
      <c r="E367" s="18"/>
      <c r="F367" s="18"/>
      <c r="H367" s="18"/>
      <c r="I367" s="18"/>
    </row>
    <row r="368" ht="26.25" customHeight="1">
      <c r="B368" s="1"/>
      <c r="D368" s="18"/>
      <c r="E368" s="18"/>
      <c r="F368" s="18"/>
      <c r="H368" s="18"/>
      <c r="I368" s="18"/>
    </row>
    <row r="369" ht="26.25" customHeight="1">
      <c r="B369" s="1"/>
      <c r="D369" s="18"/>
      <c r="E369" s="18"/>
      <c r="F369" s="18"/>
      <c r="H369" s="18"/>
      <c r="I369" s="18"/>
    </row>
    <row r="370" ht="26.25" customHeight="1">
      <c r="B370" s="1"/>
      <c r="D370" s="18"/>
      <c r="E370" s="18"/>
      <c r="F370" s="18"/>
      <c r="H370" s="18"/>
      <c r="I370" s="18"/>
    </row>
    <row r="371" ht="26.25" customHeight="1">
      <c r="B371" s="1"/>
      <c r="D371" s="18"/>
      <c r="E371" s="18"/>
      <c r="F371" s="18"/>
      <c r="H371" s="18"/>
      <c r="I371" s="18"/>
    </row>
    <row r="372" ht="26.25" customHeight="1">
      <c r="B372" s="1"/>
      <c r="D372" s="18"/>
      <c r="E372" s="18"/>
      <c r="F372" s="18"/>
      <c r="H372" s="18"/>
      <c r="I372" s="18"/>
    </row>
    <row r="373" ht="26.25" customHeight="1">
      <c r="B373" s="1"/>
      <c r="D373" s="18"/>
      <c r="E373" s="18"/>
      <c r="F373" s="18"/>
      <c r="H373" s="18"/>
      <c r="I373" s="18"/>
    </row>
    <row r="374" ht="26.25" customHeight="1">
      <c r="B374" s="1"/>
      <c r="D374" s="18"/>
      <c r="E374" s="18"/>
      <c r="F374" s="18"/>
      <c r="H374" s="18"/>
      <c r="I374" s="18"/>
    </row>
    <row r="375" ht="26.25" customHeight="1">
      <c r="B375" s="1"/>
      <c r="D375" s="18"/>
      <c r="E375" s="18"/>
      <c r="F375" s="18"/>
      <c r="H375" s="18"/>
      <c r="I375" s="18"/>
    </row>
    <row r="376" ht="26.25" customHeight="1">
      <c r="B376" s="1"/>
      <c r="D376" s="18"/>
      <c r="E376" s="18"/>
      <c r="F376" s="18"/>
      <c r="H376" s="18"/>
      <c r="I376" s="18"/>
    </row>
    <row r="377" ht="26.25" customHeight="1">
      <c r="B377" s="1"/>
      <c r="D377" s="18"/>
      <c r="E377" s="18"/>
      <c r="F377" s="18"/>
      <c r="H377" s="18"/>
      <c r="I377" s="18"/>
    </row>
    <row r="378" ht="26.25" customHeight="1">
      <c r="B378" s="1"/>
      <c r="D378" s="18"/>
      <c r="E378" s="18"/>
      <c r="F378" s="18"/>
      <c r="H378" s="18"/>
      <c r="I378" s="18"/>
    </row>
    <row r="379" ht="26.25" customHeight="1">
      <c r="B379" s="1"/>
      <c r="D379" s="18"/>
      <c r="E379" s="18"/>
      <c r="F379" s="18"/>
      <c r="H379" s="18"/>
      <c r="I379" s="18"/>
    </row>
    <row r="380" ht="26.25" customHeight="1">
      <c r="B380" s="1"/>
      <c r="D380" s="18"/>
      <c r="E380" s="18"/>
      <c r="F380" s="18"/>
      <c r="H380" s="18"/>
      <c r="I380" s="18"/>
    </row>
    <row r="381" ht="26.25" customHeight="1">
      <c r="B381" s="1"/>
      <c r="D381" s="18"/>
      <c r="E381" s="18"/>
      <c r="F381" s="18"/>
      <c r="H381" s="18"/>
      <c r="I381" s="18"/>
    </row>
    <row r="382" ht="26.25" customHeight="1">
      <c r="B382" s="1"/>
      <c r="D382" s="18"/>
      <c r="E382" s="18"/>
      <c r="F382" s="18"/>
      <c r="H382" s="18"/>
      <c r="I382" s="18"/>
    </row>
    <row r="383" ht="26.25" customHeight="1">
      <c r="B383" s="1"/>
      <c r="D383" s="18"/>
      <c r="E383" s="18"/>
      <c r="F383" s="18"/>
      <c r="H383" s="18"/>
      <c r="I383" s="18"/>
    </row>
    <row r="384" ht="26.25" customHeight="1">
      <c r="B384" s="1"/>
      <c r="D384" s="18"/>
      <c r="E384" s="18"/>
      <c r="F384" s="18"/>
      <c r="H384" s="18"/>
      <c r="I384" s="18"/>
    </row>
    <row r="385" ht="26.25" customHeight="1">
      <c r="B385" s="1"/>
      <c r="D385" s="18"/>
      <c r="E385" s="18"/>
      <c r="F385" s="18"/>
      <c r="H385" s="18"/>
      <c r="I385" s="18"/>
    </row>
    <row r="386" ht="26.25" customHeight="1">
      <c r="B386" s="1"/>
      <c r="D386" s="18"/>
      <c r="E386" s="18"/>
      <c r="F386" s="18"/>
      <c r="H386" s="18"/>
      <c r="I386" s="18"/>
    </row>
    <row r="387" ht="26.25" customHeight="1">
      <c r="B387" s="1"/>
      <c r="D387" s="18"/>
      <c r="E387" s="18"/>
      <c r="F387" s="18"/>
      <c r="H387" s="18"/>
      <c r="I387" s="18"/>
    </row>
    <row r="388" ht="26.25" customHeight="1">
      <c r="B388" s="1"/>
      <c r="D388" s="18"/>
      <c r="E388" s="18"/>
      <c r="F388" s="18"/>
      <c r="H388" s="18"/>
      <c r="I388" s="18"/>
    </row>
    <row r="389" ht="26.25" customHeight="1">
      <c r="B389" s="1"/>
      <c r="D389" s="18"/>
      <c r="E389" s="18"/>
      <c r="F389" s="18"/>
      <c r="H389" s="18"/>
      <c r="I389" s="18"/>
    </row>
    <row r="390" ht="26.25" customHeight="1">
      <c r="B390" s="1"/>
      <c r="D390" s="18"/>
      <c r="E390" s="18"/>
      <c r="F390" s="18"/>
      <c r="H390" s="18"/>
      <c r="I390" s="18"/>
    </row>
    <row r="391" ht="26.25" customHeight="1">
      <c r="B391" s="1"/>
      <c r="D391" s="18"/>
      <c r="E391" s="18"/>
      <c r="F391" s="18"/>
      <c r="H391" s="18"/>
      <c r="I391" s="18"/>
    </row>
    <row r="392" ht="26.25" customHeight="1">
      <c r="B392" s="1"/>
      <c r="D392" s="18"/>
      <c r="E392" s="18"/>
      <c r="F392" s="18"/>
      <c r="H392" s="18"/>
      <c r="I392" s="18"/>
    </row>
    <row r="393" ht="26.25" customHeight="1">
      <c r="B393" s="1"/>
      <c r="D393" s="18"/>
      <c r="E393" s="18"/>
      <c r="F393" s="18"/>
      <c r="H393" s="18"/>
      <c r="I393" s="18"/>
    </row>
    <row r="394" ht="26.25" customHeight="1">
      <c r="B394" s="1"/>
      <c r="D394" s="18"/>
      <c r="E394" s="18"/>
      <c r="F394" s="18"/>
      <c r="H394" s="18"/>
      <c r="I394" s="18"/>
    </row>
    <row r="395" ht="26.25" customHeight="1">
      <c r="B395" s="1"/>
      <c r="D395" s="18"/>
      <c r="E395" s="18"/>
      <c r="F395" s="18"/>
      <c r="H395" s="18"/>
      <c r="I395" s="18"/>
    </row>
    <row r="396" ht="26.25" customHeight="1">
      <c r="B396" s="1"/>
      <c r="D396" s="18"/>
      <c r="E396" s="18"/>
      <c r="F396" s="18"/>
      <c r="H396" s="18"/>
      <c r="I396" s="18"/>
    </row>
    <row r="397" ht="26.25" customHeight="1">
      <c r="B397" s="1"/>
      <c r="D397" s="18"/>
      <c r="E397" s="18"/>
      <c r="F397" s="18"/>
      <c r="H397" s="18"/>
      <c r="I397" s="18"/>
    </row>
    <row r="398" ht="26.25" customHeight="1">
      <c r="B398" s="1"/>
      <c r="D398" s="18"/>
      <c r="E398" s="18"/>
      <c r="F398" s="18"/>
      <c r="H398" s="18"/>
      <c r="I398" s="18"/>
    </row>
    <row r="399" ht="26.25" customHeight="1">
      <c r="B399" s="1"/>
      <c r="D399" s="18"/>
      <c r="E399" s="18"/>
      <c r="F399" s="18"/>
      <c r="H399" s="18"/>
      <c r="I399" s="18"/>
    </row>
    <row r="400" ht="26.25" customHeight="1">
      <c r="B400" s="1"/>
      <c r="D400" s="18"/>
      <c r="E400" s="18"/>
      <c r="F400" s="18"/>
      <c r="H400" s="18"/>
      <c r="I400" s="18"/>
    </row>
    <row r="401" ht="26.25" customHeight="1">
      <c r="B401" s="1"/>
      <c r="D401" s="18"/>
      <c r="E401" s="18"/>
      <c r="F401" s="18"/>
      <c r="H401" s="18"/>
      <c r="I401" s="18"/>
    </row>
    <row r="402" ht="26.25" customHeight="1">
      <c r="B402" s="1"/>
      <c r="D402" s="18"/>
      <c r="E402" s="18"/>
      <c r="F402" s="18"/>
      <c r="H402" s="18"/>
      <c r="I402" s="18"/>
    </row>
    <row r="403" ht="26.25" customHeight="1">
      <c r="B403" s="1"/>
      <c r="D403" s="18"/>
      <c r="E403" s="18"/>
      <c r="F403" s="18"/>
      <c r="H403" s="18"/>
      <c r="I403" s="18"/>
    </row>
    <row r="404" ht="26.25" customHeight="1">
      <c r="B404" s="1"/>
      <c r="D404" s="18"/>
      <c r="E404" s="18"/>
      <c r="F404" s="18"/>
      <c r="H404" s="18"/>
      <c r="I404" s="18"/>
    </row>
    <row r="405" ht="26.25" customHeight="1">
      <c r="B405" s="1"/>
      <c r="D405" s="18"/>
      <c r="E405" s="18"/>
      <c r="F405" s="18"/>
      <c r="H405" s="18"/>
      <c r="I405" s="18"/>
    </row>
    <row r="406" ht="26.25" customHeight="1">
      <c r="B406" s="1"/>
      <c r="D406" s="18"/>
      <c r="E406" s="18"/>
      <c r="F406" s="18"/>
      <c r="H406" s="18"/>
      <c r="I406" s="18"/>
    </row>
    <row r="407" ht="26.25" customHeight="1">
      <c r="B407" s="1"/>
      <c r="D407" s="18"/>
      <c r="E407" s="18"/>
      <c r="F407" s="18"/>
      <c r="H407" s="18"/>
      <c r="I407" s="18"/>
    </row>
    <row r="408" ht="26.25" customHeight="1">
      <c r="B408" s="1"/>
      <c r="D408" s="18"/>
      <c r="E408" s="18"/>
      <c r="F408" s="18"/>
      <c r="H408" s="18"/>
      <c r="I408" s="18"/>
    </row>
    <row r="409" ht="26.25" customHeight="1">
      <c r="B409" s="1"/>
      <c r="D409" s="18"/>
      <c r="E409" s="18"/>
      <c r="F409" s="18"/>
      <c r="H409" s="18"/>
      <c r="I409" s="18"/>
    </row>
    <row r="410" ht="26.25" customHeight="1">
      <c r="B410" s="1"/>
      <c r="D410" s="18"/>
      <c r="E410" s="18"/>
      <c r="F410" s="18"/>
      <c r="H410" s="18"/>
      <c r="I410" s="18"/>
    </row>
    <row r="411" ht="26.25" customHeight="1">
      <c r="B411" s="1"/>
      <c r="D411" s="18"/>
      <c r="E411" s="18"/>
      <c r="F411" s="18"/>
      <c r="H411" s="18"/>
      <c r="I411" s="18"/>
    </row>
    <row r="412" ht="26.25" customHeight="1">
      <c r="B412" s="1"/>
      <c r="D412" s="18"/>
      <c r="E412" s="18"/>
      <c r="F412" s="18"/>
      <c r="H412" s="18"/>
      <c r="I412" s="18"/>
    </row>
    <row r="413" ht="26.25" customHeight="1">
      <c r="B413" s="1"/>
      <c r="D413" s="18"/>
      <c r="E413" s="18"/>
      <c r="F413" s="18"/>
      <c r="H413" s="18"/>
      <c r="I413" s="18"/>
    </row>
    <row r="414" ht="26.25" customHeight="1">
      <c r="B414" s="1"/>
      <c r="D414" s="18"/>
      <c r="E414" s="18"/>
      <c r="F414" s="18"/>
      <c r="H414" s="18"/>
      <c r="I414" s="18"/>
    </row>
    <row r="415" ht="26.25" customHeight="1">
      <c r="B415" s="1"/>
      <c r="D415" s="18"/>
      <c r="E415" s="18"/>
      <c r="F415" s="18"/>
      <c r="H415" s="18"/>
      <c r="I415" s="18"/>
    </row>
    <row r="416" ht="26.25" customHeight="1">
      <c r="B416" s="1"/>
      <c r="D416" s="18"/>
      <c r="E416" s="18"/>
      <c r="F416" s="18"/>
      <c r="H416" s="18"/>
      <c r="I416" s="18"/>
    </row>
    <row r="417" ht="26.25" customHeight="1">
      <c r="B417" s="1"/>
      <c r="D417" s="18"/>
      <c r="E417" s="18"/>
      <c r="F417" s="18"/>
      <c r="H417" s="18"/>
      <c r="I417" s="18"/>
    </row>
    <row r="418" ht="26.25" customHeight="1">
      <c r="B418" s="1"/>
      <c r="D418" s="18"/>
      <c r="E418" s="18"/>
      <c r="F418" s="18"/>
      <c r="H418" s="18"/>
      <c r="I418" s="18"/>
    </row>
    <row r="419" ht="26.25" customHeight="1">
      <c r="B419" s="1"/>
      <c r="D419" s="18"/>
      <c r="E419" s="18"/>
      <c r="F419" s="18"/>
      <c r="H419" s="18"/>
      <c r="I419" s="18"/>
    </row>
    <row r="420" ht="26.25" customHeight="1">
      <c r="B420" s="1"/>
      <c r="D420" s="18"/>
      <c r="E420" s="18"/>
      <c r="F420" s="18"/>
      <c r="H420" s="18"/>
      <c r="I420" s="18"/>
    </row>
    <row r="421" ht="26.25" customHeight="1">
      <c r="B421" s="1"/>
      <c r="D421" s="18"/>
      <c r="E421" s="18"/>
      <c r="F421" s="18"/>
      <c r="H421" s="18"/>
      <c r="I421" s="18"/>
    </row>
    <row r="422" ht="26.25" customHeight="1">
      <c r="B422" s="1"/>
      <c r="D422" s="18"/>
      <c r="E422" s="18"/>
      <c r="F422" s="18"/>
      <c r="H422" s="18"/>
      <c r="I422" s="18"/>
    </row>
    <row r="423" ht="26.25" customHeight="1">
      <c r="B423" s="1"/>
      <c r="D423" s="18"/>
      <c r="E423" s="18"/>
      <c r="F423" s="18"/>
      <c r="H423" s="18"/>
      <c r="I423" s="18"/>
    </row>
    <row r="424" ht="26.25" customHeight="1">
      <c r="B424" s="1"/>
      <c r="D424" s="18"/>
      <c r="E424" s="18"/>
      <c r="F424" s="18"/>
      <c r="H424" s="18"/>
      <c r="I424" s="18"/>
    </row>
    <row r="425" ht="26.25" customHeight="1">
      <c r="B425" s="1"/>
      <c r="D425" s="18"/>
      <c r="E425" s="18"/>
      <c r="F425" s="18"/>
      <c r="H425" s="18"/>
      <c r="I425" s="18"/>
    </row>
    <row r="426" ht="26.25" customHeight="1">
      <c r="B426" s="1"/>
      <c r="D426" s="18"/>
      <c r="E426" s="18"/>
      <c r="F426" s="18"/>
      <c r="H426" s="18"/>
      <c r="I426" s="18"/>
    </row>
    <row r="427" ht="26.25" customHeight="1">
      <c r="B427" s="1"/>
      <c r="D427" s="18"/>
      <c r="E427" s="18"/>
      <c r="F427" s="18"/>
      <c r="H427" s="18"/>
      <c r="I427" s="18"/>
    </row>
    <row r="428" ht="26.25" customHeight="1">
      <c r="B428" s="1"/>
      <c r="D428" s="18"/>
      <c r="E428" s="18"/>
      <c r="F428" s="18"/>
      <c r="H428" s="18"/>
      <c r="I428" s="18"/>
    </row>
    <row r="429" ht="26.25" customHeight="1">
      <c r="B429" s="1"/>
      <c r="D429" s="18"/>
      <c r="E429" s="18"/>
      <c r="F429" s="18"/>
      <c r="H429" s="18"/>
      <c r="I429" s="18"/>
    </row>
    <row r="430" ht="26.25" customHeight="1">
      <c r="B430" s="1"/>
      <c r="D430" s="18"/>
      <c r="E430" s="18"/>
      <c r="F430" s="18"/>
      <c r="H430" s="18"/>
      <c r="I430" s="18"/>
    </row>
    <row r="431" ht="26.25" customHeight="1">
      <c r="B431" s="1"/>
      <c r="D431" s="18"/>
      <c r="E431" s="18"/>
      <c r="F431" s="18"/>
      <c r="H431" s="18"/>
      <c r="I431" s="18"/>
    </row>
    <row r="432" ht="26.25" customHeight="1">
      <c r="B432" s="1"/>
      <c r="D432" s="18"/>
      <c r="E432" s="18"/>
      <c r="F432" s="18"/>
      <c r="H432" s="18"/>
      <c r="I432" s="18"/>
    </row>
    <row r="433" ht="26.25" customHeight="1">
      <c r="B433" s="1"/>
      <c r="D433" s="18"/>
      <c r="E433" s="18"/>
      <c r="F433" s="18"/>
      <c r="H433" s="18"/>
      <c r="I433" s="18"/>
    </row>
    <row r="434" ht="26.25" customHeight="1">
      <c r="B434" s="1"/>
      <c r="D434" s="18"/>
      <c r="E434" s="18"/>
      <c r="F434" s="18"/>
      <c r="H434" s="18"/>
      <c r="I434" s="18"/>
    </row>
    <row r="435" ht="26.25" customHeight="1">
      <c r="B435" s="1"/>
      <c r="D435" s="18"/>
      <c r="E435" s="18"/>
      <c r="F435" s="18"/>
      <c r="H435" s="18"/>
      <c r="I435" s="18"/>
    </row>
    <row r="436" ht="26.25" customHeight="1">
      <c r="B436" s="1"/>
      <c r="D436" s="18"/>
      <c r="E436" s="18"/>
      <c r="F436" s="18"/>
      <c r="H436" s="18"/>
      <c r="I436" s="18"/>
    </row>
    <row r="437" ht="26.25" customHeight="1">
      <c r="B437" s="1"/>
      <c r="D437" s="18"/>
      <c r="E437" s="18"/>
      <c r="F437" s="18"/>
      <c r="H437" s="18"/>
      <c r="I437" s="18"/>
    </row>
    <row r="438" ht="26.25" customHeight="1">
      <c r="B438" s="1"/>
      <c r="D438" s="18"/>
      <c r="E438" s="18"/>
      <c r="F438" s="18"/>
      <c r="H438" s="18"/>
      <c r="I438" s="18"/>
    </row>
    <row r="439" ht="26.25" customHeight="1">
      <c r="B439" s="1"/>
      <c r="D439" s="18"/>
      <c r="E439" s="18"/>
      <c r="F439" s="18"/>
      <c r="H439" s="18"/>
      <c r="I439" s="18"/>
    </row>
    <row r="440" ht="26.25" customHeight="1">
      <c r="B440" s="1"/>
      <c r="D440" s="18"/>
      <c r="E440" s="18"/>
      <c r="F440" s="18"/>
      <c r="H440" s="18"/>
      <c r="I440" s="18"/>
    </row>
    <row r="441" ht="26.25" customHeight="1">
      <c r="B441" s="1"/>
      <c r="D441" s="18"/>
      <c r="E441" s="18"/>
      <c r="F441" s="18"/>
      <c r="H441" s="18"/>
      <c r="I441" s="18"/>
    </row>
    <row r="442" ht="26.25" customHeight="1">
      <c r="B442" s="1"/>
      <c r="D442" s="18"/>
      <c r="E442" s="18"/>
      <c r="F442" s="18"/>
      <c r="H442" s="18"/>
      <c r="I442" s="18"/>
    </row>
    <row r="443" ht="26.25" customHeight="1">
      <c r="B443" s="1"/>
      <c r="D443" s="18"/>
      <c r="E443" s="18"/>
      <c r="F443" s="18"/>
      <c r="H443" s="18"/>
      <c r="I443" s="18"/>
    </row>
    <row r="444" ht="26.25" customHeight="1">
      <c r="B444" s="1"/>
      <c r="D444" s="18"/>
      <c r="E444" s="18"/>
      <c r="F444" s="18"/>
      <c r="H444" s="18"/>
      <c r="I444" s="18"/>
    </row>
    <row r="445" ht="26.25" customHeight="1">
      <c r="B445" s="1"/>
      <c r="D445" s="18"/>
      <c r="E445" s="18"/>
      <c r="F445" s="18"/>
      <c r="H445" s="18"/>
      <c r="I445" s="18"/>
    </row>
    <row r="446" ht="26.25" customHeight="1">
      <c r="B446" s="1"/>
      <c r="D446" s="18"/>
      <c r="E446" s="18"/>
      <c r="F446" s="18"/>
      <c r="H446" s="18"/>
      <c r="I446" s="18"/>
    </row>
    <row r="447" ht="26.25" customHeight="1">
      <c r="B447" s="1"/>
      <c r="D447" s="18"/>
      <c r="E447" s="18"/>
      <c r="F447" s="18"/>
      <c r="H447" s="18"/>
      <c r="I447" s="18"/>
    </row>
    <row r="448" ht="26.25" customHeight="1">
      <c r="B448" s="1"/>
      <c r="D448" s="18"/>
      <c r="E448" s="18"/>
      <c r="F448" s="18"/>
      <c r="H448" s="18"/>
      <c r="I448" s="18"/>
    </row>
    <row r="449" ht="26.25" customHeight="1">
      <c r="B449" s="1"/>
      <c r="D449" s="18"/>
      <c r="E449" s="18"/>
      <c r="F449" s="18"/>
      <c r="H449" s="18"/>
      <c r="I449" s="18"/>
    </row>
    <row r="450" ht="26.25" customHeight="1">
      <c r="B450" s="1"/>
      <c r="D450" s="18"/>
      <c r="E450" s="18"/>
      <c r="F450" s="18"/>
      <c r="H450" s="18"/>
      <c r="I450" s="18"/>
    </row>
    <row r="451" ht="26.25" customHeight="1">
      <c r="B451" s="1"/>
      <c r="D451" s="18"/>
      <c r="E451" s="18"/>
      <c r="F451" s="18"/>
      <c r="H451" s="18"/>
      <c r="I451" s="18"/>
    </row>
    <row r="452" ht="26.25" customHeight="1">
      <c r="B452" s="1"/>
      <c r="D452" s="18"/>
      <c r="E452" s="18"/>
      <c r="F452" s="18"/>
      <c r="H452" s="18"/>
      <c r="I452" s="18"/>
    </row>
    <row r="453" ht="26.25" customHeight="1">
      <c r="B453" s="1"/>
      <c r="D453" s="18"/>
      <c r="E453" s="18"/>
      <c r="F453" s="18"/>
      <c r="H453" s="18"/>
      <c r="I453" s="18"/>
    </row>
    <row r="454" ht="26.25" customHeight="1">
      <c r="B454" s="1"/>
      <c r="D454" s="18"/>
      <c r="E454" s="18"/>
      <c r="F454" s="18"/>
      <c r="H454" s="18"/>
      <c r="I454" s="18"/>
    </row>
    <row r="455" ht="26.25" customHeight="1">
      <c r="B455" s="1"/>
      <c r="D455" s="18"/>
      <c r="E455" s="18"/>
      <c r="F455" s="18"/>
      <c r="H455" s="18"/>
      <c r="I455" s="18"/>
    </row>
    <row r="456" ht="26.25" customHeight="1">
      <c r="B456" s="1"/>
      <c r="D456" s="18"/>
      <c r="E456" s="18"/>
      <c r="F456" s="18"/>
      <c r="H456" s="18"/>
      <c r="I456" s="18"/>
    </row>
    <row r="457" ht="26.25" customHeight="1">
      <c r="B457" s="1"/>
      <c r="D457" s="18"/>
      <c r="E457" s="18"/>
      <c r="F457" s="18"/>
      <c r="H457" s="18"/>
      <c r="I457" s="18"/>
    </row>
    <row r="458" ht="26.25" customHeight="1">
      <c r="B458" s="1"/>
      <c r="D458" s="18"/>
      <c r="E458" s="18"/>
      <c r="F458" s="18"/>
      <c r="H458" s="18"/>
      <c r="I458" s="18"/>
    </row>
    <row r="459" ht="26.25" customHeight="1">
      <c r="B459" s="1"/>
      <c r="D459" s="18"/>
      <c r="E459" s="18"/>
      <c r="F459" s="18"/>
      <c r="H459" s="18"/>
      <c r="I459" s="18"/>
    </row>
    <row r="460" ht="26.25" customHeight="1">
      <c r="B460" s="1"/>
      <c r="D460" s="18"/>
      <c r="E460" s="18"/>
      <c r="F460" s="18"/>
      <c r="H460" s="18"/>
      <c r="I460" s="18"/>
    </row>
    <row r="461" ht="26.25" customHeight="1">
      <c r="B461" s="1"/>
      <c r="D461" s="18"/>
      <c r="E461" s="18"/>
      <c r="F461" s="18"/>
      <c r="H461" s="18"/>
      <c r="I461" s="18"/>
    </row>
    <row r="462" ht="26.25" customHeight="1">
      <c r="B462" s="1"/>
      <c r="D462" s="18"/>
      <c r="E462" s="18"/>
      <c r="F462" s="18"/>
      <c r="H462" s="18"/>
      <c r="I462" s="18"/>
    </row>
    <row r="463" ht="26.25" customHeight="1">
      <c r="B463" s="1"/>
      <c r="D463" s="18"/>
      <c r="E463" s="18"/>
      <c r="F463" s="18"/>
      <c r="H463" s="18"/>
      <c r="I463" s="18"/>
    </row>
    <row r="464" ht="26.25" customHeight="1">
      <c r="B464" s="1"/>
      <c r="D464" s="18"/>
      <c r="E464" s="18"/>
      <c r="F464" s="18"/>
      <c r="H464" s="18"/>
      <c r="I464" s="18"/>
    </row>
    <row r="465" ht="26.25" customHeight="1">
      <c r="B465" s="1"/>
      <c r="D465" s="18"/>
      <c r="E465" s="18"/>
      <c r="F465" s="18"/>
      <c r="H465" s="18"/>
      <c r="I465" s="18"/>
    </row>
    <row r="466" ht="26.25" customHeight="1">
      <c r="B466" s="1"/>
      <c r="D466" s="18"/>
      <c r="E466" s="18"/>
      <c r="F466" s="18"/>
      <c r="H466" s="18"/>
      <c r="I466" s="18"/>
    </row>
    <row r="467" ht="26.25" customHeight="1">
      <c r="B467" s="1"/>
      <c r="D467" s="18"/>
      <c r="E467" s="18"/>
      <c r="F467" s="18"/>
      <c r="H467" s="18"/>
      <c r="I467" s="18"/>
    </row>
    <row r="468" ht="26.25" customHeight="1">
      <c r="B468" s="1"/>
      <c r="D468" s="18"/>
      <c r="E468" s="18"/>
      <c r="F468" s="18"/>
      <c r="H468" s="18"/>
      <c r="I468" s="18"/>
    </row>
    <row r="469" ht="26.25" customHeight="1">
      <c r="B469" s="1"/>
      <c r="D469" s="18"/>
      <c r="E469" s="18"/>
      <c r="F469" s="18"/>
      <c r="H469" s="18"/>
      <c r="I469" s="18"/>
    </row>
    <row r="470" ht="26.25" customHeight="1">
      <c r="B470" s="1"/>
      <c r="D470" s="18"/>
      <c r="E470" s="18"/>
      <c r="F470" s="18"/>
      <c r="H470" s="18"/>
      <c r="I470" s="18"/>
    </row>
    <row r="471" ht="26.25" customHeight="1">
      <c r="B471" s="1"/>
      <c r="D471" s="18"/>
      <c r="E471" s="18"/>
      <c r="F471" s="18"/>
      <c r="H471" s="18"/>
      <c r="I471" s="18"/>
    </row>
    <row r="472" ht="26.25" customHeight="1">
      <c r="B472" s="1"/>
      <c r="D472" s="18"/>
      <c r="E472" s="18"/>
      <c r="F472" s="18"/>
      <c r="H472" s="18"/>
      <c r="I472" s="18"/>
    </row>
    <row r="473" ht="26.25" customHeight="1">
      <c r="B473" s="1"/>
      <c r="D473" s="18"/>
      <c r="E473" s="18"/>
      <c r="F473" s="18"/>
      <c r="H473" s="18"/>
      <c r="I473" s="18"/>
    </row>
    <row r="474" ht="26.25" customHeight="1">
      <c r="B474" s="1"/>
      <c r="D474" s="18"/>
      <c r="E474" s="18"/>
      <c r="F474" s="18"/>
      <c r="H474" s="18"/>
      <c r="I474" s="18"/>
    </row>
    <row r="475" ht="26.25" customHeight="1">
      <c r="B475" s="1"/>
      <c r="D475" s="18"/>
      <c r="E475" s="18"/>
      <c r="F475" s="18"/>
      <c r="H475" s="18"/>
      <c r="I475" s="18"/>
    </row>
    <row r="476" ht="26.25" customHeight="1">
      <c r="B476" s="1"/>
      <c r="D476" s="18"/>
      <c r="E476" s="18"/>
      <c r="F476" s="18"/>
      <c r="H476" s="18"/>
      <c r="I476" s="18"/>
    </row>
    <row r="477" ht="26.25" customHeight="1">
      <c r="B477" s="1"/>
      <c r="D477" s="18"/>
      <c r="E477" s="18"/>
      <c r="F477" s="18"/>
      <c r="H477" s="18"/>
      <c r="I477" s="18"/>
    </row>
    <row r="478" ht="26.25" customHeight="1">
      <c r="B478" s="1"/>
      <c r="D478" s="18"/>
      <c r="E478" s="18"/>
      <c r="F478" s="18"/>
      <c r="H478" s="18"/>
      <c r="I478" s="18"/>
    </row>
    <row r="479" ht="26.25" customHeight="1">
      <c r="B479" s="1"/>
      <c r="D479" s="18"/>
      <c r="E479" s="18"/>
      <c r="F479" s="18"/>
      <c r="H479" s="18"/>
      <c r="I479" s="18"/>
    </row>
    <row r="480" ht="26.25" customHeight="1">
      <c r="B480" s="1"/>
      <c r="D480" s="18"/>
      <c r="E480" s="18"/>
      <c r="F480" s="18"/>
      <c r="H480" s="18"/>
      <c r="I480" s="18"/>
    </row>
    <row r="481" ht="26.25" customHeight="1">
      <c r="B481" s="1"/>
      <c r="D481" s="18"/>
      <c r="E481" s="18"/>
      <c r="F481" s="18"/>
      <c r="H481" s="18"/>
      <c r="I481" s="18"/>
    </row>
    <row r="482" ht="26.25" customHeight="1">
      <c r="B482" s="1"/>
      <c r="D482" s="18"/>
      <c r="E482" s="18"/>
      <c r="F482" s="18"/>
      <c r="H482" s="18"/>
      <c r="I482" s="18"/>
    </row>
    <row r="483" ht="26.25" customHeight="1">
      <c r="B483" s="1"/>
      <c r="D483" s="18"/>
      <c r="E483" s="18"/>
      <c r="F483" s="18"/>
      <c r="H483" s="18"/>
      <c r="I483" s="18"/>
    </row>
    <row r="484" ht="26.25" customHeight="1">
      <c r="B484" s="1"/>
      <c r="D484" s="18"/>
      <c r="E484" s="18"/>
      <c r="F484" s="18"/>
      <c r="H484" s="18"/>
      <c r="I484" s="18"/>
    </row>
    <row r="485" ht="26.25" customHeight="1">
      <c r="B485" s="1"/>
      <c r="D485" s="18"/>
      <c r="E485" s="18"/>
      <c r="F485" s="18"/>
      <c r="H485" s="18"/>
      <c r="I485" s="18"/>
    </row>
    <row r="486" ht="26.25" customHeight="1">
      <c r="B486" s="1"/>
      <c r="D486" s="18"/>
      <c r="E486" s="18"/>
      <c r="F486" s="18"/>
      <c r="H486" s="18"/>
      <c r="I486" s="18"/>
    </row>
    <row r="487" ht="26.25" customHeight="1">
      <c r="B487" s="1"/>
      <c r="D487" s="18"/>
      <c r="E487" s="18"/>
      <c r="F487" s="18"/>
      <c r="H487" s="18"/>
      <c r="I487" s="18"/>
    </row>
    <row r="488" ht="26.25" customHeight="1">
      <c r="B488" s="1"/>
      <c r="D488" s="18"/>
      <c r="E488" s="18"/>
      <c r="F488" s="18"/>
      <c r="H488" s="18"/>
      <c r="I488" s="18"/>
    </row>
    <row r="489" ht="26.25" customHeight="1">
      <c r="B489" s="1"/>
      <c r="D489" s="18"/>
      <c r="E489" s="18"/>
      <c r="F489" s="18"/>
      <c r="H489" s="18"/>
      <c r="I489" s="18"/>
    </row>
    <row r="490" ht="26.25" customHeight="1">
      <c r="B490" s="1"/>
      <c r="D490" s="18"/>
      <c r="E490" s="18"/>
      <c r="F490" s="18"/>
      <c r="H490" s="18"/>
      <c r="I490" s="18"/>
    </row>
    <row r="491" ht="26.25" customHeight="1">
      <c r="B491" s="1"/>
      <c r="D491" s="18"/>
      <c r="E491" s="18"/>
      <c r="F491" s="18"/>
      <c r="H491" s="18"/>
      <c r="I491" s="18"/>
    </row>
    <row r="492" ht="26.25" customHeight="1">
      <c r="B492" s="1"/>
      <c r="D492" s="18"/>
      <c r="E492" s="18"/>
      <c r="F492" s="18"/>
      <c r="H492" s="18"/>
      <c r="I492" s="18"/>
    </row>
    <row r="493" ht="26.25" customHeight="1">
      <c r="B493" s="1"/>
      <c r="D493" s="18"/>
      <c r="E493" s="18"/>
      <c r="F493" s="18"/>
      <c r="H493" s="18"/>
      <c r="I493" s="18"/>
    </row>
    <row r="494" ht="26.25" customHeight="1">
      <c r="B494" s="1"/>
      <c r="D494" s="18"/>
      <c r="E494" s="18"/>
      <c r="F494" s="18"/>
      <c r="H494" s="18"/>
      <c r="I494" s="18"/>
    </row>
    <row r="495" ht="26.25" customHeight="1">
      <c r="B495" s="1"/>
      <c r="D495" s="18"/>
      <c r="E495" s="18"/>
      <c r="F495" s="18"/>
      <c r="H495" s="18"/>
      <c r="I495" s="18"/>
    </row>
    <row r="496" ht="26.25" customHeight="1">
      <c r="B496" s="1"/>
      <c r="D496" s="18"/>
      <c r="E496" s="18"/>
      <c r="F496" s="18"/>
      <c r="H496" s="18"/>
      <c r="I496" s="18"/>
    </row>
    <row r="497" ht="26.25" customHeight="1">
      <c r="B497" s="1"/>
      <c r="D497" s="18"/>
      <c r="E497" s="18"/>
      <c r="F497" s="18"/>
      <c r="H497" s="18"/>
      <c r="I497" s="18"/>
    </row>
    <row r="498" ht="26.25" customHeight="1">
      <c r="B498" s="1"/>
      <c r="D498" s="18"/>
      <c r="E498" s="18"/>
      <c r="F498" s="18"/>
      <c r="H498" s="18"/>
      <c r="I498" s="18"/>
    </row>
    <row r="499" ht="26.25" customHeight="1">
      <c r="B499" s="1"/>
      <c r="D499" s="18"/>
      <c r="E499" s="18"/>
      <c r="F499" s="18"/>
      <c r="H499" s="18"/>
      <c r="I499" s="18"/>
    </row>
    <row r="500" ht="26.25" customHeight="1">
      <c r="B500" s="1"/>
      <c r="D500" s="18"/>
      <c r="E500" s="18"/>
      <c r="F500" s="18"/>
      <c r="H500" s="18"/>
      <c r="I500" s="18"/>
    </row>
    <row r="501" ht="26.25" customHeight="1">
      <c r="B501" s="1"/>
      <c r="D501" s="18"/>
      <c r="E501" s="18"/>
      <c r="F501" s="18"/>
      <c r="H501" s="18"/>
      <c r="I501" s="18"/>
    </row>
    <row r="502" ht="26.25" customHeight="1">
      <c r="B502" s="1"/>
      <c r="D502" s="18"/>
      <c r="E502" s="18"/>
      <c r="F502" s="18"/>
      <c r="H502" s="18"/>
      <c r="I502" s="18"/>
    </row>
    <row r="503" ht="26.25" customHeight="1">
      <c r="B503" s="1"/>
      <c r="D503" s="18"/>
      <c r="E503" s="18"/>
      <c r="F503" s="18"/>
      <c r="H503" s="18"/>
      <c r="I503" s="18"/>
    </row>
    <row r="504" ht="26.25" customHeight="1">
      <c r="B504" s="1"/>
      <c r="D504" s="18"/>
      <c r="E504" s="18"/>
      <c r="F504" s="18"/>
      <c r="H504" s="18"/>
      <c r="I504" s="18"/>
    </row>
    <row r="505" ht="26.25" customHeight="1">
      <c r="B505" s="1"/>
      <c r="D505" s="18"/>
      <c r="E505" s="18"/>
      <c r="F505" s="18"/>
      <c r="H505" s="18"/>
      <c r="I505" s="18"/>
    </row>
    <row r="506" ht="26.25" customHeight="1">
      <c r="B506" s="1"/>
      <c r="D506" s="18"/>
      <c r="E506" s="18"/>
      <c r="F506" s="18"/>
      <c r="H506" s="18"/>
      <c r="I506" s="18"/>
    </row>
    <row r="507" ht="26.25" customHeight="1">
      <c r="B507" s="1"/>
      <c r="D507" s="18"/>
      <c r="E507" s="18"/>
      <c r="F507" s="18"/>
      <c r="H507" s="18"/>
      <c r="I507" s="18"/>
    </row>
    <row r="508" ht="26.25" customHeight="1">
      <c r="B508" s="1"/>
      <c r="D508" s="18"/>
      <c r="E508" s="18"/>
      <c r="F508" s="18"/>
      <c r="H508" s="18"/>
      <c r="I508" s="18"/>
    </row>
    <row r="509" ht="26.25" customHeight="1">
      <c r="B509" s="1"/>
      <c r="D509" s="18"/>
      <c r="E509" s="18"/>
      <c r="F509" s="18"/>
      <c r="H509" s="18"/>
      <c r="I509" s="18"/>
    </row>
    <row r="510" ht="26.25" customHeight="1">
      <c r="B510" s="1"/>
      <c r="D510" s="18"/>
      <c r="E510" s="18"/>
      <c r="F510" s="18"/>
      <c r="H510" s="18"/>
      <c r="I510" s="18"/>
    </row>
    <row r="511" ht="26.25" customHeight="1">
      <c r="B511" s="1"/>
      <c r="D511" s="18"/>
      <c r="E511" s="18"/>
      <c r="F511" s="18"/>
      <c r="H511" s="18"/>
      <c r="I511" s="18"/>
    </row>
    <row r="512" ht="26.25" customHeight="1">
      <c r="B512" s="1"/>
      <c r="D512" s="18"/>
      <c r="E512" s="18"/>
      <c r="F512" s="18"/>
      <c r="H512" s="18"/>
      <c r="I512" s="18"/>
    </row>
    <row r="513" ht="26.25" customHeight="1">
      <c r="B513" s="1"/>
      <c r="D513" s="18"/>
      <c r="E513" s="18"/>
      <c r="F513" s="18"/>
      <c r="H513" s="18"/>
      <c r="I513" s="18"/>
    </row>
    <row r="514" ht="26.25" customHeight="1">
      <c r="B514" s="1"/>
      <c r="D514" s="18"/>
      <c r="E514" s="18"/>
      <c r="F514" s="18"/>
      <c r="H514" s="18"/>
      <c r="I514" s="18"/>
    </row>
    <row r="515" ht="26.25" customHeight="1">
      <c r="B515" s="1"/>
      <c r="D515" s="18"/>
      <c r="E515" s="18"/>
      <c r="F515" s="18"/>
      <c r="H515" s="18"/>
      <c r="I515" s="18"/>
    </row>
    <row r="516" ht="26.25" customHeight="1">
      <c r="B516" s="1"/>
      <c r="D516" s="18"/>
      <c r="E516" s="18"/>
      <c r="F516" s="18"/>
      <c r="H516" s="18"/>
      <c r="I516" s="18"/>
    </row>
    <row r="517" ht="26.25" customHeight="1">
      <c r="B517" s="1"/>
      <c r="D517" s="18"/>
      <c r="E517" s="18"/>
      <c r="F517" s="18"/>
      <c r="H517" s="18"/>
      <c r="I517" s="18"/>
    </row>
    <row r="518" ht="26.25" customHeight="1">
      <c r="B518" s="1"/>
      <c r="D518" s="18"/>
      <c r="E518" s="18"/>
      <c r="F518" s="18"/>
      <c r="H518" s="18"/>
      <c r="I518" s="18"/>
    </row>
    <row r="519" ht="26.25" customHeight="1">
      <c r="B519" s="1"/>
      <c r="D519" s="18"/>
      <c r="E519" s="18"/>
      <c r="F519" s="18"/>
      <c r="H519" s="18"/>
      <c r="I519" s="18"/>
    </row>
    <row r="520" ht="26.25" customHeight="1">
      <c r="B520" s="1"/>
      <c r="D520" s="18"/>
      <c r="E520" s="18"/>
      <c r="F520" s="18"/>
      <c r="H520" s="18"/>
      <c r="I520" s="18"/>
    </row>
    <row r="521" ht="26.25" customHeight="1">
      <c r="B521" s="1"/>
      <c r="D521" s="18"/>
      <c r="E521" s="18"/>
      <c r="F521" s="18"/>
      <c r="H521" s="18"/>
      <c r="I521" s="18"/>
    </row>
    <row r="522" ht="26.25" customHeight="1">
      <c r="B522" s="1"/>
      <c r="D522" s="18"/>
      <c r="E522" s="18"/>
      <c r="F522" s="18"/>
      <c r="H522" s="18"/>
      <c r="I522" s="18"/>
    </row>
    <row r="523" ht="26.25" customHeight="1">
      <c r="B523" s="1"/>
      <c r="D523" s="18"/>
      <c r="E523" s="18"/>
      <c r="F523" s="18"/>
      <c r="H523" s="18"/>
      <c r="I523" s="18"/>
    </row>
    <row r="524" ht="26.25" customHeight="1">
      <c r="B524" s="1"/>
      <c r="D524" s="18"/>
      <c r="E524" s="18"/>
      <c r="F524" s="18"/>
      <c r="H524" s="18"/>
      <c r="I524" s="18"/>
    </row>
    <row r="525" ht="26.25" customHeight="1">
      <c r="B525" s="1"/>
      <c r="D525" s="18"/>
      <c r="E525" s="18"/>
      <c r="F525" s="18"/>
      <c r="H525" s="18"/>
      <c r="I525" s="18"/>
    </row>
    <row r="526" ht="26.25" customHeight="1">
      <c r="B526" s="1"/>
      <c r="D526" s="18"/>
      <c r="E526" s="18"/>
      <c r="F526" s="18"/>
      <c r="H526" s="18"/>
      <c r="I526" s="18"/>
    </row>
    <row r="527" ht="26.25" customHeight="1">
      <c r="B527" s="1"/>
      <c r="D527" s="18"/>
      <c r="E527" s="18"/>
      <c r="F527" s="18"/>
      <c r="H527" s="18"/>
      <c r="I527" s="18"/>
    </row>
    <row r="528" ht="26.25" customHeight="1">
      <c r="B528" s="1"/>
      <c r="D528" s="18"/>
      <c r="E528" s="18"/>
      <c r="F528" s="18"/>
      <c r="H528" s="18"/>
      <c r="I528" s="18"/>
    </row>
    <row r="529" ht="26.25" customHeight="1">
      <c r="B529" s="1"/>
      <c r="D529" s="18"/>
      <c r="E529" s="18"/>
      <c r="F529" s="18"/>
      <c r="H529" s="18"/>
      <c r="I529" s="18"/>
    </row>
    <row r="530" ht="26.25" customHeight="1">
      <c r="B530" s="1"/>
      <c r="D530" s="18"/>
      <c r="E530" s="18"/>
      <c r="F530" s="18"/>
      <c r="H530" s="18"/>
      <c r="I530" s="18"/>
    </row>
    <row r="531" ht="26.25" customHeight="1">
      <c r="B531" s="1"/>
      <c r="D531" s="18"/>
      <c r="E531" s="18"/>
      <c r="F531" s="18"/>
      <c r="H531" s="18"/>
      <c r="I531" s="18"/>
    </row>
    <row r="532" ht="26.25" customHeight="1">
      <c r="B532" s="1"/>
      <c r="D532" s="18"/>
      <c r="E532" s="18"/>
      <c r="F532" s="18"/>
      <c r="H532" s="18"/>
      <c r="I532" s="18"/>
    </row>
    <row r="533" ht="26.25" customHeight="1">
      <c r="B533" s="1"/>
      <c r="D533" s="18"/>
      <c r="E533" s="18"/>
      <c r="F533" s="18"/>
      <c r="H533" s="18"/>
      <c r="I533" s="18"/>
    </row>
    <row r="534" ht="26.25" customHeight="1">
      <c r="B534" s="1"/>
      <c r="D534" s="18"/>
      <c r="E534" s="18"/>
      <c r="F534" s="18"/>
      <c r="H534" s="18"/>
      <c r="I534" s="18"/>
    </row>
    <row r="535" ht="26.25" customHeight="1">
      <c r="B535" s="1"/>
      <c r="D535" s="18"/>
      <c r="E535" s="18"/>
      <c r="F535" s="18"/>
      <c r="H535" s="18"/>
      <c r="I535" s="18"/>
    </row>
    <row r="536" ht="26.25" customHeight="1">
      <c r="B536" s="1"/>
      <c r="D536" s="18"/>
      <c r="E536" s="18"/>
      <c r="F536" s="18"/>
      <c r="H536" s="18"/>
      <c r="I536" s="18"/>
    </row>
    <row r="537" ht="26.25" customHeight="1">
      <c r="B537" s="1"/>
      <c r="D537" s="18"/>
      <c r="E537" s="18"/>
      <c r="F537" s="18"/>
      <c r="H537" s="18"/>
      <c r="I537" s="18"/>
    </row>
    <row r="538" ht="26.25" customHeight="1">
      <c r="B538" s="1"/>
      <c r="D538" s="18"/>
      <c r="E538" s="18"/>
      <c r="F538" s="18"/>
      <c r="H538" s="18"/>
      <c r="I538" s="18"/>
    </row>
    <row r="539" ht="26.25" customHeight="1">
      <c r="B539" s="1"/>
      <c r="D539" s="18"/>
      <c r="E539" s="18"/>
      <c r="F539" s="18"/>
      <c r="H539" s="18"/>
      <c r="I539" s="18"/>
    </row>
    <row r="540" ht="26.25" customHeight="1">
      <c r="B540" s="1"/>
      <c r="D540" s="18"/>
      <c r="E540" s="18"/>
      <c r="F540" s="18"/>
      <c r="H540" s="18"/>
      <c r="I540" s="18"/>
    </row>
    <row r="541" ht="26.25" customHeight="1">
      <c r="B541" s="1"/>
      <c r="D541" s="18"/>
      <c r="E541" s="18"/>
      <c r="F541" s="18"/>
      <c r="H541" s="18"/>
      <c r="I541" s="18"/>
    </row>
    <row r="542" ht="26.25" customHeight="1">
      <c r="B542" s="1"/>
      <c r="D542" s="18"/>
      <c r="E542" s="18"/>
      <c r="F542" s="18"/>
      <c r="H542" s="18"/>
      <c r="I542" s="18"/>
    </row>
    <row r="543" ht="26.25" customHeight="1">
      <c r="B543" s="1"/>
      <c r="D543" s="18"/>
      <c r="E543" s="18"/>
      <c r="F543" s="18"/>
      <c r="H543" s="18"/>
      <c r="I543" s="18"/>
    </row>
    <row r="544" ht="26.25" customHeight="1">
      <c r="B544" s="1"/>
      <c r="D544" s="18"/>
      <c r="E544" s="18"/>
      <c r="F544" s="18"/>
      <c r="H544" s="18"/>
      <c r="I544" s="18"/>
    </row>
    <row r="545" ht="26.25" customHeight="1">
      <c r="B545" s="1"/>
      <c r="D545" s="18"/>
      <c r="E545" s="18"/>
      <c r="F545" s="18"/>
      <c r="H545" s="18"/>
      <c r="I545" s="18"/>
    </row>
    <row r="546" ht="26.25" customHeight="1">
      <c r="B546" s="1"/>
      <c r="D546" s="18"/>
      <c r="E546" s="18"/>
      <c r="F546" s="18"/>
      <c r="H546" s="18"/>
      <c r="I546" s="18"/>
    </row>
    <row r="547" ht="26.25" customHeight="1">
      <c r="B547" s="1"/>
      <c r="D547" s="18"/>
      <c r="E547" s="18"/>
      <c r="F547" s="18"/>
      <c r="H547" s="18"/>
      <c r="I547" s="18"/>
    </row>
    <row r="548" ht="26.25" customHeight="1">
      <c r="B548" s="1"/>
      <c r="D548" s="18"/>
      <c r="E548" s="18"/>
      <c r="F548" s="18"/>
      <c r="H548" s="18"/>
      <c r="I548" s="18"/>
    </row>
    <row r="549" ht="26.25" customHeight="1">
      <c r="B549" s="1"/>
      <c r="D549" s="18"/>
      <c r="E549" s="18"/>
      <c r="F549" s="18"/>
      <c r="H549" s="18"/>
      <c r="I549" s="18"/>
    </row>
    <row r="550" ht="26.25" customHeight="1">
      <c r="B550" s="1"/>
      <c r="D550" s="18"/>
      <c r="E550" s="18"/>
      <c r="F550" s="18"/>
      <c r="H550" s="18"/>
      <c r="I550" s="18"/>
    </row>
    <row r="551" ht="26.25" customHeight="1">
      <c r="B551" s="1"/>
      <c r="D551" s="18"/>
      <c r="E551" s="18"/>
      <c r="F551" s="18"/>
      <c r="H551" s="18"/>
      <c r="I551" s="18"/>
    </row>
    <row r="552" ht="26.25" customHeight="1">
      <c r="B552" s="1"/>
      <c r="D552" s="18"/>
      <c r="E552" s="18"/>
      <c r="F552" s="18"/>
      <c r="H552" s="18"/>
      <c r="I552" s="18"/>
    </row>
    <row r="553" ht="26.25" customHeight="1">
      <c r="B553" s="1"/>
      <c r="D553" s="18"/>
      <c r="E553" s="18"/>
      <c r="F553" s="18"/>
      <c r="H553" s="18"/>
      <c r="I553" s="18"/>
    </row>
    <row r="554" ht="26.25" customHeight="1">
      <c r="B554" s="1"/>
      <c r="D554" s="18"/>
      <c r="E554" s="18"/>
      <c r="F554" s="18"/>
      <c r="H554" s="18"/>
      <c r="I554" s="18"/>
    </row>
    <row r="555" ht="26.25" customHeight="1">
      <c r="B555" s="1"/>
      <c r="D555" s="18"/>
      <c r="E555" s="18"/>
      <c r="F555" s="18"/>
      <c r="H555" s="18"/>
      <c r="I555" s="18"/>
    </row>
    <row r="556" ht="26.25" customHeight="1">
      <c r="B556" s="1"/>
      <c r="D556" s="18"/>
      <c r="E556" s="18"/>
      <c r="F556" s="18"/>
      <c r="H556" s="18"/>
      <c r="I556" s="18"/>
    </row>
    <row r="557" ht="26.25" customHeight="1">
      <c r="B557" s="1"/>
      <c r="D557" s="18"/>
      <c r="E557" s="18"/>
      <c r="F557" s="18"/>
      <c r="H557" s="18"/>
      <c r="I557" s="18"/>
    </row>
    <row r="558" ht="26.25" customHeight="1">
      <c r="B558" s="1"/>
      <c r="D558" s="18"/>
      <c r="E558" s="18"/>
      <c r="F558" s="18"/>
      <c r="H558" s="18"/>
      <c r="I558" s="18"/>
    </row>
    <row r="559" ht="26.25" customHeight="1">
      <c r="B559" s="1"/>
      <c r="D559" s="18"/>
      <c r="E559" s="18"/>
      <c r="F559" s="18"/>
      <c r="H559" s="18"/>
      <c r="I559" s="18"/>
    </row>
    <row r="560" ht="26.25" customHeight="1">
      <c r="B560" s="1"/>
      <c r="D560" s="18"/>
      <c r="E560" s="18"/>
      <c r="F560" s="18"/>
      <c r="H560" s="18"/>
      <c r="I560" s="18"/>
    </row>
    <row r="561" ht="26.25" customHeight="1">
      <c r="B561" s="1"/>
      <c r="D561" s="18"/>
      <c r="E561" s="18"/>
      <c r="F561" s="18"/>
      <c r="H561" s="18"/>
      <c r="I561" s="18"/>
    </row>
    <row r="562" ht="26.25" customHeight="1">
      <c r="B562" s="1"/>
      <c r="D562" s="18"/>
      <c r="E562" s="18"/>
      <c r="F562" s="18"/>
      <c r="H562" s="18"/>
      <c r="I562" s="18"/>
    </row>
    <row r="563" ht="26.25" customHeight="1">
      <c r="B563" s="1"/>
      <c r="D563" s="18"/>
      <c r="E563" s="18"/>
      <c r="F563" s="18"/>
      <c r="H563" s="18"/>
      <c r="I563" s="18"/>
    </row>
    <row r="564" ht="26.25" customHeight="1">
      <c r="B564" s="1"/>
      <c r="D564" s="18"/>
      <c r="E564" s="18"/>
      <c r="F564" s="18"/>
      <c r="H564" s="18"/>
      <c r="I564" s="18"/>
    </row>
    <row r="565" ht="26.25" customHeight="1">
      <c r="B565" s="1"/>
      <c r="D565" s="18"/>
      <c r="E565" s="18"/>
      <c r="F565" s="18"/>
      <c r="H565" s="18"/>
      <c r="I565" s="18"/>
    </row>
    <row r="566" ht="26.25" customHeight="1">
      <c r="B566" s="1"/>
      <c r="D566" s="18"/>
      <c r="E566" s="18"/>
      <c r="F566" s="18"/>
      <c r="H566" s="18"/>
      <c r="I566" s="18"/>
    </row>
    <row r="567" ht="26.25" customHeight="1">
      <c r="B567" s="1"/>
      <c r="D567" s="18"/>
      <c r="E567" s="18"/>
      <c r="F567" s="18"/>
      <c r="H567" s="18"/>
      <c r="I567" s="18"/>
    </row>
    <row r="568" ht="26.25" customHeight="1">
      <c r="B568" s="1"/>
      <c r="D568" s="18"/>
      <c r="E568" s="18"/>
      <c r="F568" s="18"/>
      <c r="H568" s="18"/>
      <c r="I568" s="18"/>
    </row>
    <row r="569" ht="26.25" customHeight="1">
      <c r="B569" s="1"/>
      <c r="D569" s="18"/>
      <c r="E569" s="18"/>
      <c r="F569" s="18"/>
      <c r="H569" s="18"/>
      <c r="I569" s="18"/>
    </row>
    <row r="570" ht="26.25" customHeight="1">
      <c r="B570" s="1"/>
      <c r="D570" s="18"/>
      <c r="E570" s="18"/>
      <c r="F570" s="18"/>
      <c r="H570" s="18"/>
      <c r="I570" s="18"/>
    </row>
    <row r="571" ht="26.25" customHeight="1">
      <c r="B571" s="1"/>
      <c r="D571" s="18"/>
      <c r="E571" s="18"/>
      <c r="F571" s="18"/>
      <c r="H571" s="18"/>
      <c r="I571" s="18"/>
    </row>
    <row r="572" ht="26.25" customHeight="1">
      <c r="B572" s="1"/>
      <c r="D572" s="18"/>
      <c r="E572" s="18"/>
      <c r="F572" s="18"/>
      <c r="H572" s="18"/>
      <c r="I572" s="18"/>
    </row>
    <row r="573" ht="26.25" customHeight="1">
      <c r="B573" s="1"/>
      <c r="D573" s="18"/>
      <c r="E573" s="18"/>
      <c r="F573" s="18"/>
      <c r="H573" s="18"/>
      <c r="I573" s="18"/>
    </row>
    <row r="574" ht="26.25" customHeight="1">
      <c r="B574" s="1"/>
      <c r="D574" s="18"/>
      <c r="E574" s="18"/>
      <c r="F574" s="18"/>
      <c r="H574" s="18"/>
      <c r="I574" s="18"/>
    </row>
    <row r="575" ht="26.25" customHeight="1">
      <c r="B575" s="1"/>
      <c r="D575" s="18"/>
      <c r="E575" s="18"/>
      <c r="F575" s="18"/>
      <c r="H575" s="18"/>
      <c r="I575" s="18"/>
    </row>
    <row r="576" ht="26.25" customHeight="1">
      <c r="B576" s="1"/>
      <c r="D576" s="18"/>
      <c r="E576" s="18"/>
      <c r="F576" s="18"/>
      <c r="H576" s="18"/>
      <c r="I576" s="18"/>
    </row>
    <row r="577" ht="26.25" customHeight="1">
      <c r="B577" s="1"/>
      <c r="D577" s="18"/>
      <c r="E577" s="18"/>
      <c r="F577" s="18"/>
      <c r="H577" s="18"/>
      <c r="I577" s="18"/>
    </row>
    <row r="578" ht="26.25" customHeight="1">
      <c r="B578" s="1"/>
      <c r="D578" s="18"/>
      <c r="E578" s="18"/>
      <c r="F578" s="18"/>
      <c r="H578" s="18"/>
      <c r="I578" s="18"/>
    </row>
    <row r="579" ht="26.25" customHeight="1">
      <c r="B579" s="1"/>
      <c r="D579" s="18"/>
      <c r="E579" s="18"/>
      <c r="F579" s="18"/>
      <c r="H579" s="18"/>
      <c r="I579" s="18"/>
    </row>
    <row r="580" ht="26.25" customHeight="1">
      <c r="B580" s="1"/>
      <c r="D580" s="18"/>
      <c r="E580" s="18"/>
      <c r="F580" s="18"/>
      <c r="H580" s="18"/>
      <c r="I580" s="18"/>
    </row>
    <row r="581" ht="26.25" customHeight="1">
      <c r="B581" s="1"/>
      <c r="D581" s="18"/>
      <c r="E581" s="18"/>
      <c r="F581" s="18"/>
      <c r="H581" s="18"/>
      <c r="I581" s="18"/>
    </row>
    <row r="582" ht="26.25" customHeight="1">
      <c r="B582" s="1"/>
      <c r="D582" s="18"/>
      <c r="E582" s="18"/>
      <c r="F582" s="18"/>
      <c r="H582" s="18"/>
      <c r="I582" s="18"/>
    </row>
    <row r="583" ht="26.25" customHeight="1">
      <c r="B583" s="1"/>
      <c r="D583" s="18"/>
      <c r="E583" s="18"/>
      <c r="F583" s="18"/>
      <c r="H583" s="18"/>
      <c r="I583" s="18"/>
    </row>
    <row r="584" ht="26.25" customHeight="1">
      <c r="B584" s="1"/>
      <c r="D584" s="18"/>
      <c r="E584" s="18"/>
      <c r="F584" s="18"/>
      <c r="H584" s="18"/>
      <c r="I584" s="18"/>
    </row>
    <row r="585" ht="26.25" customHeight="1">
      <c r="B585" s="1"/>
      <c r="D585" s="18"/>
      <c r="E585" s="18"/>
      <c r="F585" s="18"/>
      <c r="H585" s="18"/>
      <c r="I585" s="18"/>
    </row>
    <row r="586" ht="26.25" customHeight="1">
      <c r="B586" s="1"/>
      <c r="D586" s="18"/>
      <c r="E586" s="18"/>
      <c r="F586" s="18"/>
      <c r="H586" s="18"/>
      <c r="I586" s="18"/>
    </row>
    <row r="587" ht="26.25" customHeight="1">
      <c r="B587" s="1"/>
      <c r="D587" s="18"/>
      <c r="E587" s="18"/>
      <c r="F587" s="18"/>
      <c r="H587" s="18"/>
      <c r="I587" s="18"/>
    </row>
    <row r="588" ht="26.25" customHeight="1">
      <c r="B588" s="1"/>
      <c r="D588" s="18"/>
      <c r="E588" s="18"/>
      <c r="F588" s="18"/>
      <c r="H588" s="18"/>
      <c r="I588" s="18"/>
    </row>
    <row r="589" ht="26.25" customHeight="1">
      <c r="B589" s="1"/>
      <c r="D589" s="18"/>
      <c r="E589" s="18"/>
      <c r="F589" s="18"/>
      <c r="H589" s="18"/>
      <c r="I589" s="18"/>
    </row>
    <row r="590" ht="26.25" customHeight="1">
      <c r="B590" s="1"/>
      <c r="D590" s="18"/>
      <c r="E590" s="18"/>
      <c r="F590" s="18"/>
      <c r="H590" s="18"/>
      <c r="I590" s="18"/>
    </row>
    <row r="591" ht="26.25" customHeight="1">
      <c r="B591" s="1"/>
      <c r="D591" s="18"/>
      <c r="E591" s="18"/>
      <c r="F591" s="18"/>
      <c r="H591" s="18"/>
      <c r="I591" s="18"/>
    </row>
    <row r="592" ht="26.25" customHeight="1">
      <c r="B592" s="1"/>
      <c r="D592" s="18"/>
      <c r="E592" s="18"/>
      <c r="F592" s="18"/>
      <c r="H592" s="18"/>
      <c r="I592" s="18"/>
    </row>
    <row r="593" ht="26.25" customHeight="1">
      <c r="B593" s="1"/>
      <c r="D593" s="18"/>
      <c r="E593" s="18"/>
      <c r="F593" s="18"/>
      <c r="H593" s="18"/>
      <c r="I593" s="18"/>
    </row>
    <row r="594" ht="26.25" customHeight="1">
      <c r="B594" s="1"/>
      <c r="D594" s="18"/>
      <c r="E594" s="18"/>
      <c r="F594" s="18"/>
      <c r="H594" s="18"/>
      <c r="I594" s="18"/>
    </row>
    <row r="595" ht="26.25" customHeight="1">
      <c r="B595" s="1"/>
      <c r="D595" s="18"/>
      <c r="E595" s="18"/>
      <c r="F595" s="18"/>
      <c r="H595" s="18"/>
      <c r="I595" s="18"/>
    </row>
    <row r="596" ht="26.25" customHeight="1">
      <c r="B596" s="1"/>
      <c r="D596" s="18"/>
      <c r="E596" s="18"/>
      <c r="F596" s="18"/>
      <c r="H596" s="18"/>
      <c r="I596" s="18"/>
    </row>
    <row r="597" ht="26.25" customHeight="1">
      <c r="B597" s="1"/>
      <c r="D597" s="18"/>
      <c r="E597" s="18"/>
      <c r="F597" s="18"/>
      <c r="H597" s="18"/>
      <c r="I597" s="18"/>
    </row>
    <row r="598" ht="26.25" customHeight="1">
      <c r="B598" s="1"/>
      <c r="D598" s="18"/>
      <c r="E598" s="18"/>
      <c r="F598" s="18"/>
      <c r="H598" s="18"/>
      <c r="I598" s="18"/>
    </row>
    <row r="599" ht="26.25" customHeight="1">
      <c r="B599" s="1"/>
      <c r="D599" s="18"/>
      <c r="E599" s="18"/>
      <c r="F599" s="18"/>
      <c r="H599" s="18"/>
      <c r="I599" s="18"/>
    </row>
    <row r="600" ht="26.25" customHeight="1">
      <c r="B600" s="1"/>
      <c r="D600" s="18"/>
      <c r="E600" s="18"/>
      <c r="F600" s="18"/>
      <c r="H600" s="18"/>
      <c r="I600" s="18"/>
    </row>
    <row r="601" ht="26.25" customHeight="1">
      <c r="B601" s="1"/>
      <c r="D601" s="18"/>
      <c r="E601" s="18"/>
      <c r="F601" s="18"/>
      <c r="H601" s="18"/>
      <c r="I601" s="18"/>
    </row>
    <row r="602" ht="26.25" customHeight="1">
      <c r="B602" s="1"/>
      <c r="D602" s="18"/>
      <c r="E602" s="18"/>
      <c r="F602" s="18"/>
      <c r="H602" s="18"/>
      <c r="I602" s="18"/>
    </row>
    <row r="603" ht="26.25" customHeight="1">
      <c r="B603" s="1"/>
      <c r="D603" s="18"/>
      <c r="E603" s="18"/>
      <c r="F603" s="18"/>
      <c r="H603" s="18"/>
      <c r="I603" s="18"/>
    </row>
    <row r="604" ht="26.25" customHeight="1">
      <c r="B604" s="1"/>
      <c r="D604" s="18"/>
      <c r="E604" s="18"/>
      <c r="F604" s="18"/>
      <c r="H604" s="18"/>
      <c r="I604" s="18"/>
    </row>
    <row r="605" ht="26.25" customHeight="1">
      <c r="B605" s="1"/>
      <c r="D605" s="18"/>
      <c r="E605" s="18"/>
      <c r="F605" s="18"/>
      <c r="H605" s="18"/>
      <c r="I605" s="18"/>
    </row>
    <row r="606" ht="26.25" customHeight="1">
      <c r="B606" s="1"/>
      <c r="D606" s="18"/>
      <c r="E606" s="18"/>
      <c r="F606" s="18"/>
      <c r="H606" s="18"/>
      <c r="I606" s="18"/>
    </row>
    <row r="607" ht="26.25" customHeight="1">
      <c r="B607" s="1"/>
      <c r="D607" s="18"/>
      <c r="E607" s="18"/>
      <c r="F607" s="18"/>
      <c r="H607" s="18"/>
      <c r="I607" s="18"/>
    </row>
    <row r="608" ht="26.25" customHeight="1">
      <c r="B608" s="1"/>
      <c r="D608" s="18"/>
      <c r="E608" s="18"/>
      <c r="F608" s="18"/>
      <c r="H608" s="18"/>
      <c r="I608" s="18"/>
    </row>
    <row r="609" ht="26.25" customHeight="1">
      <c r="B609" s="1"/>
      <c r="D609" s="18"/>
      <c r="E609" s="18"/>
      <c r="F609" s="18"/>
      <c r="H609" s="18"/>
      <c r="I609" s="18"/>
    </row>
    <row r="610" ht="26.25" customHeight="1">
      <c r="B610" s="1"/>
      <c r="D610" s="18"/>
      <c r="E610" s="18"/>
      <c r="F610" s="18"/>
      <c r="H610" s="18"/>
      <c r="I610" s="18"/>
    </row>
    <row r="611" ht="26.25" customHeight="1">
      <c r="B611" s="1"/>
      <c r="D611" s="18"/>
      <c r="E611" s="18"/>
      <c r="F611" s="18"/>
      <c r="H611" s="18"/>
      <c r="I611" s="18"/>
    </row>
    <row r="612" ht="26.25" customHeight="1">
      <c r="B612" s="1"/>
      <c r="D612" s="18"/>
      <c r="E612" s="18"/>
      <c r="F612" s="18"/>
      <c r="H612" s="18"/>
      <c r="I612" s="18"/>
    </row>
    <row r="613" ht="26.25" customHeight="1">
      <c r="B613" s="1"/>
      <c r="D613" s="18"/>
      <c r="E613" s="18"/>
      <c r="F613" s="18"/>
      <c r="H613" s="18"/>
      <c r="I613" s="18"/>
    </row>
    <row r="614" ht="26.25" customHeight="1">
      <c r="B614" s="1"/>
      <c r="D614" s="18"/>
      <c r="E614" s="18"/>
      <c r="F614" s="18"/>
      <c r="H614" s="18"/>
      <c r="I614" s="18"/>
    </row>
    <row r="615" ht="26.25" customHeight="1">
      <c r="B615" s="1"/>
      <c r="D615" s="18"/>
      <c r="E615" s="18"/>
      <c r="F615" s="18"/>
      <c r="H615" s="18"/>
      <c r="I615" s="18"/>
    </row>
    <row r="616" ht="26.25" customHeight="1">
      <c r="B616" s="1"/>
      <c r="D616" s="18"/>
      <c r="E616" s="18"/>
      <c r="F616" s="18"/>
      <c r="H616" s="18"/>
      <c r="I616" s="18"/>
    </row>
    <row r="617" ht="26.25" customHeight="1">
      <c r="B617" s="1"/>
      <c r="D617" s="18"/>
      <c r="E617" s="18"/>
      <c r="F617" s="18"/>
      <c r="H617" s="18"/>
      <c r="I617" s="18"/>
    </row>
    <row r="618" ht="26.25" customHeight="1">
      <c r="B618" s="1"/>
      <c r="D618" s="18"/>
      <c r="E618" s="18"/>
      <c r="F618" s="18"/>
      <c r="H618" s="18"/>
      <c r="I618" s="18"/>
    </row>
    <row r="619" ht="26.25" customHeight="1">
      <c r="B619" s="1"/>
      <c r="D619" s="18"/>
      <c r="E619" s="18"/>
      <c r="F619" s="18"/>
      <c r="H619" s="18"/>
      <c r="I619" s="18"/>
    </row>
    <row r="620" ht="26.25" customHeight="1">
      <c r="B620" s="1"/>
      <c r="D620" s="18"/>
      <c r="E620" s="18"/>
      <c r="F620" s="18"/>
      <c r="H620" s="18"/>
      <c r="I620" s="18"/>
    </row>
    <row r="621" ht="26.25" customHeight="1">
      <c r="B621" s="1"/>
      <c r="D621" s="18"/>
      <c r="E621" s="18"/>
      <c r="F621" s="18"/>
      <c r="H621" s="18"/>
      <c r="I621" s="18"/>
    </row>
    <row r="622" ht="26.25" customHeight="1">
      <c r="B622" s="1"/>
      <c r="D622" s="18"/>
      <c r="E622" s="18"/>
      <c r="F622" s="18"/>
      <c r="H622" s="18"/>
      <c r="I622" s="18"/>
    </row>
    <row r="623" ht="26.25" customHeight="1">
      <c r="B623" s="1"/>
      <c r="D623" s="18"/>
      <c r="E623" s="18"/>
      <c r="F623" s="18"/>
      <c r="H623" s="18"/>
      <c r="I623" s="18"/>
    </row>
    <row r="624" ht="26.25" customHeight="1">
      <c r="B624" s="1"/>
      <c r="D624" s="18"/>
      <c r="E624" s="18"/>
      <c r="F624" s="18"/>
      <c r="H624" s="18"/>
      <c r="I624" s="18"/>
    </row>
    <row r="625" ht="26.25" customHeight="1">
      <c r="B625" s="1"/>
      <c r="D625" s="18"/>
      <c r="E625" s="18"/>
      <c r="F625" s="18"/>
      <c r="H625" s="18"/>
      <c r="I625" s="18"/>
    </row>
    <row r="626" ht="26.25" customHeight="1">
      <c r="B626" s="1"/>
      <c r="D626" s="18"/>
      <c r="E626" s="18"/>
      <c r="F626" s="18"/>
      <c r="H626" s="18"/>
      <c r="I626" s="18"/>
    </row>
    <row r="627" ht="26.25" customHeight="1">
      <c r="B627" s="1"/>
      <c r="D627" s="18"/>
      <c r="E627" s="18"/>
      <c r="F627" s="18"/>
      <c r="H627" s="18"/>
      <c r="I627" s="18"/>
    </row>
    <row r="628" ht="26.25" customHeight="1">
      <c r="B628" s="1"/>
      <c r="D628" s="18"/>
      <c r="E628" s="18"/>
      <c r="F628" s="18"/>
      <c r="H628" s="18"/>
      <c r="I628" s="18"/>
    </row>
    <row r="629" ht="26.25" customHeight="1">
      <c r="B629" s="1"/>
      <c r="D629" s="18"/>
      <c r="E629" s="18"/>
      <c r="F629" s="18"/>
      <c r="H629" s="18"/>
      <c r="I629" s="18"/>
    </row>
    <row r="630" ht="26.25" customHeight="1">
      <c r="B630" s="1"/>
      <c r="D630" s="18"/>
      <c r="E630" s="18"/>
      <c r="F630" s="18"/>
      <c r="H630" s="18"/>
      <c r="I630" s="18"/>
    </row>
    <row r="631" ht="26.25" customHeight="1">
      <c r="B631" s="1"/>
      <c r="D631" s="18"/>
      <c r="E631" s="18"/>
      <c r="F631" s="18"/>
      <c r="H631" s="18"/>
      <c r="I631" s="18"/>
    </row>
    <row r="632" ht="26.25" customHeight="1">
      <c r="B632" s="1"/>
      <c r="D632" s="18"/>
      <c r="E632" s="18"/>
      <c r="F632" s="18"/>
      <c r="H632" s="18"/>
      <c r="I632" s="18"/>
    </row>
    <row r="633" ht="26.25" customHeight="1">
      <c r="B633" s="1"/>
      <c r="D633" s="18"/>
      <c r="E633" s="18"/>
      <c r="F633" s="18"/>
      <c r="H633" s="18"/>
      <c r="I633" s="18"/>
    </row>
    <row r="634" ht="26.25" customHeight="1">
      <c r="B634" s="1"/>
      <c r="D634" s="18"/>
      <c r="E634" s="18"/>
      <c r="F634" s="18"/>
      <c r="H634" s="18"/>
      <c r="I634" s="18"/>
    </row>
    <row r="635" ht="26.25" customHeight="1">
      <c r="B635" s="1"/>
      <c r="D635" s="18"/>
      <c r="E635" s="18"/>
      <c r="F635" s="18"/>
      <c r="H635" s="18"/>
      <c r="I635" s="18"/>
    </row>
    <row r="636" ht="26.25" customHeight="1">
      <c r="B636" s="1"/>
      <c r="D636" s="18"/>
      <c r="E636" s="18"/>
      <c r="F636" s="18"/>
      <c r="H636" s="18"/>
      <c r="I636" s="18"/>
    </row>
    <row r="637" ht="26.25" customHeight="1">
      <c r="B637" s="1"/>
      <c r="D637" s="18"/>
      <c r="E637" s="18"/>
      <c r="F637" s="18"/>
      <c r="H637" s="18"/>
      <c r="I637" s="18"/>
    </row>
    <row r="638" ht="26.25" customHeight="1">
      <c r="B638" s="1"/>
      <c r="D638" s="18"/>
      <c r="E638" s="18"/>
      <c r="F638" s="18"/>
      <c r="H638" s="18"/>
      <c r="I638" s="18"/>
    </row>
    <row r="639" ht="26.25" customHeight="1">
      <c r="B639" s="1"/>
      <c r="D639" s="18"/>
      <c r="E639" s="18"/>
      <c r="F639" s="18"/>
      <c r="H639" s="18"/>
      <c r="I639" s="18"/>
    </row>
    <row r="640" ht="26.25" customHeight="1">
      <c r="B640" s="1"/>
      <c r="D640" s="18"/>
      <c r="E640" s="18"/>
      <c r="F640" s="18"/>
      <c r="H640" s="18"/>
      <c r="I640" s="18"/>
    </row>
    <row r="641" ht="26.25" customHeight="1">
      <c r="B641" s="1"/>
      <c r="D641" s="18"/>
      <c r="E641" s="18"/>
      <c r="F641" s="18"/>
      <c r="H641" s="18"/>
      <c r="I641" s="18"/>
    </row>
    <row r="642" ht="26.25" customHeight="1">
      <c r="B642" s="1"/>
      <c r="D642" s="18"/>
      <c r="E642" s="18"/>
      <c r="F642" s="18"/>
      <c r="H642" s="18"/>
      <c r="I642" s="18"/>
    </row>
    <row r="643" ht="26.25" customHeight="1">
      <c r="B643" s="1"/>
      <c r="D643" s="18"/>
      <c r="E643" s="18"/>
      <c r="F643" s="18"/>
      <c r="H643" s="18"/>
      <c r="I643" s="18"/>
    </row>
    <row r="644" ht="26.25" customHeight="1">
      <c r="B644" s="1"/>
      <c r="D644" s="18"/>
      <c r="E644" s="18"/>
      <c r="F644" s="18"/>
      <c r="H644" s="18"/>
      <c r="I644" s="18"/>
    </row>
    <row r="645" ht="26.25" customHeight="1">
      <c r="B645" s="1"/>
      <c r="D645" s="18"/>
      <c r="E645" s="18"/>
      <c r="F645" s="18"/>
      <c r="H645" s="18"/>
      <c r="I645" s="18"/>
    </row>
    <row r="646" ht="26.25" customHeight="1">
      <c r="B646" s="1"/>
      <c r="D646" s="18"/>
      <c r="E646" s="18"/>
      <c r="F646" s="18"/>
      <c r="H646" s="18"/>
      <c r="I646" s="18"/>
    </row>
    <row r="647" ht="26.25" customHeight="1">
      <c r="B647" s="1"/>
      <c r="D647" s="18"/>
      <c r="E647" s="18"/>
      <c r="F647" s="18"/>
      <c r="H647" s="18"/>
      <c r="I647" s="18"/>
    </row>
    <row r="648" ht="26.25" customHeight="1">
      <c r="B648" s="1"/>
      <c r="D648" s="18"/>
      <c r="E648" s="18"/>
      <c r="F648" s="18"/>
      <c r="H648" s="18"/>
      <c r="I648" s="18"/>
    </row>
    <row r="649" ht="26.25" customHeight="1">
      <c r="B649" s="1"/>
      <c r="D649" s="18"/>
      <c r="E649" s="18"/>
      <c r="F649" s="18"/>
      <c r="H649" s="18"/>
      <c r="I649" s="18"/>
    </row>
    <row r="650" ht="26.25" customHeight="1">
      <c r="B650" s="1"/>
      <c r="D650" s="18"/>
      <c r="E650" s="18"/>
      <c r="F650" s="18"/>
      <c r="H650" s="18"/>
      <c r="I650" s="18"/>
    </row>
    <row r="651" ht="26.25" customHeight="1">
      <c r="B651" s="1"/>
      <c r="D651" s="18"/>
      <c r="E651" s="18"/>
      <c r="F651" s="18"/>
      <c r="H651" s="18"/>
      <c r="I651" s="18"/>
    </row>
    <row r="652" ht="26.25" customHeight="1">
      <c r="B652" s="1"/>
      <c r="D652" s="18"/>
      <c r="E652" s="18"/>
      <c r="F652" s="18"/>
      <c r="H652" s="18"/>
      <c r="I652" s="18"/>
    </row>
    <row r="653" ht="26.25" customHeight="1">
      <c r="B653" s="1"/>
      <c r="D653" s="18"/>
      <c r="E653" s="18"/>
      <c r="F653" s="18"/>
      <c r="H653" s="18"/>
      <c r="I653" s="18"/>
    </row>
    <row r="654" ht="26.25" customHeight="1">
      <c r="B654" s="1"/>
      <c r="D654" s="18"/>
      <c r="E654" s="18"/>
      <c r="F654" s="18"/>
      <c r="H654" s="18"/>
      <c r="I654" s="18"/>
    </row>
    <row r="655" ht="26.25" customHeight="1">
      <c r="B655" s="1"/>
      <c r="D655" s="18"/>
      <c r="E655" s="18"/>
      <c r="F655" s="18"/>
      <c r="H655" s="18"/>
      <c r="I655" s="18"/>
    </row>
    <row r="656" ht="26.25" customHeight="1">
      <c r="B656" s="1"/>
      <c r="D656" s="18"/>
      <c r="E656" s="18"/>
      <c r="F656" s="18"/>
      <c r="H656" s="18"/>
      <c r="I656" s="18"/>
    </row>
    <row r="657" ht="26.25" customHeight="1">
      <c r="B657" s="1"/>
      <c r="D657" s="18"/>
      <c r="E657" s="18"/>
      <c r="F657" s="18"/>
      <c r="H657" s="18"/>
      <c r="I657" s="18"/>
    </row>
    <row r="658" ht="26.25" customHeight="1">
      <c r="B658" s="1"/>
      <c r="D658" s="18"/>
      <c r="E658" s="18"/>
      <c r="F658" s="18"/>
      <c r="H658" s="18"/>
      <c r="I658" s="18"/>
    </row>
    <row r="659" ht="26.25" customHeight="1">
      <c r="B659" s="1"/>
      <c r="D659" s="18"/>
      <c r="E659" s="18"/>
      <c r="F659" s="18"/>
      <c r="H659" s="18"/>
      <c r="I659" s="18"/>
    </row>
    <row r="660" ht="26.25" customHeight="1">
      <c r="B660" s="1"/>
      <c r="D660" s="18"/>
      <c r="E660" s="18"/>
      <c r="F660" s="18"/>
      <c r="H660" s="18"/>
      <c r="I660" s="18"/>
    </row>
    <row r="661" ht="26.25" customHeight="1">
      <c r="B661" s="1"/>
      <c r="D661" s="18"/>
      <c r="E661" s="18"/>
      <c r="F661" s="18"/>
      <c r="H661" s="18"/>
      <c r="I661" s="18"/>
    </row>
    <row r="662" ht="26.25" customHeight="1">
      <c r="B662" s="1"/>
      <c r="D662" s="18"/>
      <c r="E662" s="18"/>
      <c r="F662" s="18"/>
      <c r="H662" s="18"/>
      <c r="I662" s="18"/>
    </row>
    <row r="663" ht="26.25" customHeight="1">
      <c r="B663" s="1"/>
      <c r="D663" s="18"/>
      <c r="E663" s="18"/>
      <c r="F663" s="18"/>
      <c r="H663" s="18"/>
      <c r="I663" s="18"/>
    </row>
    <row r="664" ht="26.25" customHeight="1">
      <c r="B664" s="1"/>
      <c r="D664" s="18"/>
      <c r="E664" s="18"/>
      <c r="F664" s="18"/>
      <c r="H664" s="18"/>
      <c r="I664" s="18"/>
    </row>
    <row r="665" ht="26.25" customHeight="1">
      <c r="B665" s="1"/>
      <c r="D665" s="18"/>
      <c r="E665" s="18"/>
      <c r="F665" s="18"/>
      <c r="H665" s="18"/>
      <c r="I665" s="18"/>
    </row>
    <row r="666" ht="26.25" customHeight="1">
      <c r="B666" s="1"/>
      <c r="D666" s="18"/>
      <c r="E666" s="18"/>
      <c r="F666" s="18"/>
      <c r="H666" s="18"/>
      <c r="I666" s="18"/>
    </row>
    <row r="667" ht="26.25" customHeight="1">
      <c r="B667" s="1"/>
      <c r="D667" s="18"/>
      <c r="E667" s="18"/>
      <c r="F667" s="18"/>
      <c r="H667" s="18"/>
      <c r="I667" s="18"/>
    </row>
    <row r="668" ht="26.25" customHeight="1">
      <c r="B668" s="1"/>
      <c r="D668" s="18"/>
      <c r="E668" s="18"/>
      <c r="F668" s="18"/>
      <c r="H668" s="18"/>
      <c r="I668" s="18"/>
    </row>
    <row r="669" ht="26.25" customHeight="1">
      <c r="B669" s="1"/>
      <c r="D669" s="18"/>
      <c r="E669" s="18"/>
      <c r="F669" s="18"/>
      <c r="H669" s="18"/>
      <c r="I669" s="18"/>
    </row>
    <row r="670" ht="26.25" customHeight="1">
      <c r="B670" s="1"/>
      <c r="D670" s="18"/>
      <c r="E670" s="18"/>
      <c r="F670" s="18"/>
      <c r="H670" s="18"/>
      <c r="I670" s="18"/>
    </row>
    <row r="671" ht="26.25" customHeight="1">
      <c r="B671" s="1"/>
      <c r="D671" s="18"/>
      <c r="E671" s="18"/>
      <c r="F671" s="18"/>
      <c r="H671" s="18"/>
      <c r="I671" s="18"/>
    </row>
    <row r="672" ht="26.25" customHeight="1">
      <c r="B672" s="1"/>
      <c r="D672" s="18"/>
      <c r="E672" s="18"/>
      <c r="F672" s="18"/>
      <c r="H672" s="18"/>
      <c r="I672" s="18"/>
    </row>
    <row r="673" ht="26.25" customHeight="1">
      <c r="B673" s="1"/>
      <c r="D673" s="18"/>
      <c r="E673" s="18"/>
      <c r="F673" s="18"/>
      <c r="H673" s="18"/>
      <c r="I673" s="18"/>
    </row>
    <row r="674" ht="26.25" customHeight="1">
      <c r="B674" s="1"/>
      <c r="D674" s="18"/>
      <c r="E674" s="18"/>
      <c r="F674" s="18"/>
      <c r="H674" s="18"/>
      <c r="I674" s="18"/>
    </row>
    <row r="675" ht="26.25" customHeight="1">
      <c r="B675" s="1"/>
      <c r="D675" s="18"/>
      <c r="E675" s="18"/>
      <c r="F675" s="18"/>
      <c r="H675" s="18"/>
      <c r="I675" s="18"/>
    </row>
    <row r="676" ht="26.25" customHeight="1">
      <c r="B676" s="1"/>
      <c r="D676" s="18"/>
      <c r="E676" s="18"/>
      <c r="F676" s="18"/>
      <c r="H676" s="18"/>
      <c r="I676" s="18"/>
    </row>
    <row r="677" ht="26.25" customHeight="1">
      <c r="B677" s="1"/>
      <c r="D677" s="18"/>
      <c r="E677" s="18"/>
      <c r="F677" s="18"/>
      <c r="H677" s="18"/>
      <c r="I677" s="18"/>
    </row>
    <row r="678" ht="26.25" customHeight="1">
      <c r="B678" s="1"/>
      <c r="D678" s="18"/>
      <c r="E678" s="18"/>
      <c r="F678" s="18"/>
      <c r="H678" s="18"/>
      <c r="I678" s="18"/>
    </row>
    <row r="679" ht="26.25" customHeight="1">
      <c r="B679" s="1"/>
      <c r="D679" s="18"/>
      <c r="E679" s="18"/>
      <c r="F679" s="18"/>
      <c r="H679" s="18"/>
      <c r="I679" s="18"/>
    </row>
    <row r="680" ht="26.25" customHeight="1">
      <c r="B680" s="1"/>
      <c r="D680" s="18"/>
      <c r="E680" s="18"/>
      <c r="F680" s="18"/>
      <c r="H680" s="18"/>
      <c r="I680" s="18"/>
    </row>
    <row r="681" ht="26.25" customHeight="1">
      <c r="B681" s="1"/>
      <c r="D681" s="18"/>
      <c r="E681" s="18"/>
      <c r="F681" s="18"/>
      <c r="H681" s="18"/>
      <c r="I681" s="18"/>
    </row>
    <row r="682" ht="26.25" customHeight="1">
      <c r="B682" s="1"/>
      <c r="D682" s="18"/>
      <c r="E682" s="18"/>
      <c r="F682" s="18"/>
      <c r="H682" s="18"/>
      <c r="I682" s="18"/>
    </row>
    <row r="683" ht="26.25" customHeight="1">
      <c r="B683" s="1"/>
      <c r="D683" s="18"/>
      <c r="E683" s="18"/>
      <c r="F683" s="18"/>
      <c r="H683" s="18"/>
      <c r="I683" s="18"/>
    </row>
    <row r="684" ht="26.25" customHeight="1">
      <c r="B684" s="1"/>
      <c r="D684" s="18"/>
      <c r="E684" s="18"/>
      <c r="F684" s="18"/>
      <c r="H684" s="18"/>
      <c r="I684" s="18"/>
    </row>
    <row r="685" ht="26.25" customHeight="1">
      <c r="B685" s="1"/>
      <c r="D685" s="18"/>
      <c r="E685" s="18"/>
      <c r="F685" s="18"/>
      <c r="H685" s="18"/>
      <c r="I685" s="18"/>
    </row>
    <row r="686" ht="26.25" customHeight="1">
      <c r="B686" s="1"/>
      <c r="D686" s="18"/>
      <c r="E686" s="18"/>
      <c r="F686" s="18"/>
      <c r="H686" s="18"/>
      <c r="I686" s="18"/>
    </row>
    <row r="687" ht="26.25" customHeight="1">
      <c r="B687" s="1"/>
      <c r="D687" s="18"/>
      <c r="E687" s="18"/>
      <c r="F687" s="18"/>
      <c r="H687" s="18"/>
      <c r="I687" s="18"/>
    </row>
    <row r="688" ht="26.25" customHeight="1">
      <c r="B688" s="1"/>
      <c r="D688" s="18"/>
      <c r="E688" s="18"/>
      <c r="F688" s="18"/>
      <c r="H688" s="18"/>
      <c r="I688" s="18"/>
    </row>
    <row r="689" ht="26.25" customHeight="1">
      <c r="B689" s="1"/>
      <c r="D689" s="18"/>
      <c r="E689" s="18"/>
      <c r="F689" s="18"/>
      <c r="H689" s="18"/>
      <c r="I689" s="18"/>
    </row>
    <row r="690" ht="26.25" customHeight="1">
      <c r="B690" s="1"/>
      <c r="D690" s="18"/>
      <c r="E690" s="18"/>
      <c r="F690" s="18"/>
      <c r="H690" s="18"/>
      <c r="I690" s="18"/>
    </row>
    <row r="691" ht="26.25" customHeight="1">
      <c r="B691" s="1"/>
      <c r="D691" s="18"/>
      <c r="E691" s="18"/>
      <c r="F691" s="18"/>
      <c r="H691" s="18"/>
      <c r="I691" s="18"/>
    </row>
    <row r="692" ht="26.25" customHeight="1">
      <c r="B692" s="1"/>
      <c r="D692" s="18"/>
      <c r="E692" s="18"/>
      <c r="F692" s="18"/>
      <c r="H692" s="18"/>
      <c r="I692" s="18"/>
    </row>
    <row r="693" ht="26.25" customHeight="1">
      <c r="B693" s="1"/>
      <c r="D693" s="18"/>
      <c r="E693" s="18"/>
      <c r="F693" s="18"/>
      <c r="H693" s="18"/>
      <c r="I693" s="18"/>
    </row>
    <row r="694" ht="26.25" customHeight="1">
      <c r="B694" s="1"/>
      <c r="D694" s="18"/>
      <c r="E694" s="18"/>
      <c r="F694" s="18"/>
      <c r="H694" s="18"/>
      <c r="I694" s="18"/>
    </row>
    <row r="695" ht="26.25" customHeight="1">
      <c r="B695" s="1"/>
      <c r="D695" s="18"/>
      <c r="E695" s="18"/>
      <c r="F695" s="18"/>
      <c r="H695" s="18"/>
      <c r="I695" s="18"/>
    </row>
    <row r="696" ht="26.25" customHeight="1">
      <c r="B696" s="1"/>
      <c r="D696" s="18"/>
      <c r="E696" s="18"/>
      <c r="F696" s="18"/>
      <c r="H696" s="18"/>
      <c r="I696" s="18"/>
    </row>
    <row r="697" ht="26.25" customHeight="1">
      <c r="B697" s="1"/>
      <c r="D697" s="18"/>
      <c r="E697" s="18"/>
      <c r="F697" s="18"/>
      <c r="H697" s="18"/>
      <c r="I697" s="18"/>
    </row>
    <row r="698" ht="26.25" customHeight="1">
      <c r="B698" s="1"/>
      <c r="D698" s="18"/>
      <c r="E698" s="18"/>
      <c r="F698" s="18"/>
      <c r="H698" s="18"/>
      <c r="I698" s="18"/>
    </row>
    <row r="699" ht="26.25" customHeight="1">
      <c r="B699" s="1"/>
      <c r="D699" s="18"/>
      <c r="E699" s="18"/>
      <c r="F699" s="18"/>
      <c r="H699" s="18"/>
      <c r="I699" s="18"/>
    </row>
    <row r="700" ht="26.25" customHeight="1">
      <c r="B700" s="1"/>
      <c r="D700" s="18"/>
      <c r="E700" s="18"/>
      <c r="F700" s="18"/>
      <c r="H700" s="18"/>
      <c r="I700" s="18"/>
    </row>
    <row r="701" ht="26.25" customHeight="1">
      <c r="B701" s="1"/>
      <c r="D701" s="18"/>
      <c r="E701" s="18"/>
      <c r="F701" s="18"/>
      <c r="H701" s="18"/>
      <c r="I701" s="18"/>
    </row>
    <row r="702" ht="26.25" customHeight="1">
      <c r="B702" s="1"/>
      <c r="D702" s="18"/>
      <c r="E702" s="18"/>
      <c r="F702" s="18"/>
      <c r="H702" s="18"/>
      <c r="I702" s="18"/>
    </row>
    <row r="703" ht="26.25" customHeight="1">
      <c r="B703" s="1"/>
      <c r="D703" s="18"/>
      <c r="E703" s="18"/>
      <c r="F703" s="18"/>
      <c r="H703" s="18"/>
      <c r="I703" s="18"/>
    </row>
    <row r="704" ht="26.25" customHeight="1">
      <c r="B704" s="1"/>
      <c r="D704" s="18"/>
      <c r="E704" s="18"/>
      <c r="F704" s="18"/>
      <c r="H704" s="18"/>
      <c r="I704" s="18"/>
    </row>
    <row r="705" ht="26.25" customHeight="1">
      <c r="B705" s="1"/>
      <c r="D705" s="18"/>
      <c r="E705" s="18"/>
      <c r="F705" s="18"/>
      <c r="H705" s="18"/>
      <c r="I705" s="18"/>
    </row>
    <row r="706" ht="26.25" customHeight="1">
      <c r="B706" s="1"/>
      <c r="D706" s="18"/>
      <c r="E706" s="18"/>
      <c r="F706" s="18"/>
      <c r="H706" s="18"/>
      <c r="I706" s="18"/>
    </row>
    <row r="707" ht="26.25" customHeight="1">
      <c r="B707" s="1"/>
      <c r="D707" s="18"/>
      <c r="E707" s="18"/>
      <c r="F707" s="18"/>
      <c r="H707" s="18"/>
      <c r="I707" s="18"/>
    </row>
    <row r="708" ht="26.25" customHeight="1">
      <c r="B708" s="1"/>
      <c r="D708" s="18"/>
      <c r="E708" s="18"/>
      <c r="F708" s="18"/>
      <c r="H708" s="18"/>
      <c r="I708" s="18"/>
    </row>
    <row r="709" ht="26.25" customHeight="1">
      <c r="B709" s="1"/>
      <c r="D709" s="18"/>
      <c r="E709" s="18"/>
      <c r="F709" s="18"/>
      <c r="H709" s="18"/>
      <c r="I709" s="18"/>
    </row>
    <row r="710" ht="26.25" customHeight="1">
      <c r="B710" s="1"/>
      <c r="D710" s="18"/>
      <c r="E710" s="18"/>
      <c r="F710" s="18"/>
      <c r="H710" s="18"/>
      <c r="I710" s="18"/>
    </row>
    <row r="711" ht="26.25" customHeight="1">
      <c r="B711" s="1"/>
      <c r="D711" s="18"/>
      <c r="E711" s="18"/>
      <c r="F711" s="18"/>
      <c r="H711" s="18"/>
      <c r="I711" s="18"/>
    </row>
    <row r="712" ht="26.25" customHeight="1">
      <c r="B712" s="1"/>
      <c r="D712" s="18"/>
      <c r="E712" s="18"/>
      <c r="F712" s="18"/>
      <c r="H712" s="18"/>
      <c r="I712" s="18"/>
    </row>
    <row r="713" ht="26.25" customHeight="1">
      <c r="B713" s="1"/>
      <c r="D713" s="18"/>
      <c r="E713" s="18"/>
      <c r="F713" s="18"/>
      <c r="H713" s="18"/>
      <c r="I713" s="18"/>
    </row>
    <row r="714" ht="26.25" customHeight="1">
      <c r="B714" s="1"/>
      <c r="D714" s="18"/>
      <c r="E714" s="18"/>
      <c r="F714" s="18"/>
      <c r="H714" s="18"/>
      <c r="I714" s="18"/>
    </row>
    <row r="715" ht="26.25" customHeight="1">
      <c r="B715" s="1"/>
      <c r="D715" s="18"/>
      <c r="E715" s="18"/>
      <c r="F715" s="18"/>
      <c r="H715" s="18"/>
      <c r="I715" s="18"/>
    </row>
    <row r="716" ht="26.25" customHeight="1">
      <c r="B716" s="1"/>
      <c r="D716" s="18"/>
      <c r="E716" s="18"/>
      <c r="F716" s="18"/>
      <c r="H716" s="18"/>
      <c r="I716" s="18"/>
    </row>
    <row r="717" ht="26.25" customHeight="1">
      <c r="B717" s="1"/>
      <c r="D717" s="18"/>
      <c r="E717" s="18"/>
      <c r="F717" s="18"/>
      <c r="H717" s="18"/>
      <c r="I717" s="18"/>
    </row>
    <row r="718" ht="26.25" customHeight="1">
      <c r="B718" s="1"/>
      <c r="D718" s="18"/>
      <c r="E718" s="18"/>
      <c r="F718" s="18"/>
      <c r="H718" s="18"/>
      <c r="I718" s="18"/>
    </row>
    <row r="719" ht="26.25" customHeight="1">
      <c r="B719" s="1"/>
      <c r="D719" s="18"/>
      <c r="E719" s="18"/>
      <c r="F719" s="18"/>
      <c r="H719" s="18"/>
      <c r="I719" s="18"/>
    </row>
    <row r="720" ht="26.25" customHeight="1">
      <c r="B720" s="1"/>
      <c r="D720" s="18"/>
      <c r="E720" s="18"/>
      <c r="F720" s="18"/>
      <c r="H720" s="18"/>
      <c r="I720" s="18"/>
    </row>
    <row r="721" ht="26.25" customHeight="1">
      <c r="B721" s="1"/>
      <c r="D721" s="18"/>
      <c r="E721" s="18"/>
      <c r="F721" s="18"/>
      <c r="H721" s="18"/>
      <c r="I721" s="18"/>
    </row>
    <row r="722" ht="26.25" customHeight="1">
      <c r="B722" s="1"/>
      <c r="D722" s="18"/>
      <c r="E722" s="18"/>
      <c r="F722" s="18"/>
      <c r="H722" s="18"/>
      <c r="I722" s="18"/>
    </row>
    <row r="723" ht="26.25" customHeight="1">
      <c r="B723" s="1"/>
      <c r="D723" s="18"/>
      <c r="E723" s="18"/>
      <c r="F723" s="18"/>
      <c r="H723" s="18"/>
      <c r="I723" s="18"/>
    </row>
    <row r="724" ht="26.25" customHeight="1">
      <c r="B724" s="1"/>
      <c r="D724" s="18"/>
      <c r="E724" s="18"/>
      <c r="F724" s="18"/>
      <c r="H724" s="18"/>
      <c r="I724" s="18"/>
    </row>
    <row r="725" ht="26.25" customHeight="1">
      <c r="B725" s="1"/>
      <c r="D725" s="18"/>
      <c r="E725" s="18"/>
      <c r="F725" s="18"/>
      <c r="H725" s="18"/>
      <c r="I725" s="18"/>
    </row>
    <row r="726" ht="26.25" customHeight="1">
      <c r="B726" s="1"/>
      <c r="D726" s="18"/>
      <c r="E726" s="18"/>
      <c r="F726" s="18"/>
      <c r="H726" s="18"/>
      <c r="I726" s="18"/>
    </row>
    <row r="727" ht="26.25" customHeight="1">
      <c r="B727" s="1"/>
      <c r="D727" s="18"/>
      <c r="E727" s="18"/>
      <c r="F727" s="18"/>
      <c r="H727" s="18"/>
      <c r="I727" s="18"/>
    </row>
    <row r="728" ht="26.25" customHeight="1">
      <c r="B728" s="1"/>
      <c r="D728" s="18"/>
      <c r="E728" s="18"/>
      <c r="F728" s="18"/>
      <c r="H728" s="18"/>
      <c r="I728" s="18"/>
    </row>
    <row r="729" ht="26.25" customHeight="1">
      <c r="B729" s="1"/>
      <c r="D729" s="18"/>
      <c r="E729" s="18"/>
      <c r="F729" s="18"/>
      <c r="H729" s="18"/>
      <c r="I729" s="18"/>
    </row>
    <row r="730" ht="26.25" customHeight="1">
      <c r="B730" s="1"/>
      <c r="D730" s="18"/>
      <c r="E730" s="18"/>
      <c r="F730" s="18"/>
      <c r="H730" s="18"/>
      <c r="I730" s="18"/>
    </row>
    <row r="731" ht="26.25" customHeight="1">
      <c r="B731" s="1"/>
      <c r="D731" s="18"/>
      <c r="E731" s="18"/>
      <c r="F731" s="18"/>
      <c r="H731" s="18"/>
      <c r="I731" s="18"/>
    </row>
    <row r="732" ht="26.25" customHeight="1">
      <c r="B732" s="1"/>
      <c r="D732" s="18"/>
      <c r="E732" s="18"/>
      <c r="F732" s="18"/>
      <c r="H732" s="18"/>
      <c r="I732" s="18"/>
    </row>
    <row r="733" ht="26.25" customHeight="1">
      <c r="B733" s="1"/>
      <c r="D733" s="18"/>
      <c r="E733" s="18"/>
      <c r="F733" s="18"/>
      <c r="H733" s="18"/>
      <c r="I733" s="18"/>
    </row>
    <row r="734" ht="26.25" customHeight="1">
      <c r="B734" s="1"/>
      <c r="D734" s="18"/>
      <c r="E734" s="18"/>
      <c r="F734" s="18"/>
      <c r="H734" s="18"/>
      <c r="I734" s="18"/>
    </row>
    <row r="735" ht="26.25" customHeight="1">
      <c r="B735" s="1"/>
      <c r="D735" s="18"/>
      <c r="E735" s="18"/>
      <c r="F735" s="18"/>
      <c r="H735" s="18"/>
      <c r="I735" s="18"/>
    </row>
    <row r="736" ht="26.25" customHeight="1">
      <c r="B736" s="1"/>
      <c r="D736" s="18"/>
      <c r="E736" s="18"/>
      <c r="F736" s="18"/>
      <c r="H736" s="18"/>
      <c r="I736" s="18"/>
    </row>
    <row r="737" ht="26.25" customHeight="1">
      <c r="B737" s="1"/>
      <c r="D737" s="18"/>
      <c r="E737" s="18"/>
      <c r="F737" s="18"/>
      <c r="H737" s="18"/>
      <c r="I737" s="18"/>
    </row>
    <row r="738" ht="26.25" customHeight="1">
      <c r="B738" s="1"/>
      <c r="D738" s="18"/>
      <c r="E738" s="18"/>
      <c r="F738" s="18"/>
      <c r="H738" s="18"/>
      <c r="I738" s="18"/>
    </row>
    <row r="739" ht="26.25" customHeight="1">
      <c r="B739" s="1"/>
      <c r="D739" s="18"/>
      <c r="E739" s="18"/>
      <c r="F739" s="18"/>
      <c r="H739" s="18"/>
      <c r="I739" s="18"/>
    </row>
    <row r="740" ht="26.25" customHeight="1">
      <c r="B740" s="1"/>
      <c r="D740" s="18"/>
      <c r="E740" s="18"/>
      <c r="F740" s="18"/>
      <c r="H740" s="18"/>
      <c r="I740" s="18"/>
    </row>
    <row r="741" ht="26.25" customHeight="1">
      <c r="B741" s="1"/>
      <c r="D741" s="18"/>
      <c r="E741" s="18"/>
      <c r="F741" s="18"/>
      <c r="H741" s="18"/>
      <c r="I741" s="18"/>
    </row>
    <row r="742" ht="26.25" customHeight="1">
      <c r="B742" s="1"/>
      <c r="D742" s="18"/>
      <c r="E742" s="18"/>
      <c r="F742" s="18"/>
      <c r="H742" s="18"/>
      <c r="I742" s="18"/>
    </row>
    <row r="743" ht="26.25" customHeight="1">
      <c r="B743" s="1"/>
      <c r="D743" s="18"/>
      <c r="E743" s="18"/>
      <c r="F743" s="18"/>
      <c r="H743" s="18"/>
      <c r="I743" s="18"/>
    </row>
    <row r="744" ht="26.25" customHeight="1">
      <c r="B744" s="1"/>
      <c r="D744" s="18"/>
      <c r="E744" s="18"/>
      <c r="F744" s="18"/>
      <c r="H744" s="18"/>
      <c r="I744" s="18"/>
    </row>
    <row r="745" ht="26.25" customHeight="1">
      <c r="B745" s="1"/>
      <c r="D745" s="18"/>
      <c r="E745" s="18"/>
      <c r="F745" s="18"/>
      <c r="H745" s="18"/>
      <c r="I745" s="18"/>
    </row>
    <row r="746" ht="26.25" customHeight="1">
      <c r="B746" s="1"/>
      <c r="D746" s="18"/>
      <c r="E746" s="18"/>
      <c r="F746" s="18"/>
      <c r="H746" s="18"/>
      <c r="I746" s="18"/>
    </row>
    <row r="747" ht="26.25" customHeight="1">
      <c r="B747" s="1"/>
      <c r="D747" s="18"/>
      <c r="E747" s="18"/>
      <c r="F747" s="18"/>
      <c r="H747" s="18"/>
      <c r="I747" s="18"/>
    </row>
    <row r="748" ht="26.25" customHeight="1">
      <c r="B748" s="1"/>
      <c r="D748" s="18"/>
      <c r="E748" s="18"/>
      <c r="F748" s="18"/>
      <c r="H748" s="18"/>
      <c r="I748" s="18"/>
    </row>
    <row r="749" ht="26.25" customHeight="1">
      <c r="B749" s="1"/>
      <c r="D749" s="18"/>
      <c r="E749" s="18"/>
      <c r="F749" s="18"/>
      <c r="H749" s="18"/>
      <c r="I749" s="18"/>
    </row>
    <row r="750" ht="26.25" customHeight="1">
      <c r="B750" s="1"/>
      <c r="D750" s="18"/>
      <c r="E750" s="18"/>
      <c r="F750" s="18"/>
      <c r="H750" s="18"/>
      <c r="I750" s="18"/>
    </row>
    <row r="751" ht="26.25" customHeight="1">
      <c r="B751" s="1"/>
      <c r="D751" s="18"/>
      <c r="E751" s="18"/>
      <c r="F751" s="18"/>
      <c r="H751" s="18"/>
      <c r="I751" s="18"/>
    </row>
    <row r="752" ht="26.25" customHeight="1">
      <c r="B752" s="1"/>
      <c r="D752" s="18"/>
      <c r="E752" s="18"/>
      <c r="F752" s="18"/>
      <c r="H752" s="18"/>
      <c r="I752" s="18"/>
    </row>
    <row r="753" ht="26.25" customHeight="1">
      <c r="B753" s="1"/>
      <c r="D753" s="18"/>
      <c r="E753" s="18"/>
      <c r="F753" s="18"/>
      <c r="H753" s="18"/>
      <c r="I753" s="18"/>
    </row>
    <row r="754" ht="26.25" customHeight="1">
      <c r="B754" s="1"/>
      <c r="D754" s="18"/>
      <c r="E754" s="18"/>
      <c r="F754" s="18"/>
      <c r="H754" s="18"/>
      <c r="I754" s="18"/>
    </row>
    <row r="755" ht="26.25" customHeight="1">
      <c r="B755" s="1"/>
      <c r="D755" s="18"/>
      <c r="E755" s="18"/>
      <c r="F755" s="18"/>
      <c r="H755" s="18"/>
      <c r="I755" s="18"/>
    </row>
    <row r="756" ht="26.25" customHeight="1">
      <c r="B756" s="1"/>
      <c r="D756" s="18"/>
      <c r="E756" s="18"/>
      <c r="F756" s="18"/>
      <c r="H756" s="18"/>
      <c r="I756" s="18"/>
    </row>
    <row r="757" ht="26.25" customHeight="1">
      <c r="B757" s="1"/>
      <c r="D757" s="18"/>
      <c r="E757" s="18"/>
      <c r="F757" s="18"/>
      <c r="H757" s="18"/>
      <c r="I757" s="18"/>
    </row>
    <row r="758" ht="26.25" customHeight="1">
      <c r="B758" s="1"/>
      <c r="D758" s="18"/>
      <c r="E758" s="18"/>
      <c r="F758" s="18"/>
      <c r="H758" s="18"/>
      <c r="I758" s="18"/>
    </row>
    <row r="759" ht="26.25" customHeight="1">
      <c r="B759" s="1"/>
      <c r="D759" s="18"/>
      <c r="E759" s="18"/>
      <c r="F759" s="18"/>
      <c r="H759" s="18"/>
      <c r="I759" s="18"/>
    </row>
    <row r="760" ht="26.25" customHeight="1">
      <c r="B760" s="1"/>
      <c r="D760" s="18"/>
      <c r="E760" s="18"/>
      <c r="F760" s="18"/>
      <c r="H760" s="18"/>
      <c r="I760" s="18"/>
    </row>
    <row r="761" ht="26.25" customHeight="1">
      <c r="B761" s="1"/>
      <c r="D761" s="18"/>
      <c r="E761" s="18"/>
      <c r="F761" s="18"/>
      <c r="H761" s="18"/>
      <c r="I761" s="18"/>
    </row>
    <row r="762" ht="26.25" customHeight="1">
      <c r="B762" s="1"/>
      <c r="D762" s="18"/>
      <c r="E762" s="18"/>
      <c r="F762" s="18"/>
      <c r="H762" s="18"/>
      <c r="I762" s="18"/>
    </row>
    <row r="763" ht="26.25" customHeight="1">
      <c r="B763" s="1"/>
      <c r="D763" s="18"/>
      <c r="E763" s="18"/>
      <c r="F763" s="18"/>
      <c r="H763" s="18"/>
      <c r="I763" s="18"/>
    </row>
    <row r="764" ht="26.25" customHeight="1">
      <c r="B764" s="1"/>
      <c r="D764" s="18"/>
      <c r="E764" s="18"/>
      <c r="F764" s="18"/>
      <c r="H764" s="18"/>
      <c r="I764" s="18"/>
    </row>
    <row r="765" ht="26.25" customHeight="1">
      <c r="B765" s="1"/>
      <c r="D765" s="18"/>
      <c r="E765" s="18"/>
      <c r="F765" s="18"/>
      <c r="H765" s="18"/>
      <c r="I765" s="18"/>
    </row>
    <row r="766" ht="26.25" customHeight="1">
      <c r="B766" s="1"/>
      <c r="D766" s="18"/>
      <c r="E766" s="18"/>
      <c r="F766" s="18"/>
      <c r="H766" s="18"/>
      <c r="I766" s="18"/>
    </row>
    <row r="767" ht="26.25" customHeight="1">
      <c r="B767" s="1"/>
      <c r="D767" s="18"/>
      <c r="E767" s="18"/>
      <c r="F767" s="18"/>
      <c r="H767" s="18"/>
      <c r="I767" s="18"/>
    </row>
    <row r="768" ht="26.25" customHeight="1">
      <c r="B768" s="1"/>
      <c r="D768" s="18"/>
      <c r="E768" s="18"/>
      <c r="F768" s="18"/>
      <c r="H768" s="18"/>
      <c r="I768" s="18"/>
    </row>
    <row r="769" ht="26.25" customHeight="1">
      <c r="B769" s="1"/>
      <c r="D769" s="18"/>
      <c r="E769" s="18"/>
      <c r="F769" s="18"/>
      <c r="H769" s="18"/>
      <c r="I769" s="18"/>
    </row>
    <row r="770" ht="26.25" customHeight="1">
      <c r="B770" s="1"/>
      <c r="D770" s="18"/>
      <c r="E770" s="18"/>
      <c r="F770" s="18"/>
      <c r="H770" s="18"/>
      <c r="I770" s="18"/>
    </row>
    <row r="771" ht="26.25" customHeight="1">
      <c r="B771" s="1"/>
      <c r="D771" s="18"/>
      <c r="E771" s="18"/>
      <c r="F771" s="18"/>
      <c r="H771" s="18"/>
      <c r="I771" s="18"/>
    </row>
    <row r="772" ht="26.25" customHeight="1">
      <c r="B772" s="1"/>
      <c r="D772" s="18"/>
      <c r="E772" s="18"/>
      <c r="F772" s="18"/>
      <c r="H772" s="18"/>
      <c r="I772" s="18"/>
    </row>
    <row r="773" ht="26.25" customHeight="1">
      <c r="B773" s="1"/>
      <c r="D773" s="18"/>
      <c r="E773" s="18"/>
      <c r="F773" s="18"/>
      <c r="H773" s="18"/>
      <c r="I773" s="18"/>
    </row>
    <row r="774" ht="26.25" customHeight="1">
      <c r="B774" s="1"/>
      <c r="D774" s="18"/>
      <c r="E774" s="18"/>
      <c r="F774" s="18"/>
      <c r="H774" s="18"/>
      <c r="I774" s="18"/>
    </row>
    <row r="775" ht="26.25" customHeight="1">
      <c r="B775" s="1"/>
      <c r="D775" s="18"/>
      <c r="E775" s="18"/>
      <c r="F775" s="18"/>
      <c r="H775" s="18"/>
      <c r="I775" s="18"/>
    </row>
    <row r="776" ht="26.25" customHeight="1">
      <c r="B776" s="1"/>
      <c r="D776" s="18"/>
      <c r="E776" s="18"/>
      <c r="F776" s="18"/>
      <c r="H776" s="18"/>
      <c r="I776" s="18"/>
    </row>
    <row r="777" ht="26.25" customHeight="1">
      <c r="B777" s="1"/>
      <c r="D777" s="18"/>
      <c r="E777" s="18"/>
      <c r="F777" s="18"/>
      <c r="H777" s="18"/>
      <c r="I777" s="18"/>
    </row>
    <row r="778" ht="26.25" customHeight="1">
      <c r="B778" s="1"/>
      <c r="D778" s="18"/>
      <c r="E778" s="18"/>
      <c r="F778" s="18"/>
      <c r="H778" s="18"/>
      <c r="I778" s="18"/>
    </row>
    <row r="779" ht="26.25" customHeight="1">
      <c r="B779" s="1"/>
      <c r="D779" s="18"/>
      <c r="E779" s="18"/>
      <c r="F779" s="18"/>
      <c r="H779" s="18"/>
      <c r="I779" s="18"/>
    </row>
    <row r="780" ht="26.25" customHeight="1">
      <c r="B780" s="1"/>
      <c r="D780" s="18"/>
      <c r="E780" s="18"/>
      <c r="F780" s="18"/>
      <c r="H780" s="18"/>
      <c r="I780" s="18"/>
    </row>
    <row r="781" ht="26.25" customHeight="1">
      <c r="B781" s="1"/>
      <c r="D781" s="18"/>
      <c r="E781" s="18"/>
      <c r="F781" s="18"/>
      <c r="H781" s="18"/>
      <c r="I781" s="18"/>
    </row>
    <row r="782" ht="26.25" customHeight="1">
      <c r="B782" s="1"/>
      <c r="D782" s="18"/>
      <c r="E782" s="18"/>
      <c r="F782" s="18"/>
      <c r="H782" s="18"/>
      <c r="I782" s="18"/>
    </row>
    <row r="783" ht="26.25" customHeight="1">
      <c r="B783" s="1"/>
      <c r="D783" s="18"/>
      <c r="E783" s="18"/>
      <c r="F783" s="18"/>
      <c r="H783" s="18"/>
      <c r="I783" s="18"/>
    </row>
    <row r="784" ht="26.25" customHeight="1">
      <c r="B784" s="1"/>
      <c r="D784" s="18"/>
      <c r="E784" s="18"/>
      <c r="F784" s="18"/>
      <c r="H784" s="18"/>
      <c r="I784" s="18"/>
    </row>
    <row r="785" ht="26.25" customHeight="1">
      <c r="B785" s="1"/>
      <c r="D785" s="18"/>
      <c r="E785" s="18"/>
      <c r="F785" s="18"/>
      <c r="H785" s="18"/>
      <c r="I785" s="18"/>
    </row>
    <row r="786" ht="26.25" customHeight="1">
      <c r="B786" s="1"/>
      <c r="D786" s="18"/>
      <c r="E786" s="18"/>
      <c r="F786" s="18"/>
      <c r="H786" s="18"/>
      <c r="I786" s="18"/>
    </row>
    <row r="787" ht="26.25" customHeight="1">
      <c r="B787" s="1"/>
      <c r="D787" s="18"/>
      <c r="E787" s="18"/>
      <c r="F787" s="18"/>
      <c r="H787" s="18"/>
      <c r="I787" s="18"/>
    </row>
    <row r="788" ht="26.25" customHeight="1">
      <c r="B788" s="1"/>
      <c r="D788" s="18"/>
      <c r="E788" s="18"/>
      <c r="F788" s="18"/>
      <c r="H788" s="18"/>
      <c r="I788" s="18"/>
    </row>
    <row r="789" ht="26.25" customHeight="1">
      <c r="B789" s="1"/>
      <c r="D789" s="18"/>
      <c r="E789" s="18"/>
      <c r="F789" s="18"/>
      <c r="H789" s="18"/>
      <c r="I789" s="18"/>
    </row>
    <row r="790" ht="26.25" customHeight="1">
      <c r="B790" s="1"/>
      <c r="D790" s="18"/>
      <c r="E790" s="18"/>
      <c r="F790" s="18"/>
      <c r="H790" s="18"/>
      <c r="I790" s="18"/>
    </row>
    <row r="791" ht="26.25" customHeight="1">
      <c r="B791" s="1"/>
      <c r="D791" s="18"/>
      <c r="E791" s="18"/>
      <c r="F791" s="18"/>
      <c r="H791" s="18"/>
      <c r="I791" s="18"/>
    </row>
    <row r="792" ht="26.25" customHeight="1">
      <c r="B792" s="1"/>
      <c r="D792" s="18"/>
      <c r="E792" s="18"/>
      <c r="F792" s="18"/>
      <c r="H792" s="18"/>
      <c r="I792" s="18"/>
    </row>
    <row r="793" ht="26.25" customHeight="1">
      <c r="B793" s="1"/>
      <c r="D793" s="18"/>
      <c r="E793" s="18"/>
      <c r="F793" s="18"/>
      <c r="H793" s="18"/>
      <c r="I793" s="18"/>
    </row>
    <row r="794" ht="26.25" customHeight="1">
      <c r="B794" s="1"/>
      <c r="D794" s="18"/>
      <c r="E794" s="18"/>
      <c r="F794" s="18"/>
      <c r="H794" s="18"/>
      <c r="I794" s="18"/>
    </row>
    <row r="795" ht="26.25" customHeight="1">
      <c r="B795" s="1"/>
      <c r="D795" s="18"/>
      <c r="E795" s="18"/>
      <c r="F795" s="18"/>
      <c r="H795" s="18"/>
      <c r="I795" s="18"/>
    </row>
    <row r="796" ht="26.25" customHeight="1">
      <c r="B796" s="1"/>
      <c r="D796" s="18"/>
      <c r="E796" s="18"/>
      <c r="F796" s="18"/>
      <c r="H796" s="18"/>
      <c r="I796" s="18"/>
    </row>
    <row r="797" ht="26.25" customHeight="1">
      <c r="B797" s="1"/>
      <c r="D797" s="18"/>
      <c r="E797" s="18"/>
      <c r="F797" s="18"/>
      <c r="H797" s="18"/>
      <c r="I797" s="18"/>
    </row>
    <row r="798" ht="26.25" customHeight="1">
      <c r="B798" s="1"/>
      <c r="D798" s="18"/>
      <c r="E798" s="18"/>
      <c r="F798" s="18"/>
      <c r="H798" s="18"/>
      <c r="I798" s="18"/>
    </row>
    <row r="799" ht="26.25" customHeight="1">
      <c r="B799" s="1"/>
      <c r="D799" s="18"/>
      <c r="E799" s="18"/>
      <c r="F799" s="18"/>
      <c r="H799" s="18"/>
      <c r="I799" s="18"/>
    </row>
    <row r="800" ht="26.25" customHeight="1">
      <c r="B800" s="1"/>
      <c r="D800" s="18"/>
      <c r="E800" s="18"/>
      <c r="F800" s="18"/>
      <c r="H800" s="18"/>
      <c r="I800" s="18"/>
    </row>
    <row r="801" ht="26.25" customHeight="1">
      <c r="B801" s="1"/>
      <c r="D801" s="18"/>
      <c r="E801" s="18"/>
      <c r="F801" s="18"/>
      <c r="H801" s="18"/>
      <c r="I801" s="18"/>
    </row>
    <row r="802" ht="26.25" customHeight="1">
      <c r="B802" s="1"/>
      <c r="D802" s="18"/>
      <c r="E802" s="18"/>
      <c r="F802" s="18"/>
      <c r="H802" s="18"/>
      <c r="I802" s="18"/>
    </row>
    <row r="803" ht="26.25" customHeight="1">
      <c r="B803" s="1"/>
      <c r="D803" s="18"/>
      <c r="E803" s="18"/>
      <c r="F803" s="18"/>
      <c r="H803" s="18"/>
      <c r="I803" s="18"/>
    </row>
    <row r="804" ht="26.25" customHeight="1">
      <c r="B804" s="1"/>
      <c r="D804" s="18"/>
      <c r="E804" s="18"/>
      <c r="F804" s="18"/>
      <c r="H804" s="18"/>
      <c r="I804" s="18"/>
    </row>
    <row r="805" ht="26.25" customHeight="1">
      <c r="B805" s="1"/>
      <c r="D805" s="18"/>
      <c r="E805" s="18"/>
      <c r="F805" s="18"/>
      <c r="H805" s="18"/>
      <c r="I805" s="18"/>
    </row>
    <row r="806" ht="26.25" customHeight="1">
      <c r="B806" s="1"/>
      <c r="D806" s="18"/>
      <c r="E806" s="18"/>
      <c r="F806" s="18"/>
      <c r="H806" s="18"/>
      <c r="I806" s="18"/>
    </row>
    <row r="807" ht="26.25" customHeight="1">
      <c r="B807" s="1"/>
      <c r="D807" s="18"/>
      <c r="E807" s="18"/>
      <c r="F807" s="18"/>
      <c r="H807" s="18"/>
      <c r="I807" s="18"/>
    </row>
    <row r="808" ht="26.25" customHeight="1">
      <c r="B808" s="1"/>
      <c r="D808" s="18"/>
      <c r="E808" s="18"/>
      <c r="F808" s="18"/>
      <c r="H808" s="18"/>
      <c r="I808" s="18"/>
    </row>
    <row r="809" ht="26.25" customHeight="1">
      <c r="B809" s="1"/>
      <c r="D809" s="18"/>
      <c r="E809" s="18"/>
      <c r="F809" s="18"/>
      <c r="H809" s="18"/>
      <c r="I809" s="18"/>
    </row>
    <row r="810" ht="26.25" customHeight="1">
      <c r="B810" s="1"/>
      <c r="D810" s="18"/>
      <c r="E810" s="18"/>
      <c r="F810" s="18"/>
      <c r="H810" s="18"/>
      <c r="I810" s="18"/>
    </row>
    <row r="811" ht="26.25" customHeight="1">
      <c r="B811" s="1"/>
      <c r="D811" s="18"/>
      <c r="E811" s="18"/>
      <c r="F811" s="18"/>
      <c r="H811" s="18"/>
      <c r="I811" s="18"/>
    </row>
    <row r="812" ht="26.25" customHeight="1">
      <c r="B812" s="1"/>
      <c r="D812" s="18"/>
      <c r="E812" s="18"/>
      <c r="F812" s="18"/>
      <c r="H812" s="18"/>
      <c r="I812" s="18"/>
    </row>
    <row r="813" ht="26.25" customHeight="1">
      <c r="B813" s="1"/>
      <c r="D813" s="18"/>
      <c r="E813" s="18"/>
      <c r="F813" s="18"/>
      <c r="H813" s="18"/>
      <c r="I813" s="18"/>
    </row>
    <row r="814" ht="26.25" customHeight="1">
      <c r="B814" s="1"/>
      <c r="D814" s="18"/>
      <c r="E814" s="18"/>
      <c r="F814" s="18"/>
      <c r="H814" s="18"/>
      <c r="I814" s="18"/>
    </row>
    <row r="815" ht="26.25" customHeight="1">
      <c r="B815" s="1"/>
      <c r="D815" s="18"/>
      <c r="E815" s="18"/>
      <c r="F815" s="18"/>
      <c r="H815" s="18"/>
      <c r="I815" s="18"/>
    </row>
    <row r="816" ht="26.25" customHeight="1">
      <c r="B816" s="1"/>
      <c r="D816" s="18"/>
      <c r="E816" s="18"/>
      <c r="F816" s="18"/>
      <c r="H816" s="18"/>
      <c r="I816" s="18"/>
    </row>
    <row r="817" ht="26.25" customHeight="1">
      <c r="B817" s="1"/>
      <c r="D817" s="18"/>
      <c r="E817" s="18"/>
      <c r="F817" s="18"/>
      <c r="H817" s="18"/>
      <c r="I817" s="18"/>
    </row>
    <row r="818" ht="26.25" customHeight="1">
      <c r="B818" s="1"/>
      <c r="D818" s="18"/>
      <c r="E818" s="18"/>
      <c r="F818" s="18"/>
      <c r="H818" s="18"/>
      <c r="I818" s="18"/>
    </row>
    <row r="819" ht="26.25" customHeight="1">
      <c r="B819" s="1"/>
      <c r="D819" s="18"/>
      <c r="E819" s="18"/>
      <c r="F819" s="18"/>
      <c r="H819" s="18"/>
      <c r="I819" s="18"/>
    </row>
    <row r="820" ht="26.25" customHeight="1">
      <c r="B820" s="1"/>
      <c r="D820" s="18"/>
      <c r="E820" s="18"/>
      <c r="F820" s="18"/>
      <c r="H820" s="18"/>
      <c r="I820" s="18"/>
    </row>
    <row r="821" ht="26.25" customHeight="1">
      <c r="B821" s="1"/>
      <c r="D821" s="18"/>
      <c r="E821" s="18"/>
      <c r="F821" s="18"/>
      <c r="H821" s="18"/>
      <c r="I821" s="18"/>
    </row>
    <row r="822" ht="26.25" customHeight="1">
      <c r="B822" s="1"/>
      <c r="D822" s="18"/>
      <c r="E822" s="18"/>
      <c r="F822" s="18"/>
      <c r="H822" s="18"/>
      <c r="I822" s="18"/>
    </row>
    <row r="823" ht="26.25" customHeight="1">
      <c r="B823" s="1"/>
      <c r="D823" s="18"/>
      <c r="E823" s="18"/>
      <c r="F823" s="18"/>
      <c r="H823" s="18"/>
      <c r="I823" s="18"/>
    </row>
    <row r="824" ht="26.25" customHeight="1">
      <c r="B824" s="1"/>
      <c r="D824" s="18"/>
      <c r="E824" s="18"/>
      <c r="F824" s="18"/>
      <c r="H824" s="18"/>
      <c r="I824" s="18"/>
    </row>
    <row r="825" ht="26.25" customHeight="1">
      <c r="B825" s="1"/>
      <c r="D825" s="18"/>
      <c r="E825" s="18"/>
      <c r="F825" s="18"/>
      <c r="H825" s="18"/>
      <c r="I825" s="18"/>
    </row>
    <row r="826" ht="26.25" customHeight="1">
      <c r="B826" s="1"/>
      <c r="D826" s="18"/>
      <c r="E826" s="18"/>
      <c r="F826" s="18"/>
      <c r="H826" s="18"/>
      <c r="I826" s="18"/>
    </row>
    <row r="827" ht="26.25" customHeight="1">
      <c r="B827" s="1"/>
      <c r="D827" s="18"/>
      <c r="E827" s="18"/>
      <c r="F827" s="18"/>
      <c r="H827" s="18"/>
      <c r="I827" s="18"/>
    </row>
    <row r="828" ht="26.25" customHeight="1">
      <c r="B828" s="1"/>
      <c r="D828" s="18"/>
      <c r="E828" s="18"/>
      <c r="F828" s="18"/>
      <c r="H828" s="18"/>
      <c r="I828" s="18"/>
    </row>
    <row r="829" ht="26.25" customHeight="1">
      <c r="B829" s="1"/>
      <c r="D829" s="18"/>
      <c r="E829" s="18"/>
      <c r="F829" s="18"/>
      <c r="H829" s="18"/>
      <c r="I829" s="18"/>
    </row>
    <row r="830" ht="26.25" customHeight="1">
      <c r="B830" s="1"/>
      <c r="D830" s="18"/>
      <c r="E830" s="18"/>
      <c r="F830" s="18"/>
      <c r="H830" s="18"/>
      <c r="I830" s="18"/>
    </row>
    <row r="831" ht="26.25" customHeight="1">
      <c r="B831" s="1"/>
      <c r="D831" s="18"/>
      <c r="E831" s="18"/>
      <c r="F831" s="18"/>
      <c r="H831" s="18"/>
      <c r="I831" s="18"/>
    </row>
    <row r="832" ht="26.25" customHeight="1">
      <c r="B832" s="1"/>
      <c r="D832" s="18"/>
      <c r="E832" s="18"/>
      <c r="F832" s="18"/>
      <c r="H832" s="18"/>
      <c r="I832" s="18"/>
    </row>
    <row r="833" ht="26.25" customHeight="1">
      <c r="B833" s="1"/>
      <c r="D833" s="18"/>
      <c r="E833" s="18"/>
      <c r="F833" s="18"/>
      <c r="H833" s="18"/>
      <c r="I833" s="18"/>
    </row>
    <row r="834" ht="26.25" customHeight="1">
      <c r="B834" s="1"/>
      <c r="D834" s="18"/>
      <c r="E834" s="18"/>
      <c r="F834" s="18"/>
      <c r="H834" s="18"/>
      <c r="I834" s="18"/>
    </row>
    <row r="835" ht="26.25" customHeight="1">
      <c r="B835" s="1"/>
      <c r="D835" s="18"/>
      <c r="E835" s="18"/>
      <c r="F835" s="18"/>
      <c r="H835" s="18"/>
      <c r="I835" s="18"/>
    </row>
    <row r="836" ht="26.25" customHeight="1">
      <c r="B836" s="1"/>
      <c r="D836" s="18"/>
      <c r="E836" s="18"/>
      <c r="F836" s="18"/>
      <c r="H836" s="18"/>
      <c r="I836" s="18"/>
    </row>
    <row r="837" ht="26.25" customHeight="1">
      <c r="B837" s="1"/>
      <c r="D837" s="18"/>
      <c r="E837" s="18"/>
      <c r="F837" s="18"/>
      <c r="H837" s="18"/>
      <c r="I837" s="18"/>
    </row>
    <row r="838" ht="26.25" customHeight="1">
      <c r="B838" s="1"/>
      <c r="D838" s="18"/>
      <c r="E838" s="18"/>
      <c r="F838" s="18"/>
      <c r="H838" s="18"/>
      <c r="I838" s="18"/>
    </row>
    <row r="839" ht="26.25" customHeight="1">
      <c r="B839" s="1"/>
      <c r="D839" s="18"/>
      <c r="E839" s="18"/>
      <c r="F839" s="18"/>
      <c r="H839" s="18"/>
      <c r="I839" s="18"/>
    </row>
    <row r="840" ht="26.25" customHeight="1">
      <c r="B840" s="1"/>
      <c r="D840" s="18"/>
      <c r="E840" s="18"/>
      <c r="F840" s="18"/>
      <c r="H840" s="18"/>
      <c r="I840" s="18"/>
    </row>
    <row r="841" ht="26.25" customHeight="1">
      <c r="B841" s="1"/>
      <c r="D841" s="18"/>
      <c r="E841" s="18"/>
      <c r="F841" s="18"/>
      <c r="H841" s="18"/>
      <c r="I841" s="18"/>
    </row>
    <row r="842" ht="26.25" customHeight="1">
      <c r="B842" s="1"/>
      <c r="D842" s="18"/>
      <c r="E842" s="18"/>
      <c r="F842" s="18"/>
      <c r="H842" s="18"/>
      <c r="I842" s="18"/>
    </row>
    <row r="843" ht="26.25" customHeight="1">
      <c r="B843" s="1"/>
      <c r="D843" s="18"/>
      <c r="E843" s="18"/>
      <c r="F843" s="18"/>
      <c r="H843" s="18"/>
      <c r="I843" s="18"/>
    </row>
    <row r="844" ht="26.25" customHeight="1">
      <c r="B844" s="1"/>
      <c r="D844" s="18"/>
      <c r="E844" s="18"/>
      <c r="F844" s="18"/>
      <c r="H844" s="18"/>
      <c r="I844" s="18"/>
    </row>
    <row r="845" ht="26.25" customHeight="1">
      <c r="B845" s="1"/>
      <c r="D845" s="18"/>
      <c r="E845" s="18"/>
      <c r="F845" s="18"/>
      <c r="H845" s="18"/>
      <c r="I845" s="18"/>
    </row>
    <row r="846" ht="26.25" customHeight="1">
      <c r="B846" s="1"/>
      <c r="D846" s="18"/>
      <c r="E846" s="18"/>
      <c r="F846" s="18"/>
      <c r="H846" s="18"/>
      <c r="I846" s="18"/>
    </row>
    <row r="847" ht="26.25" customHeight="1">
      <c r="B847" s="1"/>
      <c r="D847" s="18"/>
      <c r="E847" s="18"/>
      <c r="F847" s="18"/>
      <c r="H847" s="18"/>
      <c r="I847" s="18"/>
    </row>
    <row r="848" ht="26.25" customHeight="1">
      <c r="B848" s="1"/>
      <c r="D848" s="18"/>
      <c r="E848" s="18"/>
      <c r="F848" s="18"/>
      <c r="H848" s="18"/>
      <c r="I848" s="18"/>
    </row>
    <row r="849" ht="26.25" customHeight="1">
      <c r="B849" s="1"/>
      <c r="D849" s="18"/>
      <c r="E849" s="18"/>
      <c r="F849" s="18"/>
      <c r="H849" s="18"/>
      <c r="I849" s="18"/>
    </row>
    <row r="850" ht="26.25" customHeight="1">
      <c r="B850" s="1"/>
      <c r="D850" s="18"/>
      <c r="E850" s="18"/>
      <c r="F850" s="18"/>
      <c r="H850" s="18"/>
      <c r="I850" s="18"/>
    </row>
    <row r="851" ht="26.25" customHeight="1">
      <c r="B851" s="1"/>
      <c r="D851" s="18"/>
      <c r="E851" s="18"/>
      <c r="F851" s="18"/>
      <c r="H851" s="18"/>
      <c r="I851" s="18"/>
    </row>
    <row r="852" ht="26.25" customHeight="1">
      <c r="B852" s="1"/>
      <c r="D852" s="18"/>
      <c r="E852" s="18"/>
      <c r="F852" s="18"/>
      <c r="H852" s="18"/>
      <c r="I852" s="18"/>
    </row>
    <row r="853" ht="26.25" customHeight="1">
      <c r="B853" s="1"/>
      <c r="D853" s="18"/>
      <c r="E853" s="18"/>
      <c r="F853" s="18"/>
      <c r="H853" s="18"/>
      <c r="I853" s="18"/>
    </row>
    <row r="854" ht="26.25" customHeight="1">
      <c r="B854" s="1"/>
      <c r="D854" s="18"/>
      <c r="E854" s="18"/>
      <c r="F854" s="18"/>
      <c r="H854" s="18"/>
      <c r="I854" s="18"/>
    </row>
    <row r="855" ht="26.25" customHeight="1">
      <c r="B855" s="1"/>
      <c r="D855" s="18"/>
      <c r="E855" s="18"/>
      <c r="F855" s="18"/>
      <c r="H855" s="18"/>
      <c r="I855" s="18"/>
    </row>
    <row r="856" ht="26.25" customHeight="1">
      <c r="B856" s="1"/>
      <c r="D856" s="18"/>
      <c r="E856" s="18"/>
      <c r="F856" s="18"/>
      <c r="H856" s="18"/>
      <c r="I856" s="18"/>
    </row>
    <row r="857" ht="26.25" customHeight="1">
      <c r="B857" s="1"/>
      <c r="D857" s="18"/>
      <c r="E857" s="18"/>
      <c r="F857" s="18"/>
      <c r="H857" s="18"/>
      <c r="I857" s="18"/>
    </row>
    <row r="858" ht="26.25" customHeight="1">
      <c r="B858" s="1"/>
      <c r="D858" s="18"/>
      <c r="E858" s="18"/>
      <c r="F858" s="18"/>
      <c r="H858" s="18"/>
      <c r="I858" s="18"/>
    </row>
    <row r="859" ht="26.25" customHeight="1">
      <c r="B859" s="1"/>
      <c r="D859" s="18"/>
      <c r="E859" s="18"/>
      <c r="F859" s="18"/>
      <c r="H859" s="18"/>
      <c r="I859" s="18"/>
    </row>
    <row r="860" ht="26.25" customHeight="1">
      <c r="B860" s="1"/>
      <c r="D860" s="18"/>
      <c r="E860" s="18"/>
      <c r="F860" s="18"/>
      <c r="H860" s="18"/>
      <c r="I860" s="18"/>
    </row>
    <row r="861" ht="26.25" customHeight="1">
      <c r="B861" s="1"/>
      <c r="D861" s="18"/>
      <c r="E861" s="18"/>
      <c r="F861" s="18"/>
      <c r="H861" s="18"/>
      <c r="I861" s="18"/>
    </row>
    <row r="862" ht="26.25" customHeight="1">
      <c r="B862" s="1"/>
      <c r="D862" s="18"/>
      <c r="E862" s="18"/>
      <c r="F862" s="18"/>
      <c r="H862" s="18"/>
      <c r="I862" s="18"/>
    </row>
    <row r="863" ht="26.25" customHeight="1">
      <c r="B863" s="1"/>
      <c r="D863" s="18"/>
      <c r="E863" s="18"/>
      <c r="F863" s="18"/>
      <c r="H863" s="18"/>
      <c r="I863" s="18"/>
    </row>
    <row r="864" ht="26.25" customHeight="1">
      <c r="B864" s="1"/>
      <c r="D864" s="18"/>
      <c r="E864" s="18"/>
      <c r="F864" s="18"/>
      <c r="H864" s="18"/>
      <c r="I864" s="18"/>
    </row>
    <row r="865" ht="26.25" customHeight="1">
      <c r="B865" s="1"/>
      <c r="D865" s="18"/>
      <c r="E865" s="18"/>
      <c r="F865" s="18"/>
      <c r="H865" s="18"/>
      <c r="I865" s="18"/>
    </row>
    <row r="866" ht="26.25" customHeight="1">
      <c r="B866" s="1"/>
      <c r="D866" s="18"/>
      <c r="E866" s="18"/>
      <c r="F866" s="18"/>
      <c r="H866" s="18"/>
      <c r="I866" s="18"/>
    </row>
    <row r="867" ht="26.25" customHeight="1">
      <c r="B867" s="1"/>
      <c r="D867" s="18"/>
      <c r="E867" s="18"/>
      <c r="F867" s="18"/>
      <c r="H867" s="18"/>
      <c r="I867" s="18"/>
    </row>
    <row r="868" ht="26.25" customHeight="1">
      <c r="B868" s="1"/>
      <c r="D868" s="18"/>
      <c r="E868" s="18"/>
      <c r="F868" s="18"/>
      <c r="H868" s="18"/>
      <c r="I868" s="18"/>
    </row>
    <row r="869" ht="26.25" customHeight="1">
      <c r="B869" s="1"/>
      <c r="D869" s="18"/>
      <c r="E869" s="18"/>
      <c r="F869" s="18"/>
      <c r="H869" s="18"/>
      <c r="I869" s="18"/>
    </row>
    <row r="870" ht="26.25" customHeight="1">
      <c r="B870" s="1"/>
      <c r="D870" s="18"/>
      <c r="E870" s="18"/>
      <c r="F870" s="18"/>
      <c r="H870" s="18"/>
      <c r="I870" s="18"/>
    </row>
    <row r="871" ht="26.25" customHeight="1">
      <c r="B871" s="1"/>
      <c r="D871" s="18"/>
      <c r="E871" s="18"/>
      <c r="F871" s="18"/>
      <c r="H871" s="18"/>
      <c r="I871" s="18"/>
    </row>
    <row r="872" ht="26.25" customHeight="1">
      <c r="B872" s="1"/>
      <c r="D872" s="18"/>
      <c r="E872" s="18"/>
      <c r="F872" s="18"/>
      <c r="H872" s="18"/>
      <c r="I872" s="18"/>
    </row>
    <row r="873" ht="26.25" customHeight="1">
      <c r="B873" s="1"/>
      <c r="D873" s="18"/>
      <c r="E873" s="18"/>
      <c r="F873" s="18"/>
      <c r="H873" s="18"/>
      <c r="I873" s="18"/>
    </row>
    <row r="874" ht="26.25" customHeight="1">
      <c r="B874" s="1"/>
      <c r="D874" s="18"/>
      <c r="E874" s="18"/>
      <c r="F874" s="18"/>
      <c r="H874" s="18"/>
      <c r="I874" s="18"/>
    </row>
    <row r="875" ht="26.25" customHeight="1">
      <c r="B875" s="1"/>
      <c r="D875" s="18"/>
      <c r="E875" s="18"/>
      <c r="F875" s="18"/>
      <c r="H875" s="18"/>
      <c r="I875" s="18"/>
    </row>
    <row r="876" ht="26.25" customHeight="1">
      <c r="B876" s="1"/>
      <c r="D876" s="18"/>
      <c r="E876" s="18"/>
      <c r="F876" s="18"/>
      <c r="H876" s="18"/>
      <c r="I876" s="18"/>
    </row>
    <row r="877" ht="26.25" customHeight="1">
      <c r="B877" s="1"/>
      <c r="D877" s="18"/>
      <c r="E877" s="18"/>
      <c r="F877" s="18"/>
      <c r="H877" s="18"/>
      <c r="I877" s="18"/>
    </row>
    <row r="878" ht="26.25" customHeight="1">
      <c r="B878" s="1"/>
      <c r="D878" s="18"/>
      <c r="E878" s="18"/>
      <c r="F878" s="18"/>
      <c r="H878" s="18"/>
      <c r="I878" s="18"/>
    </row>
    <row r="879" ht="26.25" customHeight="1">
      <c r="B879" s="1"/>
      <c r="D879" s="18"/>
      <c r="E879" s="18"/>
      <c r="F879" s="18"/>
      <c r="H879" s="18"/>
      <c r="I879" s="18"/>
    </row>
    <row r="880" ht="26.25" customHeight="1">
      <c r="B880" s="1"/>
      <c r="D880" s="18"/>
      <c r="E880" s="18"/>
      <c r="F880" s="18"/>
      <c r="H880" s="18"/>
      <c r="I880" s="18"/>
    </row>
    <row r="881" ht="26.25" customHeight="1">
      <c r="B881" s="1"/>
      <c r="D881" s="18"/>
      <c r="E881" s="18"/>
      <c r="F881" s="18"/>
      <c r="H881" s="18"/>
      <c r="I881" s="18"/>
    </row>
    <row r="882" ht="26.25" customHeight="1">
      <c r="B882" s="1"/>
      <c r="D882" s="18"/>
      <c r="E882" s="18"/>
      <c r="F882" s="18"/>
      <c r="H882" s="18"/>
      <c r="I882" s="18"/>
    </row>
    <row r="883" ht="26.25" customHeight="1">
      <c r="B883" s="1"/>
      <c r="D883" s="18"/>
      <c r="E883" s="18"/>
      <c r="F883" s="18"/>
      <c r="H883" s="18"/>
      <c r="I883" s="18"/>
    </row>
    <row r="884" ht="26.25" customHeight="1">
      <c r="B884" s="1"/>
      <c r="D884" s="18"/>
      <c r="E884" s="18"/>
      <c r="F884" s="18"/>
      <c r="H884" s="18"/>
      <c r="I884" s="18"/>
    </row>
    <row r="885" ht="26.25" customHeight="1">
      <c r="B885" s="1"/>
      <c r="D885" s="18"/>
      <c r="E885" s="18"/>
      <c r="F885" s="18"/>
      <c r="H885" s="18"/>
      <c r="I885" s="18"/>
    </row>
    <row r="886" ht="26.25" customHeight="1">
      <c r="B886" s="1"/>
      <c r="D886" s="18"/>
      <c r="E886" s="18"/>
      <c r="F886" s="18"/>
      <c r="H886" s="18"/>
      <c r="I886" s="18"/>
    </row>
    <row r="887" ht="26.25" customHeight="1">
      <c r="B887" s="1"/>
      <c r="D887" s="18"/>
      <c r="E887" s="18"/>
      <c r="F887" s="18"/>
      <c r="H887" s="18"/>
      <c r="I887" s="18"/>
    </row>
    <row r="888" ht="26.25" customHeight="1">
      <c r="B888" s="1"/>
      <c r="D888" s="18"/>
      <c r="E888" s="18"/>
      <c r="F888" s="18"/>
      <c r="H888" s="18"/>
      <c r="I888" s="18"/>
    </row>
    <row r="889" ht="26.25" customHeight="1">
      <c r="B889" s="1"/>
      <c r="D889" s="18"/>
      <c r="E889" s="18"/>
      <c r="F889" s="18"/>
      <c r="H889" s="18"/>
      <c r="I889" s="18"/>
    </row>
    <row r="890" ht="26.25" customHeight="1">
      <c r="B890" s="1"/>
      <c r="D890" s="18"/>
      <c r="E890" s="18"/>
      <c r="F890" s="18"/>
      <c r="H890" s="18"/>
      <c r="I890" s="18"/>
    </row>
    <row r="891" ht="26.25" customHeight="1">
      <c r="B891" s="1"/>
      <c r="D891" s="18"/>
      <c r="E891" s="18"/>
      <c r="F891" s="18"/>
      <c r="H891" s="18"/>
      <c r="I891" s="18"/>
    </row>
    <row r="892" ht="26.25" customHeight="1">
      <c r="B892" s="1"/>
      <c r="D892" s="18"/>
      <c r="E892" s="18"/>
      <c r="F892" s="18"/>
      <c r="H892" s="18"/>
      <c r="I892" s="18"/>
    </row>
    <row r="893" ht="26.25" customHeight="1">
      <c r="B893" s="1"/>
      <c r="D893" s="18"/>
      <c r="E893" s="18"/>
      <c r="F893" s="18"/>
      <c r="H893" s="18"/>
      <c r="I893" s="18"/>
    </row>
    <row r="894" ht="26.25" customHeight="1">
      <c r="B894" s="1"/>
      <c r="D894" s="18"/>
      <c r="E894" s="18"/>
      <c r="F894" s="18"/>
      <c r="H894" s="18"/>
      <c r="I894" s="18"/>
    </row>
    <row r="895" ht="26.25" customHeight="1">
      <c r="B895" s="1"/>
      <c r="D895" s="18"/>
      <c r="E895" s="18"/>
      <c r="F895" s="18"/>
      <c r="H895" s="18"/>
      <c r="I895" s="18"/>
    </row>
    <row r="896" ht="26.25" customHeight="1">
      <c r="B896" s="1"/>
      <c r="D896" s="18"/>
      <c r="E896" s="18"/>
      <c r="F896" s="18"/>
      <c r="H896" s="18"/>
      <c r="I896" s="18"/>
    </row>
    <row r="897" ht="26.25" customHeight="1">
      <c r="B897" s="1"/>
      <c r="D897" s="18"/>
      <c r="E897" s="18"/>
      <c r="F897" s="18"/>
      <c r="H897" s="18"/>
      <c r="I897" s="18"/>
    </row>
    <row r="898" ht="26.25" customHeight="1">
      <c r="B898" s="1"/>
      <c r="D898" s="18"/>
      <c r="E898" s="18"/>
      <c r="F898" s="18"/>
      <c r="H898" s="18"/>
      <c r="I898" s="18"/>
    </row>
    <row r="899" ht="26.25" customHeight="1">
      <c r="B899" s="1"/>
      <c r="D899" s="18"/>
      <c r="E899" s="18"/>
      <c r="F899" s="18"/>
      <c r="H899" s="18"/>
      <c r="I899" s="18"/>
    </row>
    <row r="900" ht="26.25" customHeight="1">
      <c r="B900" s="1"/>
      <c r="D900" s="18"/>
      <c r="E900" s="18"/>
      <c r="F900" s="18"/>
      <c r="H900" s="18"/>
      <c r="I900" s="18"/>
    </row>
    <row r="901" ht="26.25" customHeight="1">
      <c r="B901" s="1"/>
      <c r="D901" s="18"/>
      <c r="E901" s="18"/>
      <c r="F901" s="18"/>
      <c r="H901" s="18"/>
      <c r="I901" s="18"/>
    </row>
    <row r="902" ht="26.25" customHeight="1">
      <c r="B902" s="1"/>
      <c r="D902" s="18"/>
      <c r="E902" s="18"/>
      <c r="F902" s="18"/>
      <c r="H902" s="18"/>
      <c r="I902" s="18"/>
    </row>
    <row r="903" ht="26.25" customHeight="1">
      <c r="B903" s="1"/>
      <c r="D903" s="18"/>
      <c r="E903" s="18"/>
      <c r="F903" s="18"/>
      <c r="H903" s="18"/>
      <c r="I903" s="18"/>
    </row>
    <row r="904" ht="26.25" customHeight="1">
      <c r="B904" s="1"/>
      <c r="D904" s="18"/>
      <c r="E904" s="18"/>
      <c r="F904" s="18"/>
      <c r="H904" s="18"/>
      <c r="I904" s="18"/>
    </row>
    <row r="905" ht="26.25" customHeight="1">
      <c r="B905" s="1"/>
      <c r="D905" s="18"/>
      <c r="E905" s="18"/>
      <c r="F905" s="18"/>
      <c r="H905" s="18"/>
      <c r="I905" s="18"/>
    </row>
    <row r="906" ht="26.25" customHeight="1">
      <c r="B906" s="1"/>
      <c r="D906" s="18"/>
      <c r="E906" s="18"/>
      <c r="F906" s="18"/>
      <c r="H906" s="18"/>
      <c r="I906" s="18"/>
    </row>
    <row r="907" ht="26.25" customHeight="1">
      <c r="B907" s="1"/>
      <c r="D907" s="18"/>
      <c r="E907" s="18"/>
      <c r="F907" s="18"/>
      <c r="H907" s="18"/>
      <c r="I907" s="18"/>
    </row>
    <row r="908" ht="26.25" customHeight="1">
      <c r="B908" s="1"/>
      <c r="D908" s="18"/>
      <c r="E908" s="18"/>
      <c r="F908" s="18"/>
      <c r="H908" s="18"/>
      <c r="I908" s="18"/>
    </row>
    <row r="909" ht="26.25" customHeight="1">
      <c r="B909" s="1"/>
      <c r="D909" s="18"/>
      <c r="E909" s="18"/>
      <c r="F909" s="18"/>
      <c r="H909" s="18"/>
      <c r="I909" s="18"/>
    </row>
    <row r="910" ht="26.25" customHeight="1">
      <c r="B910" s="1"/>
      <c r="D910" s="18"/>
      <c r="E910" s="18"/>
      <c r="F910" s="18"/>
      <c r="H910" s="18"/>
      <c r="I910" s="18"/>
    </row>
    <row r="911" ht="26.25" customHeight="1">
      <c r="B911" s="1"/>
      <c r="D911" s="18"/>
      <c r="E911" s="18"/>
      <c r="F911" s="18"/>
      <c r="H911" s="18"/>
      <c r="I911" s="18"/>
    </row>
    <row r="912" ht="26.25" customHeight="1">
      <c r="B912" s="1"/>
      <c r="D912" s="18"/>
      <c r="E912" s="18"/>
      <c r="F912" s="18"/>
      <c r="H912" s="18"/>
      <c r="I912" s="18"/>
    </row>
    <row r="913" ht="26.25" customHeight="1">
      <c r="B913" s="1"/>
      <c r="D913" s="18"/>
      <c r="E913" s="18"/>
      <c r="F913" s="18"/>
      <c r="H913" s="18"/>
      <c r="I913" s="18"/>
    </row>
    <row r="914" ht="26.25" customHeight="1">
      <c r="B914" s="1"/>
      <c r="D914" s="18"/>
      <c r="E914" s="18"/>
      <c r="F914" s="18"/>
      <c r="H914" s="18"/>
      <c r="I914" s="18"/>
    </row>
    <row r="915" ht="26.25" customHeight="1">
      <c r="B915" s="1"/>
      <c r="D915" s="18"/>
      <c r="E915" s="18"/>
      <c r="F915" s="18"/>
      <c r="H915" s="18"/>
      <c r="I915" s="18"/>
    </row>
    <row r="916" ht="26.25" customHeight="1">
      <c r="B916" s="1"/>
      <c r="D916" s="18"/>
      <c r="E916" s="18"/>
      <c r="F916" s="18"/>
      <c r="H916" s="18"/>
      <c r="I916" s="18"/>
    </row>
    <row r="917" ht="26.25" customHeight="1">
      <c r="B917" s="1"/>
      <c r="D917" s="18"/>
      <c r="E917" s="18"/>
      <c r="F917" s="18"/>
      <c r="H917" s="18"/>
      <c r="I917" s="18"/>
    </row>
    <row r="918" ht="26.25" customHeight="1">
      <c r="B918" s="1"/>
      <c r="D918" s="18"/>
      <c r="E918" s="18"/>
      <c r="F918" s="18"/>
      <c r="H918" s="18"/>
      <c r="I918" s="18"/>
    </row>
    <row r="919" ht="26.25" customHeight="1">
      <c r="B919" s="1"/>
      <c r="D919" s="18"/>
      <c r="E919" s="18"/>
      <c r="F919" s="18"/>
      <c r="H919" s="18"/>
      <c r="I919" s="18"/>
    </row>
    <row r="920" ht="26.25" customHeight="1">
      <c r="B920" s="1"/>
      <c r="D920" s="18"/>
      <c r="E920" s="18"/>
      <c r="F920" s="18"/>
      <c r="H920" s="18"/>
      <c r="I920" s="18"/>
    </row>
    <row r="921" ht="26.25" customHeight="1">
      <c r="B921" s="1"/>
      <c r="D921" s="18"/>
      <c r="E921" s="18"/>
      <c r="F921" s="18"/>
      <c r="H921" s="18"/>
      <c r="I921" s="18"/>
    </row>
    <row r="922" ht="26.25" customHeight="1">
      <c r="B922" s="1"/>
      <c r="D922" s="18"/>
      <c r="E922" s="18"/>
      <c r="F922" s="18"/>
      <c r="H922" s="18"/>
      <c r="I922" s="18"/>
    </row>
    <row r="923" ht="26.25" customHeight="1">
      <c r="B923" s="1"/>
      <c r="D923" s="18"/>
      <c r="E923" s="18"/>
      <c r="F923" s="18"/>
      <c r="H923" s="18"/>
      <c r="I923" s="18"/>
    </row>
    <row r="924" ht="26.25" customHeight="1">
      <c r="B924" s="1"/>
      <c r="D924" s="18"/>
      <c r="E924" s="18"/>
      <c r="F924" s="18"/>
      <c r="H924" s="18"/>
      <c r="I924" s="18"/>
    </row>
    <row r="925" ht="26.25" customHeight="1">
      <c r="B925" s="1"/>
      <c r="D925" s="18"/>
      <c r="E925" s="18"/>
      <c r="F925" s="18"/>
      <c r="H925" s="18"/>
      <c r="I925" s="18"/>
    </row>
    <row r="926" ht="26.25" customHeight="1">
      <c r="B926" s="1"/>
      <c r="D926" s="18"/>
      <c r="E926" s="18"/>
      <c r="F926" s="18"/>
      <c r="H926" s="18"/>
      <c r="I926" s="18"/>
    </row>
    <row r="927" ht="26.25" customHeight="1">
      <c r="B927" s="1"/>
      <c r="D927" s="18"/>
      <c r="E927" s="18"/>
      <c r="F927" s="18"/>
      <c r="H927" s="18"/>
      <c r="I927" s="18"/>
    </row>
    <row r="928" ht="26.25" customHeight="1">
      <c r="B928" s="1"/>
      <c r="D928" s="18"/>
      <c r="E928" s="18"/>
      <c r="F928" s="18"/>
      <c r="H928" s="18"/>
      <c r="I928" s="18"/>
    </row>
    <row r="929" ht="26.25" customHeight="1">
      <c r="B929" s="1"/>
      <c r="D929" s="18"/>
      <c r="E929" s="18"/>
      <c r="F929" s="18"/>
      <c r="H929" s="18"/>
      <c r="I929" s="18"/>
    </row>
    <row r="930" ht="26.25" customHeight="1">
      <c r="B930" s="1"/>
      <c r="D930" s="18"/>
      <c r="E930" s="18"/>
      <c r="F930" s="18"/>
      <c r="H930" s="18"/>
      <c r="I930" s="18"/>
    </row>
    <row r="931" ht="26.25" customHeight="1">
      <c r="B931" s="1"/>
      <c r="D931" s="18"/>
      <c r="E931" s="18"/>
      <c r="F931" s="18"/>
      <c r="H931" s="18"/>
      <c r="I931" s="18"/>
    </row>
    <row r="932" ht="26.25" customHeight="1">
      <c r="B932" s="1"/>
      <c r="D932" s="18"/>
      <c r="E932" s="18"/>
      <c r="F932" s="18"/>
      <c r="H932" s="18"/>
      <c r="I932" s="18"/>
    </row>
    <row r="933" ht="26.25" customHeight="1">
      <c r="B933" s="1"/>
      <c r="D933" s="18"/>
      <c r="E933" s="18"/>
      <c r="F933" s="18"/>
      <c r="H933" s="18"/>
      <c r="I933" s="18"/>
    </row>
    <row r="934" ht="26.25" customHeight="1">
      <c r="B934" s="1"/>
      <c r="D934" s="18"/>
      <c r="E934" s="18"/>
      <c r="F934" s="18"/>
      <c r="H934" s="18"/>
      <c r="I934" s="18"/>
    </row>
    <row r="935" ht="26.25" customHeight="1">
      <c r="B935" s="1"/>
      <c r="D935" s="18"/>
      <c r="E935" s="18"/>
      <c r="F935" s="18"/>
      <c r="H935" s="18"/>
      <c r="I935" s="18"/>
    </row>
    <row r="936" ht="26.25" customHeight="1">
      <c r="B936" s="1"/>
      <c r="D936" s="18"/>
      <c r="E936" s="18"/>
      <c r="F936" s="18"/>
      <c r="H936" s="18"/>
      <c r="I936" s="18"/>
    </row>
    <row r="937" ht="26.25" customHeight="1">
      <c r="B937" s="1"/>
      <c r="D937" s="18"/>
      <c r="E937" s="18"/>
      <c r="F937" s="18"/>
      <c r="H937" s="18"/>
      <c r="I937" s="18"/>
    </row>
    <row r="938" ht="26.25" customHeight="1">
      <c r="B938" s="1"/>
      <c r="D938" s="18"/>
      <c r="E938" s="18"/>
      <c r="F938" s="18"/>
      <c r="H938" s="18"/>
      <c r="I938" s="18"/>
    </row>
    <row r="939" ht="26.25" customHeight="1">
      <c r="B939" s="1"/>
      <c r="D939" s="18"/>
      <c r="E939" s="18"/>
      <c r="F939" s="18"/>
      <c r="H939" s="18"/>
      <c r="I939" s="18"/>
    </row>
    <row r="940" ht="26.25" customHeight="1">
      <c r="B940" s="1"/>
      <c r="D940" s="18"/>
      <c r="E940" s="18"/>
      <c r="F940" s="18"/>
      <c r="H940" s="18"/>
      <c r="I940" s="18"/>
    </row>
    <row r="941" ht="26.25" customHeight="1">
      <c r="B941" s="1"/>
      <c r="D941" s="18"/>
      <c r="E941" s="18"/>
      <c r="F941" s="18"/>
      <c r="H941" s="18"/>
      <c r="I941" s="18"/>
    </row>
    <row r="942" ht="26.25" customHeight="1">
      <c r="B942" s="1"/>
      <c r="D942" s="18"/>
      <c r="E942" s="18"/>
      <c r="F942" s="18"/>
      <c r="H942" s="18"/>
      <c r="I942" s="18"/>
    </row>
    <row r="943" ht="26.25" customHeight="1">
      <c r="B943" s="1"/>
      <c r="D943" s="18"/>
      <c r="E943" s="18"/>
      <c r="F943" s="18"/>
      <c r="H943" s="18"/>
      <c r="I943" s="18"/>
    </row>
    <row r="944" ht="26.25" customHeight="1">
      <c r="B944" s="1"/>
      <c r="D944" s="18"/>
      <c r="E944" s="18"/>
      <c r="F944" s="18"/>
      <c r="H944" s="18"/>
      <c r="I944" s="18"/>
    </row>
    <row r="945" ht="26.25" customHeight="1">
      <c r="B945" s="1"/>
      <c r="D945" s="18"/>
      <c r="E945" s="18"/>
      <c r="F945" s="18"/>
      <c r="H945" s="18"/>
      <c r="I945" s="18"/>
    </row>
    <row r="946" ht="26.25" customHeight="1">
      <c r="B946" s="1"/>
      <c r="D946" s="18"/>
      <c r="E946" s="18"/>
      <c r="F946" s="18"/>
      <c r="H946" s="18"/>
      <c r="I946" s="18"/>
    </row>
    <row r="947" ht="26.25" customHeight="1">
      <c r="B947" s="1"/>
      <c r="D947" s="18"/>
      <c r="E947" s="18"/>
      <c r="F947" s="18"/>
      <c r="H947" s="18"/>
      <c r="I947" s="18"/>
    </row>
    <row r="948" ht="26.25" customHeight="1">
      <c r="B948" s="1"/>
      <c r="D948" s="18"/>
      <c r="E948" s="18"/>
      <c r="F948" s="18"/>
      <c r="H948" s="18"/>
      <c r="I948" s="18"/>
    </row>
    <row r="949" ht="26.25" customHeight="1">
      <c r="B949" s="1"/>
      <c r="D949" s="18"/>
      <c r="E949" s="18"/>
      <c r="F949" s="18"/>
      <c r="H949" s="18"/>
      <c r="I949" s="18"/>
    </row>
    <row r="950" ht="26.25" customHeight="1">
      <c r="B950" s="1"/>
      <c r="D950" s="18"/>
      <c r="E950" s="18"/>
      <c r="F950" s="18"/>
      <c r="H950" s="18"/>
      <c r="I950" s="18"/>
    </row>
    <row r="951" ht="26.25" customHeight="1">
      <c r="B951" s="1"/>
      <c r="D951" s="18"/>
      <c r="E951" s="18"/>
      <c r="F951" s="18"/>
      <c r="H951" s="18"/>
      <c r="I951" s="18"/>
    </row>
    <row r="952" ht="26.25" customHeight="1">
      <c r="B952" s="1"/>
      <c r="D952" s="18"/>
      <c r="E952" s="18"/>
      <c r="F952" s="18"/>
      <c r="H952" s="18"/>
      <c r="I952" s="18"/>
    </row>
    <row r="953" ht="26.25" customHeight="1">
      <c r="B953" s="1"/>
      <c r="D953" s="18"/>
      <c r="E953" s="18"/>
      <c r="F953" s="18"/>
      <c r="H953" s="18"/>
      <c r="I953" s="18"/>
    </row>
    <row r="954" ht="26.25" customHeight="1">
      <c r="B954" s="1"/>
      <c r="D954" s="18"/>
      <c r="E954" s="18"/>
      <c r="F954" s="18"/>
      <c r="H954" s="18"/>
      <c r="I954" s="18"/>
    </row>
    <row r="955" ht="26.25" customHeight="1">
      <c r="B955" s="1"/>
      <c r="D955" s="18"/>
      <c r="E955" s="18"/>
      <c r="F955" s="18"/>
      <c r="H955" s="18"/>
      <c r="I955" s="18"/>
    </row>
    <row r="956" ht="26.25" customHeight="1">
      <c r="B956" s="1"/>
      <c r="D956" s="18"/>
      <c r="E956" s="18"/>
      <c r="F956" s="18"/>
      <c r="H956" s="18"/>
      <c r="I956" s="18"/>
    </row>
    <row r="957" ht="26.25" customHeight="1">
      <c r="B957" s="1"/>
      <c r="D957" s="18"/>
      <c r="E957" s="18"/>
      <c r="F957" s="18"/>
      <c r="H957" s="18"/>
      <c r="I957" s="18"/>
    </row>
    <row r="958" ht="26.25" customHeight="1">
      <c r="B958" s="1"/>
      <c r="D958" s="18"/>
      <c r="E958" s="18"/>
      <c r="F958" s="18"/>
      <c r="H958" s="18"/>
      <c r="I958" s="18"/>
    </row>
    <row r="959" ht="26.25" customHeight="1">
      <c r="B959" s="1"/>
      <c r="D959" s="18"/>
      <c r="E959" s="18"/>
      <c r="F959" s="18"/>
      <c r="H959" s="18"/>
      <c r="I959" s="18"/>
    </row>
    <row r="960" ht="26.25" customHeight="1">
      <c r="B960" s="1"/>
      <c r="D960" s="18"/>
      <c r="E960" s="18"/>
      <c r="F960" s="18"/>
      <c r="H960" s="18"/>
      <c r="I960" s="18"/>
    </row>
    <row r="961" ht="26.25" customHeight="1">
      <c r="B961" s="1"/>
      <c r="D961" s="18"/>
      <c r="E961" s="18"/>
      <c r="F961" s="18"/>
      <c r="H961" s="18"/>
      <c r="I961" s="18"/>
    </row>
    <row r="962" ht="26.25" customHeight="1">
      <c r="B962" s="1"/>
      <c r="D962" s="18"/>
      <c r="E962" s="18"/>
      <c r="F962" s="18"/>
      <c r="H962" s="18"/>
      <c r="I962" s="18"/>
    </row>
    <row r="963" ht="26.25" customHeight="1">
      <c r="B963" s="1"/>
      <c r="D963" s="18"/>
      <c r="E963" s="18"/>
      <c r="F963" s="18"/>
      <c r="H963" s="18"/>
      <c r="I963" s="18"/>
    </row>
    <row r="964" ht="26.25" customHeight="1">
      <c r="B964" s="1"/>
      <c r="D964" s="18"/>
      <c r="E964" s="18"/>
      <c r="F964" s="18"/>
      <c r="H964" s="18"/>
      <c r="I964" s="18"/>
    </row>
    <row r="965" ht="26.25" customHeight="1">
      <c r="B965" s="1"/>
      <c r="D965" s="18"/>
      <c r="E965" s="18"/>
      <c r="F965" s="18"/>
      <c r="H965" s="18"/>
      <c r="I965" s="18"/>
    </row>
    <row r="966" ht="26.25" customHeight="1">
      <c r="B966" s="1"/>
      <c r="D966" s="18"/>
      <c r="E966" s="18"/>
      <c r="F966" s="18"/>
      <c r="H966" s="18"/>
      <c r="I966" s="18"/>
    </row>
    <row r="967" ht="26.25" customHeight="1">
      <c r="B967" s="1"/>
      <c r="D967" s="18"/>
      <c r="E967" s="18"/>
      <c r="F967" s="18"/>
      <c r="H967" s="18"/>
      <c r="I967" s="18"/>
    </row>
    <row r="968" ht="26.25" customHeight="1">
      <c r="B968" s="1"/>
      <c r="D968" s="18"/>
      <c r="E968" s="18"/>
      <c r="F968" s="18"/>
      <c r="H968" s="18"/>
      <c r="I968" s="18"/>
    </row>
    <row r="969" ht="26.25" customHeight="1">
      <c r="B969" s="1"/>
      <c r="D969" s="18"/>
      <c r="E969" s="18"/>
      <c r="F969" s="18"/>
      <c r="H969" s="18"/>
      <c r="I969" s="18"/>
    </row>
    <row r="970" ht="26.25" customHeight="1">
      <c r="B970" s="1"/>
      <c r="D970" s="18"/>
      <c r="E970" s="18"/>
      <c r="F970" s="18"/>
      <c r="H970" s="18"/>
      <c r="I970" s="18"/>
    </row>
    <row r="971" ht="26.25" customHeight="1">
      <c r="B971" s="1"/>
      <c r="D971" s="18"/>
      <c r="E971" s="18"/>
      <c r="F971" s="18"/>
      <c r="H971" s="18"/>
      <c r="I971" s="18"/>
    </row>
    <row r="972" ht="26.25" customHeight="1">
      <c r="B972" s="1"/>
      <c r="D972" s="18"/>
      <c r="E972" s="18"/>
      <c r="F972" s="18"/>
      <c r="H972" s="18"/>
      <c r="I972" s="18"/>
    </row>
    <row r="973" ht="26.25" customHeight="1">
      <c r="B973" s="1"/>
      <c r="D973" s="18"/>
      <c r="E973" s="18"/>
      <c r="F973" s="18"/>
      <c r="H973" s="18"/>
      <c r="I973" s="18"/>
    </row>
    <row r="974" ht="26.25" customHeight="1">
      <c r="B974" s="1"/>
      <c r="D974" s="18"/>
      <c r="E974" s="18"/>
      <c r="F974" s="18"/>
      <c r="H974" s="18"/>
      <c r="I974" s="18"/>
    </row>
    <row r="975" ht="26.25" customHeight="1">
      <c r="B975" s="1"/>
      <c r="D975" s="18"/>
      <c r="E975" s="18"/>
      <c r="F975" s="18"/>
      <c r="H975" s="18"/>
      <c r="I975" s="18"/>
    </row>
    <row r="976" ht="26.25" customHeight="1">
      <c r="B976" s="1"/>
      <c r="D976" s="18"/>
      <c r="E976" s="18"/>
      <c r="F976" s="18"/>
      <c r="H976" s="18"/>
      <c r="I976" s="18"/>
    </row>
    <row r="977" ht="26.25" customHeight="1">
      <c r="B977" s="1"/>
      <c r="D977" s="18"/>
      <c r="E977" s="18"/>
      <c r="F977" s="18"/>
      <c r="H977" s="18"/>
      <c r="I977" s="18"/>
    </row>
    <row r="978" ht="26.25" customHeight="1">
      <c r="B978" s="1"/>
      <c r="D978" s="18"/>
      <c r="E978" s="18"/>
      <c r="F978" s="18"/>
      <c r="H978" s="18"/>
      <c r="I978" s="18"/>
    </row>
    <row r="979" ht="26.25" customHeight="1">
      <c r="B979" s="1"/>
      <c r="D979" s="18"/>
      <c r="E979" s="18"/>
      <c r="F979" s="18"/>
      <c r="H979" s="18"/>
      <c r="I979" s="18"/>
    </row>
    <row r="980" ht="26.25" customHeight="1">
      <c r="B980" s="1"/>
      <c r="D980" s="18"/>
      <c r="E980" s="18"/>
      <c r="F980" s="18"/>
      <c r="H980" s="18"/>
      <c r="I980" s="18"/>
    </row>
    <row r="981" ht="26.25" customHeight="1">
      <c r="B981" s="1"/>
      <c r="D981" s="18"/>
      <c r="E981" s="18"/>
      <c r="F981" s="18"/>
      <c r="H981" s="18"/>
      <c r="I981" s="18"/>
    </row>
    <row r="982" ht="26.25" customHeight="1">
      <c r="B982" s="1"/>
      <c r="D982" s="18"/>
      <c r="E982" s="18"/>
      <c r="F982" s="18"/>
      <c r="H982" s="18"/>
      <c r="I982" s="18"/>
    </row>
    <row r="983" ht="26.25" customHeight="1">
      <c r="B983" s="1"/>
      <c r="D983" s="18"/>
      <c r="E983" s="18"/>
      <c r="F983" s="18"/>
      <c r="H983" s="18"/>
      <c r="I983" s="18"/>
    </row>
    <row r="984" ht="26.25" customHeight="1">
      <c r="B984" s="1"/>
      <c r="D984" s="18"/>
      <c r="E984" s="18"/>
      <c r="F984" s="18"/>
      <c r="H984" s="18"/>
      <c r="I984" s="18"/>
    </row>
    <row r="985" ht="26.25" customHeight="1">
      <c r="B985" s="1"/>
      <c r="D985" s="18"/>
      <c r="E985" s="18"/>
      <c r="F985" s="18"/>
      <c r="H985" s="18"/>
      <c r="I985" s="18"/>
    </row>
    <row r="986" ht="26.25" customHeight="1">
      <c r="B986" s="1"/>
      <c r="D986" s="18"/>
      <c r="E986" s="18"/>
      <c r="F986" s="18"/>
      <c r="H986" s="18"/>
      <c r="I986" s="18"/>
    </row>
    <row r="987" ht="26.25" customHeight="1">
      <c r="B987" s="1"/>
      <c r="D987" s="18"/>
      <c r="E987" s="18"/>
      <c r="F987" s="18"/>
      <c r="H987" s="18"/>
      <c r="I987" s="18"/>
    </row>
    <row r="988" ht="26.25" customHeight="1">
      <c r="B988" s="1"/>
      <c r="D988" s="18"/>
      <c r="E988" s="18"/>
      <c r="F988" s="18"/>
      <c r="H988" s="18"/>
      <c r="I988" s="18"/>
    </row>
    <row r="989" ht="26.25" customHeight="1">
      <c r="B989" s="1"/>
      <c r="D989" s="18"/>
      <c r="E989" s="18"/>
      <c r="F989" s="18"/>
      <c r="H989" s="18"/>
      <c r="I989" s="18"/>
    </row>
    <row r="990" ht="26.25" customHeight="1">
      <c r="B990" s="1"/>
      <c r="D990" s="18"/>
      <c r="E990" s="18"/>
      <c r="F990" s="18"/>
      <c r="H990" s="18"/>
      <c r="I990" s="18"/>
    </row>
    <row r="991" ht="26.25" customHeight="1">
      <c r="B991" s="1"/>
      <c r="D991" s="18"/>
      <c r="E991" s="18"/>
      <c r="F991" s="18"/>
      <c r="H991" s="18"/>
      <c r="I991" s="18"/>
    </row>
    <row r="992" ht="26.25" customHeight="1">
      <c r="B992" s="1"/>
      <c r="D992" s="18"/>
      <c r="E992" s="18"/>
      <c r="F992" s="18"/>
      <c r="H992" s="18"/>
      <c r="I992" s="18"/>
    </row>
    <row r="993" ht="26.25" customHeight="1">
      <c r="B993" s="1"/>
      <c r="D993" s="18"/>
      <c r="E993" s="18"/>
      <c r="F993" s="18"/>
      <c r="H993" s="18"/>
      <c r="I993" s="18"/>
    </row>
    <row r="994" ht="26.25" customHeight="1">
      <c r="B994" s="1"/>
      <c r="D994" s="18"/>
      <c r="E994" s="18"/>
      <c r="F994" s="18"/>
      <c r="H994" s="18"/>
      <c r="I994" s="18"/>
    </row>
    <row r="995" ht="26.25" customHeight="1">
      <c r="B995" s="1"/>
      <c r="D995" s="18"/>
      <c r="E995" s="18"/>
      <c r="F995" s="18"/>
      <c r="H995" s="18"/>
      <c r="I995" s="18"/>
    </row>
    <row r="996" ht="26.25" customHeight="1">
      <c r="B996" s="1"/>
      <c r="D996" s="18"/>
      <c r="E996" s="18"/>
      <c r="F996" s="18"/>
      <c r="H996" s="18"/>
      <c r="I996" s="18"/>
    </row>
    <row r="997" ht="26.25" customHeight="1">
      <c r="B997" s="1"/>
      <c r="D997" s="18"/>
      <c r="E997" s="18"/>
      <c r="F997" s="18"/>
      <c r="H997" s="18"/>
      <c r="I997" s="18"/>
    </row>
    <row r="998" ht="26.25" customHeight="1">
      <c r="B998" s="1"/>
      <c r="D998" s="18"/>
      <c r="E998" s="18"/>
      <c r="F998" s="18"/>
      <c r="H998" s="18"/>
      <c r="I998" s="18"/>
    </row>
    <row r="999" ht="26.25" customHeight="1">
      <c r="B999" s="1"/>
      <c r="D999" s="18"/>
      <c r="E999" s="18"/>
      <c r="F999" s="18"/>
      <c r="H999" s="18"/>
      <c r="I999" s="18"/>
    </row>
    <row r="1000" ht="26.25" customHeight="1">
      <c r="B1000" s="1"/>
      <c r="D1000" s="18"/>
      <c r="E1000" s="18"/>
      <c r="F1000" s="18"/>
      <c r="H1000" s="18"/>
      <c r="I1000" s="18"/>
    </row>
    <row r="1001" ht="26.25" customHeight="1">
      <c r="B1001" s="1"/>
      <c r="D1001" s="18"/>
      <c r="E1001" s="18"/>
      <c r="F1001" s="18"/>
      <c r="H1001" s="18"/>
      <c r="I1001" s="18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1" width="2.38"/>
    <col customWidth="1" min="2" max="2" width="1.63"/>
    <col customWidth="1" min="3" max="4" width="5.63"/>
    <col customWidth="1" min="5" max="5" width="6.13"/>
    <col customWidth="1" min="6" max="6" width="4.88"/>
    <col customWidth="1" min="7" max="7" width="15.0"/>
    <col customWidth="1" min="8" max="8" width="30.75"/>
    <col customWidth="1" hidden="1" min="9" max="9" width="29.25"/>
    <col customWidth="1" hidden="1" min="10" max="10" width="32.5"/>
    <col customWidth="1" min="11" max="19" width="5.25"/>
    <col customWidth="1" min="20" max="20" width="12.0"/>
    <col customWidth="1" min="21" max="22" width="5.13"/>
    <col customWidth="1" min="23" max="23" width="4.88"/>
    <col customWidth="1" min="24" max="24" width="5.13"/>
    <col customWidth="1" min="25" max="28" width="4.0"/>
    <col customWidth="1" hidden="1" min="29" max="29" width="6.0"/>
    <col customWidth="1" min="30" max="30" width="12.75"/>
    <col customWidth="1" min="31" max="31" width="15.25"/>
    <col customWidth="1" min="32" max="35" width="8.0"/>
    <col customWidth="1" min="36" max="41" width="7.0"/>
    <col customWidth="1" min="42" max="42" width="3.63"/>
  </cols>
  <sheetData>
    <row r="1" ht="10.5" hidden="1" customHeight="1">
      <c r="A1" s="3"/>
      <c r="B1" s="3"/>
      <c r="C1" s="5"/>
      <c r="D1" s="7"/>
      <c r="E1" s="7"/>
      <c r="F1" s="8"/>
      <c r="G1" s="8"/>
      <c r="H1" s="8"/>
      <c r="I1" s="8"/>
      <c r="J1" s="8"/>
      <c r="K1" s="5"/>
      <c r="L1" s="5"/>
      <c r="M1" s="5"/>
      <c r="N1" s="5"/>
      <c r="O1" s="5"/>
      <c r="P1" s="5"/>
      <c r="Q1" s="5"/>
      <c r="R1" s="5"/>
      <c r="S1" s="5"/>
      <c r="T1" s="5"/>
      <c r="U1" s="10"/>
      <c r="V1" s="11"/>
      <c r="W1" s="12"/>
      <c r="X1" s="13"/>
      <c r="Y1" s="14"/>
      <c r="Z1" s="14"/>
      <c r="AA1" s="14"/>
      <c r="AB1" s="14"/>
      <c r="AC1" s="15"/>
      <c r="AD1" s="5"/>
      <c r="AE1" s="16"/>
      <c r="AF1" s="17"/>
      <c r="AG1" s="5"/>
      <c r="AH1" s="5"/>
      <c r="AI1" s="5"/>
      <c r="AJ1" s="19"/>
      <c r="AK1" s="19"/>
      <c r="AL1" s="19"/>
      <c r="AM1" s="19"/>
      <c r="AN1" s="19"/>
      <c r="AO1" s="19"/>
      <c r="AP1" s="19"/>
    </row>
    <row r="2" ht="10.5" hidden="1" customHeight="1">
      <c r="A2" s="3"/>
      <c r="B2" s="3"/>
      <c r="C2" s="5"/>
      <c r="D2" s="21"/>
      <c r="E2" s="22"/>
      <c r="F2" s="24" t="s">
        <v>3</v>
      </c>
      <c r="G2" s="25"/>
      <c r="H2" s="25"/>
      <c r="I2" s="25"/>
      <c r="J2" s="25"/>
      <c r="K2" s="5"/>
      <c r="L2" s="5"/>
      <c r="M2" s="5"/>
      <c r="N2" s="5"/>
      <c r="O2" s="5"/>
      <c r="P2" s="5"/>
      <c r="Q2" s="5"/>
      <c r="R2" s="5"/>
      <c r="S2" s="5"/>
      <c r="T2" s="5"/>
      <c r="U2" s="10"/>
      <c r="V2" s="11"/>
      <c r="W2" s="12"/>
      <c r="X2" s="13"/>
      <c r="Y2" s="14"/>
      <c r="Z2" s="14"/>
      <c r="AA2" s="14"/>
      <c r="AB2" s="14"/>
      <c r="AC2" s="15"/>
      <c r="AD2" s="5"/>
      <c r="AE2" s="16"/>
      <c r="AF2" s="17"/>
      <c r="AG2" s="5"/>
      <c r="AH2" s="5"/>
      <c r="AI2" s="5"/>
      <c r="AJ2" s="19"/>
      <c r="AK2" s="19"/>
      <c r="AL2" s="19"/>
      <c r="AM2" s="19"/>
      <c r="AN2" s="19"/>
      <c r="AO2" s="19"/>
      <c r="AP2" s="19"/>
    </row>
    <row r="3" ht="10.5" hidden="1" customHeight="1">
      <c r="A3" s="3"/>
      <c r="B3" s="3"/>
      <c r="C3" s="5"/>
      <c r="D3" s="27"/>
      <c r="E3" s="7"/>
      <c r="F3" s="28"/>
      <c r="G3" s="30" t="s">
        <v>10</v>
      </c>
      <c r="H3" s="30"/>
      <c r="I3" s="30"/>
      <c r="J3" s="30"/>
      <c r="K3" s="5"/>
      <c r="L3" s="5"/>
      <c r="M3" s="5"/>
      <c r="N3" s="5"/>
      <c r="O3" s="5"/>
      <c r="P3" s="5"/>
      <c r="Q3" s="5"/>
      <c r="R3" s="5"/>
      <c r="S3" s="5"/>
      <c r="T3" s="5"/>
      <c r="U3" s="10"/>
      <c r="V3" s="11"/>
      <c r="W3" s="12"/>
      <c r="X3" s="13"/>
      <c r="Y3" s="14"/>
      <c r="Z3" s="14"/>
      <c r="AA3" s="14"/>
      <c r="AB3" s="14"/>
      <c r="AC3" s="15"/>
      <c r="AD3" s="5"/>
      <c r="AE3" s="16"/>
      <c r="AF3" s="17"/>
      <c r="AG3" s="5"/>
      <c r="AH3" s="5"/>
      <c r="AI3" s="5"/>
      <c r="AJ3" s="19"/>
      <c r="AK3" s="19"/>
      <c r="AL3" s="19"/>
      <c r="AM3" s="19"/>
      <c r="AN3" s="19"/>
      <c r="AO3" s="19"/>
      <c r="AP3" s="19"/>
    </row>
    <row r="4" ht="10.5" hidden="1" customHeight="1">
      <c r="A4" s="3"/>
      <c r="B4" s="3"/>
      <c r="C4" s="5"/>
      <c r="D4" s="27"/>
      <c r="E4" s="7"/>
      <c r="F4" s="32"/>
      <c r="G4" s="34" t="s">
        <v>16</v>
      </c>
      <c r="H4" s="34"/>
      <c r="I4" s="34"/>
      <c r="J4" s="34"/>
      <c r="K4" s="5"/>
      <c r="L4" s="5"/>
      <c r="M4" s="5"/>
      <c r="N4" s="5"/>
      <c r="O4" s="5"/>
      <c r="P4" s="5"/>
      <c r="Q4" s="5"/>
      <c r="R4" s="5"/>
      <c r="S4" s="5"/>
      <c r="T4" s="5"/>
      <c r="U4" s="10"/>
      <c r="V4" s="11"/>
      <c r="W4" s="12"/>
      <c r="X4" s="13"/>
      <c r="Y4" s="14"/>
      <c r="Z4" s="14"/>
      <c r="AA4" s="14"/>
      <c r="AB4" s="14"/>
      <c r="AC4" s="15"/>
      <c r="AD4" s="5"/>
      <c r="AE4" s="16"/>
      <c r="AF4" s="17"/>
      <c r="AG4" s="5"/>
      <c r="AH4" s="5"/>
      <c r="AI4" s="5"/>
      <c r="AJ4" s="19"/>
      <c r="AK4" s="19"/>
      <c r="AL4" s="19"/>
      <c r="AM4" s="19"/>
      <c r="AN4" s="19"/>
      <c r="AO4" s="19"/>
      <c r="AP4" s="19"/>
    </row>
    <row r="5" ht="10.5" hidden="1" customHeight="1">
      <c r="A5" s="3"/>
      <c r="B5" s="3"/>
      <c r="C5" s="5"/>
      <c r="D5" s="27"/>
      <c r="E5" s="7"/>
      <c r="F5" s="5" t="s">
        <v>18</v>
      </c>
      <c r="G5" s="34" t="s">
        <v>19</v>
      </c>
      <c r="H5" s="34"/>
      <c r="I5" s="34"/>
      <c r="J5" s="34"/>
      <c r="K5" s="5"/>
      <c r="L5" s="5"/>
      <c r="M5" s="5"/>
      <c r="N5" s="5"/>
      <c r="O5" s="5"/>
      <c r="P5" s="5"/>
      <c r="Q5" s="5"/>
      <c r="R5" s="5"/>
      <c r="S5" s="5"/>
      <c r="T5" s="5"/>
      <c r="U5" s="10"/>
      <c r="V5" s="11"/>
      <c r="W5" s="12"/>
      <c r="X5" s="13"/>
      <c r="Y5" s="14"/>
      <c r="Z5" s="14"/>
      <c r="AA5" s="14"/>
      <c r="AB5" s="14"/>
      <c r="AC5" s="15"/>
      <c r="AD5" s="5"/>
      <c r="AE5" s="16"/>
      <c r="AF5" s="17"/>
      <c r="AG5" s="5"/>
      <c r="AH5" s="5"/>
      <c r="AI5" s="5"/>
      <c r="AJ5" s="19"/>
      <c r="AK5" s="19"/>
      <c r="AL5" s="19"/>
      <c r="AM5" s="19"/>
      <c r="AN5" s="19"/>
      <c r="AO5" s="19"/>
      <c r="AP5" s="19"/>
    </row>
    <row r="6" ht="10.5" hidden="1" customHeight="1">
      <c r="A6" s="3"/>
      <c r="B6" s="3"/>
      <c r="C6" s="5"/>
      <c r="D6" s="27"/>
      <c r="E6" s="7"/>
      <c r="F6" s="5" t="s">
        <v>21</v>
      </c>
      <c r="G6" s="34" t="s">
        <v>22</v>
      </c>
      <c r="H6" s="34"/>
      <c r="I6" s="34"/>
      <c r="J6" s="34"/>
      <c r="K6" s="5"/>
      <c r="L6" s="5"/>
      <c r="M6" s="5"/>
      <c r="N6" s="5"/>
      <c r="O6" s="5"/>
      <c r="P6" s="5"/>
      <c r="Q6" s="5"/>
      <c r="R6" s="5"/>
      <c r="S6" s="5"/>
      <c r="T6" s="5"/>
      <c r="U6" s="10"/>
      <c r="V6" s="11"/>
      <c r="W6" s="12"/>
      <c r="X6" s="13"/>
      <c r="Y6" s="14"/>
      <c r="Z6" s="14"/>
      <c r="AA6" s="14"/>
      <c r="AB6" s="14"/>
      <c r="AC6" s="15"/>
      <c r="AD6" s="5"/>
      <c r="AE6" s="16"/>
      <c r="AF6" s="17"/>
      <c r="AG6" s="5"/>
      <c r="AH6" s="5"/>
      <c r="AI6" s="5"/>
      <c r="AJ6" s="19"/>
      <c r="AK6" s="19"/>
      <c r="AL6" s="19"/>
      <c r="AM6" s="19"/>
      <c r="AN6" s="19"/>
      <c r="AO6" s="19"/>
      <c r="AP6" s="19"/>
    </row>
    <row r="7" ht="1.5" hidden="1" customHeight="1">
      <c r="A7" s="3"/>
      <c r="B7" s="3"/>
      <c r="C7" s="5"/>
      <c r="D7" s="38"/>
      <c r="E7" s="39"/>
      <c r="F7" s="40" t="s">
        <v>25</v>
      </c>
      <c r="G7" s="41" t="s">
        <v>26</v>
      </c>
      <c r="H7" s="41"/>
      <c r="I7" s="41"/>
      <c r="J7" s="41"/>
      <c r="K7" s="5"/>
      <c r="L7" s="5"/>
      <c r="M7" s="5"/>
      <c r="N7" s="5"/>
      <c r="O7" s="5"/>
      <c r="P7" s="5"/>
      <c r="Q7" s="5"/>
      <c r="R7" s="5"/>
      <c r="S7" s="5"/>
      <c r="T7" s="5"/>
      <c r="U7" s="10"/>
      <c r="V7" s="11"/>
      <c r="W7" s="12"/>
      <c r="X7" s="13"/>
      <c r="Y7" s="14"/>
      <c r="Z7" s="14"/>
      <c r="AA7" s="14"/>
      <c r="AB7" s="14"/>
      <c r="AC7" s="15"/>
      <c r="AD7" s="5"/>
      <c r="AE7" s="16"/>
      <c r="AF7" s="17"/>
      <c r="AG7" s="5"/>
      <c r="AH7" s="5"/>
      <c r="AI7" s="5"/>
      <c r="AJ7" s="19"/>
      <c r="AK7" s="19"/>
      <c r="AL7" s="19"/>
      <c r="AM7" s="19"/>
      <c r="AN7" s="19"/>
      <c r="AO7" s="19"/>
      <c r="AP7" s="19"/>
    </row>
    <row r="8" ht="10.5" customHeight="1">
      <c r="A8" s="3"/>
      <c r="B8" s="3"/>
      <c r="C8" s="5"/>
      <c r="D8" s="42" t="s">
        <v>27</v>
      </c>
      <c r="E8" s="7"/>
      <c r="F8" s="8"/>
      <c r="G8" s="8"/>
      <c r="H8" s="8"/>
      <c r="I8" s="8"/>
      <c r="J8" s="8"/>
      <c r="K8" s="5"/>
      <c r="L8" s="5"/>
      <c r="M8" s="5"/>
      <c r="N8" s="5"/>
      <c r="O8" s="5"/>
      <c r="P8" s="5"/>
      <c r="Q8" s="5"/>
      <c r="R8" s="5"/>
      <c r="S8" s="5"/>
      <c r="T8" s="5"/>
      <c r="U8" s="10"/>
      <c r="V8" s="11"/>
      <c r="W8" s="12"/>
      <c r="X8" s="13"/>
      <c r="Y8" s="14"/>
      <c r="Z8" s="14"/>
      <c r="AA8" s="14"/>
      <c r="AB8" s="14"/>
      <c r="AC8" s="15"/>
      <c r="AD8" s="5"/>
      <c r="AE8" s="16"/>
      <c r="AF8" s="17"/>
      <c r="AG8" s="5"/>
      <c r="AH8" s="5"/>
      <c r="AI8" s="5"/>
      <c r="AJ8" s="19"/>
      <c r="AK8" s="19"/>
      <c r="AL8" s="19"/>
      <c r="AM8" s="19"/>
      <c r="AN8" s="19"/>
      <c r="AO8" s="19"/>
      <c r="AP8" s="19"/>
    </row>
    <row r="9" ht="10.5" customHeight="1">
      <c r="A9" s="44"/>
      <c r="B9" s="44">
        <f>MAX(A:A)</f>
        <v>390</v>
      </c>
      <c r="C9" s="46" t="s">
        <v>28</v>
      </c>
      <c r="D9" s="50" t="s">
        <v>29</v>
      </c>
      <c r="E9" s="50" t="s">
        <v>7</v>
      </c>
      <c r="F9" s="51" t="s">
        <v>14</v>
      </c>
      <c r="G9" s="51" t="s">
        <v>42</v>
      </c>
      <c r="H9" s="51" t="s">
        <v>5</v>
      </c>
      <c r="I9" s="51"/>
      <c r="J9" s="51" t="s">
        <v>43</v>
      </c>
      <c r="K9" s="51" t="s">
        <v>33</v>
      </c>
      <c r="L9" s="51" t="s">
        <v>34</v>
      </c>
      <c r="M9" s="51" t="s">
        <v>35</v>
      </c>
      <c r="N9" s="51" t="s">
        <v>36</v>
      </c>
      <c r="O9" s="51" t="s">
        <v>37</v>
      </c>
      <c r="P9" s="51" t="s">
        <v>38</v>
      </c>
      <c r="Q9" s="51" t="s">
        <v>39</v>
      </c>
      <c r="R9" s="51" t="s">
        <v>40</v>
      </c>
      <c r="S9" s="51" t="s">
        <v>41</v>
      </c>
      <c r="T9" s="51" t="s">
        <v>14</v>
      </c>
      <c r="U9" s="53" t="s">
        <v>44</v>
      </c>
      <c r="V9" s="54" t="s">
        <v>45</v>
      </c>
      <c r="W9" s="55" t="s">
        <v>46</v>
      </c>
      <c r="X9" s="56" t="s">
        <v>47</v>
      </c>
      <c r="Y9" s="58" t="s">
        <v>24</v>
      </c>
      <c r="Z9" s="58" t="s">
        <v>30</v>
      </c>
      <c r="AA9" s="58" t="s">
        <v>31</v>
      </c>
      <c r="AB9" s="58" t="s">
        <v>32</v>
      </c>
      <c r="AC9" s="59" t="s">
        <v>48</v>
      </c>
      <c r="AD9" s="46" t="s">
        <v>49</v>
      </c>
      <c r="AE9" s="61"/>
      <c r="AF9" s="62"/>
      <c r="AG9" s="46"/>
      <c r="AH9" s="46"/>
      <c r="AI9" s="46"/>
      <c r="AJ9" s="44"/>
      <c r="AK9" s="44"/>
      <c r="AL9" s="44"/>
      <c r="AM9" s="44"/>
      <c r="AN9" s="44"/>
      <c r="AO9" s="44"/>
      <c r="AP9" s="44"/>
    </row>
    <row r="10" ht="10.5" customHeight="1">
      <c r="A10" s="3">
        <v>1.0</v>
      </c>
      <c r="B10" s="3"/>
      <c r="C10" s="5">
        <v>2016.0</v>
      </c>
      <c r="D10" s="7">
        <v>201.0</v>
      </c>
      <c r="E10" s="63">
        <v>161118.0</v>
      </c>
      <c r="F10" s="8" t="s">
        <v>50</v>
      </c>
      <c r="G10" s="64" t="s">
        <v>51</v>
      </c>
      <c r="H10" s="8" t="s">
        <v>52</v>
      </c>
      <c r="I10" s="8"/>
      <c r="J10" s="66"/>
      <c r="K10" s="5" t="s">
        <v>53</v>
      </c>
      <c r="L10" s="5" t="s">
        <v>53</v>
      </c>
      <c r="M10" s="5" t="s">
        <v>53</v>
      </c>
      <c r="N10" s="5" t="s">
        <v>53</v>
      </c>
      <c r="O10" s="68" t="str">
        <f>HYPERLINK("https://projectpokemon.org/forums/files/file/1588-birthday-comfey-2017/","R")</f>
        <v>R</v>
      </c>
      <c r="P10" s="5" t="s">
        <v>53</v>
      </c>
      <c r="Q10" s="5" t="s">
        <v>53</v>
      </c>
      <c r="R10" s="5" t="s">
        <v>53</v>
      </c>
      <c r="S10" s="5" t="s">
        <v>53</v>
      </c>
      <c r="T10" s="5" t="s">
        <v>54</v>
      </c>
      <c r="U10" s="10">
        <v>1.0</v>
      </c>
      <c r="V10" s="11">
        <v>1.0</v>
      </c>
      <c r="W10" s="12"/>
      <c r="X10" s="13"/>
      <c r="Y10" s="14">
        <v>1.0</v>
      </c>
      <c r="Z10" s="14">
        <v>1.0</v>
      </c>
      <c r="AA10" s="14">
        <v>1.0</v>
      </c>
      <c r="AB10" s="14">
        <v>1.0</v>
      </c>
      <c r="AC10" s="14"/>
      <c r="AD10" s="69">
        <f t="shared" ref="AD10:AD13" si="2">datevalue("2016-11-18")
</f>
        <v>42692</v>
      </c>
      <c r="AE10" s="71" t="s">
        <v>55</v>
      </c>
      <c r="AF10" s="17">
        <f>IF(OR($C10='Missing Wondercards'!$G$1,'Missing Wondercards'!$G$1="all")=TRUE,IF(SUM(AG10:AO10)&gt;0,1,0),0)</f>
        <v>0</v>
      </c>
      <c r="AG10" s="72">
        <f t="shared" ref="AG10:AO10" si="1">IF(OR(K10="?",K10="Mx",K10="Fx",K10="Nilx",K10="Rx")=TRUE,1,0)</f>
        <v>0</v>
      </c>
      <c r="AH10" s="72">
        <f t="shared" si="1"/>
        <v>0</v>
      </c>
      <c r="AI10" s="72">
        <f t="shared" si="1"/>
        <v>0</v>
      </c>
      <c r="AJ10" s="72">
        <f t="shared" si="1"/>
        <v>0</v>
      </c>
      <c r="AK10" s="72">
        <f t="shared" si="1"/>
        <v>0</v>
      </c>
      <c r="AL10" s="72">
        <f t="shared" si="1"/>
        <v>0</v>
      </c>
      <c r="AM10" s="72">
        <f t="shared" si="1"/>
        <v>0</v>
      </c>
      <c r="AN10" s="72">
        <f t="shared" si="1"/>
        <v>0</v>
      </c>
      <c r="AO10" s="72">
        <f t="shared" si="1"/>
        <v>0</v>
      </c>
      <c r="AP10" s="72"/>
    </row>
    <row r="11" ht="10.5" customHeight="1">
      <c r="A11" s="3">
        <v>2.0</v>
      </c>
      <c r="B11" s="3"/>
      <c r="C11" s="5">
        <v>2016.0</v>
      </c>
      <c r="D11" s="7">
        <v>201.0</v>
      </c>
      <c r="E11" s="63">
        <v>161118.0</v>
      </c>
      <c r="F11" s="8" t="s">
        <v>50</v>
      </c>
      <c r="G11" s="64" t="s">
        <v>56</v>
      </c>
      <c r="H11" s="8" t="s">
        <v>52</v>
      </c>
      <c r="I11" s="8"/>
      <c r="J11" s="66"/>
      <c r="K11" s="5" t="s">
        <v>53</v>
      </c>
      <c r="L11" s="5" t="s">
        <v>53</v>
      </c>
      <c r="M11" s="5" t="s">
        <v>53</v>
      </c>
      <c r="N11" s="5" t="s">
        <v>53</v>
      </c>
      <c r="O11" s="68" t="str">
        <f>HYPERLINK("https://projectpokemon.org/forums/files/file/1587-birthday-eevee-2017/","R")</f>
        <v>R</v>
      </c>
      <c r="P11" s="5" t="s">
        <v>53</v>
      </c>
      <c r="Q11" s="5" t="s">
        <v>53</v>
      </c>
      <c r="R11" s="5" t="s">
        <v>53</v>
      </c>
      <c r="S11" s="5" t="s">
        <v>53</v>
      </c>
      <c r="T11" s="5" t="s">
        <v>54</v>
      </c>
      <c r="U11" s="10">
        <v>1.0</v>
      </c>
      <c r="V11" s="11">
        <v>1.0</v>
      </c>
      <c r="W11" s="12"/>
      <c r="X11" s="13"/>
      <c r="Y11" s="14">
        <v>1.0</v>
      </c>
      <c r="Z11" s="14">
        <v>1.0</v>
      </c>
      <c r="AA11" s="14">
        <v>1.0</v>
      </c>
      <c r="AB11" s="14">
        <v>1.0</v>
      </c>
      <c r="AC11" s="14"/>
      <c r="AD11" s="69">
        <f t="shared" si="2"/>
        <v>42692</v>
      </c>
      <c r="AE11" s="71" t="s">
        <v>55</v>
      </c>
      <c r="AF11" s="17">
        <f>IF(OR($C11='Missing Wondercards'!$G$1,'Missing Wondercards'!$G$1="all")=TRUE,IF(SUM(AG11:AO11)&gt;0,1,0),0)</f>
        <v>0</v>
      </c>
      <c r="AG11" s="72">
        <f t="shared" ref="AG11:AO11" si="3">IF(OR(K11="?",K11="Mx",K11="Fx",K11="Nilx",K11="Rx")=TRUE,1,0)</f>
        <v>0</v>
      </c>
      <c r="AH11" s="72">
        <f t="shared" si="3"/>
        <v>0</v>
      </c>
      <c r="AI11" s="72">
        <f t="shared" si="3"/>
        <v>0</v>
      </c>
      <c r="AJ11" s="72">
        <f t="shared" si="3"/>
        <v>0</v>
      </c>
      <c r="AK11" s="72">
        <f t="shared" si="3"/>
        <v>0</v>
      </c>
      <c r="AL11" s="72">
        <f t="shared" si="3"/>
        <v>0</v>
      </c>
      <c r="AM11" s="72">
        <f t="shared" si="3"/>
        <v>0</v>
      </c>
      <c r="AN11" s="72">
        <f t="shared" si="3"/>
        <v>0</v>
      </c>
      <c r="AO11" s="72">
        <f t="shared" si="3"/>
        <v>0</v>
      </c>
      <c r="AP11" s="72"/>
    </row>
    <row r="12" ht="10.5" customHeight="1">
      <c r="A12" s="3">
        <v>3.0</v>
      </c>
      <c r="B12" s="3"/>
      <c r="C12" s="5">
        <v>2016.0</v>
      </c>
      <c r="D12" s="7">
        <v>201.0</v>
      </c>
      <c r="E12" s="63">
        <v>161118.0</v>
      </c>
      <c r="F12" s="8" t="s">
        <v>50</v>
      </c>
      <c r="G12" s="64" t="s">
        <v>57</v>
      </c>
      <c r="H12" s="8" t="s">
        <v>52</v>
      </c>
      <c r="I12" s="8"/>
      <c r="J12" s="66"/>
      <c r="K12" s="5" t="s">
        <v>53</v>
      </c>
      <c r="L12" s="5" t="s">
        <v>53</v>
      </c>
      <c r="M12" s="5" t="s">
        <v>53</v>
      </c>
      <c r="N12" s="5" t="s">
        <v>53</v>
      </c>
      <c r="O12" s="68" t="str">
        <f>HYPERLINK("https://projectpokemon.org/forums/files/file/1586-birthday-pikachu-2017/","R")</f>
        <v>R</v>
      </c>
      <c r="P12" s="5" t="s">
        <v>53</v>
      </c>
      <c r="Q12" s="5" t="s">
        <v>53</v>
      </c>
      <c r="R12" s="5" t="s">
        <v>53</v>
      </c>
      <c r="S12" s="5" t="s">
        <v>53</v>
      </c>
      <c r="T12" s="5" t="s">
        <v>54</v>
      </c>
      <c r="U12" s="10">
        <v>1.0</v>
      </c>
      <c r="V12" s="11">
        <v>1.0</v>
      </c>
      <c r="W12" s="12"/>
      <c r="X12" s="13"/>
      <c r="Y12" s="14">
        <v>1.0</v>
      </c>
      <c r="Z12" s="14">
        <v>1.0</v>
      </c>
      <c r="AA12" s="14">
        <v>1.0</v>
      </c>
      <c r="AB12" s="14">
        <v>1.0</v>
      </c>
      <c r="AC12" s="14"/>
      <c r="AD12" s="69">
        <f t="shared" si="2"/>
        <v>42692</v>
      </c>
      <c r="AE12" s="71" t="s">
        <v>55</v>
      </c>
      <c r="AF12" s="17">
        <f>IF(OR($C12='Missing Wondercards'!$G$1,'Missing Wondercards'!$G$1="all")=TRUE,IF(SUM(AG12:AO12)&gt;0,1,0),0)</f>
        <v>0</v>
      </c>
      <c r="AG12" s="72">
        <f t="shared" ref="AG12:AO12" si="4">IF(OR(K12="?",K12="Mx",K12="Fx",K12="Nilx",K12="Rx")=TRUE,1,0)</f>
        <v>0</v>
      </c>
      <c r="AH12" s="72">
        <f t="shared" si="4"/>
        <v>0</v>
      </c>
      <c r="AI12" s="72">
        <f t="shared" si="4"/>
        <v>0</v>
      </c>
      <c r="AJ12" s="72">
        <f t="shared" si="4"/>
        <v>0</v>
      </c>
      <c r="AK12" s="72">
        <f t="shared" si="4"/>
        <v>0</v>
      </c>
      <c r="AL12" s="72">
        <f t="shared" si="4"/>
        <v>0</v>
      </c>
      <c r="AM12" s="72">
        <f t="shared" si="4"/>
        <v>0</v>
      </c>
      <c r="AN12" s="72">
        <f t="shared" si="4"/>
        <v>0</v>
      </c>
      <c r="AO12" s="72">
        <f t="shared" si="4"/>
        <v>0</v>
      </c>
      <c r="AP12" s="72"/>
    </row>
    <row r="13" ht="10.5" customHeight="1">
      <c r="A13" s="3">
        <v>4.0</v>
      </c>
      <c r="B13" s="3"/>
      <c r="C13" s="5">
        <v>2016.0</v>
      </c>
      <c r="D13" s="7">
        <v>202.0</v>
      </c>
      <c r="E13" s="73" t="s">
        <v>58</v>
      </c>
      <c r="F13" s="8" t="s">
        <v>59</v>
      </c>
      <c r="G13" s="64" t="s">
        <v>60</v>
      </c>
      <c r="H13" s="8" t="s">
        <v>61</v>
      </c>
      <c r="I13" s="8"/>
      <c r="J13" s="66"/>
      <c r="K13" s="74" t="s">
        <v>62</v>
      </c>
      <c r="L13" s="5" t="s">
        <v>53</v>
      </c>
      <c r="M13" s="5" t="s">
        <v>53</v>
      </c>
      <c r="N13" s="5" t="s">
        <v>53</v>
      </c>
      <c r="O13" s="5" t="s">
        <v>53</v>
      </c>
      <c r="P13" s="5" t="s">
        <v>53</v>
      </c>
      <c r="Q13" s="5" t="s">
        <v>53</v>
      </c>
      <c r="R13" s="5" t="s">
        <v>53</v>
      </c>
      <c r="S13" s="5" t="s">
        <v>53</v>
      </c>
      <c r="T13" s="5" t="s">
        <v>63</v>
      </c>
      <c r="U13" s="10">
        <v>1.0</v>
      </c>
      <c r="V13" s="11">
        <v>1.0</v>
      </c>
      <c r="W13" s="12"/>
      <c r="X13" s="13"/>
      <c r="Y13" s="14"/>
      <c r="Z13" s="14">
        <v>1.0</v>
      </c>
      <c r="AA13" s="14">
        <v>1.0</v>
      </c>
      <c r="AB13" s="14"/>
      <c r="AC13" s="14" t="s">
        <v>64</v>
      </c>
      <c r="AD13" s="69">
        <f t="shared" si="2"/>
        <v>42692</v>
      </c>
      <c r="AE13" s="71" t="s">
        <v>65</v>
      </c>
      <c r="AF13" s="17">
        <f>IF(OR($C13='Missing Wondercards'!$G$1,'Missing Wondercards'!$G$1="all")=TRUE,IF(SUM(AG13:AO13)&gt;0,1,0),0)</f>
        <v>0</v>
      </c>
      <c r="AG13" s="72">
        <f t="shared" ref="AG13:AO13" si="5">IF(OR(K13="?",K13="Mx",K13="Fx",K13="Nilx",K13="Rx")=TRUE,1,0)</f>
        <v>0</v>
      </c>
      <c r="AH13" s="72">
        <f t="shared" si="5"/>
        <v>0</v>
      </c>
      <c r="AI13" s="72">
        <f t="shared" si="5"/>
        <v>0</v>
      </c>
      <c r="AJ13" s="72">
        <f t="shared" si="5"/>
        <v>0</v>
      </c>
      <c r="AK13" s="72">
        <f t="shared" si="5"/>
        <v>0</v>
      </c>
      <c r="AL13" s="72">
        <f t="shared" si="5"/>
        <v>0</v>
      </c>
      <c r="AM13" s="72">
        <f t="shared" si="5"/>
        <v>0</v>
      </c>
      <c r="AN13" s="72">
        <f t="shared" si="5"/>
        <v>0</v>
      </c>
      <c r="AO13" s="72">
        <f t="shared" si="5"/>
        <v>0</v>
      </c>
      <c r="AP13" s="72"/>
    </row>
    <row r="14" ht="10.5" customHeight="1">
      <c r="A14" s="3">
        <v>5.0</v>
      </c>
      <c r="B14" s="3"/>
      <c r="C14" s="5">
        <v>2016.0</v>
      </c>
      <c r="D14" s="7">
        <v>203.0</v>
      </c>
      <c r="E14" s="73">
        <v>161201.0</v>
      </c>
      <c r="F14" s="8" t="s">
        <v>50</v>
      </c>
      <c r="G14" s="75" t="s">
        <v>66</v>
      </c>
      <c r="H14" s="8" t="s">
        <v>67</v>
      </c>
      <c r="I14" s="8"/>
      <c r="J14" s="66"/>
      <c r="K14" s="5" t="s">
        <v>53</v>
      </c>
      <c r="L14" s="5" t="s">
        <v>53</v>
      </c>
      <c r="M14" s="5" t="s">
        <v>53</v>
      </c>
      <c r="N14" s="5" t="s">
        <v>53</v>
      </c>
      <c r="O14" s="68" t="str">
        <f>HYPERLINK("https://projectpokemon.org/forums/files/file/1512-sapporo-reopening-alolan-vulpix/","R")</f>
        <v>R</v>
      </c>
      <c r="P14" s="5" t="s">
        <v>53</v>
      </c>
      <c r="Q14" s="5" t="s">
        <v>53</v>
      </c>
      <c r="R14" s="5" t="s">
        <v>53</v>
      </c>
      <c r="S14" s="5" t="s">
        <v>53</v>
      </c>
      <c r="T14" s="5" t="s">
        <v>54</v>
      </c>
      <c r="U14" s="10">
        <v>1.0</v>
      </c>
      <c r="V14" s="11">
        <v>1.0</v>
      </c>
      <c r="W14" s="12"/>
      <c r="X14" s="13"/>
      <c r="Y14" s="14">
        <v>1.0</v>
      </c>
      <c r="Z14" s="14">
        <v>1.0</v>
      </c>
      <c r="AA14" s="14">
        <v>1.0</v>
      </c>
      <c r="AB14" s="14">
        <v>1.0</v>
      </c>
      <c r="AC14" s="14"/>
      <c r="AD14" s="69">
        <f t="shared" ref="AD14:AD21" si="7">datevalue("2016-12-01")
</f>
        <v>42705</v>
      </c>
      <c r="AE14" s="71" t="s">
        <v>68</v>
      </c>
      <c r="AF14" s="17">
        <f>IF(OR($C14='Missing Wondercards'!$G$1,'Missing Wondercards'!$G$1="all")=TRUE,IF(SUM(AG14:AO14)&gt;0,1,0),0)</f>
        <v>0</v>
      </c>
      <c r="AG14" s="72">
        <f t="shared" ref="AG14:AO14" si="6">IF(OR(K14="?",K14="Mx",K14="Fx",K14="Nilx",K14="Rx")=TRUE,1,0)</f>
        <v>0</v>
      </c>
      <c r="AH14" s="72">
        <f t="shared" si="6"/>
        <v>0</v>
      </c>
      <c r="AI14" s="72">
        <f t="shared" si="6"/>
        <v>0</v>
      </c>
      <c r="AJ14" s="72">
        <f t="shared" si="6"/>
        <v>0</v>
      </c>
      <c r="AK14" s="72">
        <f t="shared" si="6"/>
        <v>0</v>
      </c>
      <c r="AL14" s="72">
        <f t="shared" si="6"/>
        <v>0</v>
      </c>
      <c r="AM14" s="72">
        <f t="shared" si="6"/>
        <v>0</v>
      </c>
      <c r="AN14" s="72">
        <f t="shared" si="6"/>
        <v>0</v>
      </c>
      <c r="AO14" s="72">
        <f t="shared" si="6"/>
        <v>0</v>
      </c>
      <c r="AP14" s="72"/>
    </row>
    <row r="15" ht="10.5" customHeight="1">
      <c r="A15" s="3">
        <v>6.0</v>
      </c>
      <c r="B15" s="3"/>
      <c r="C15" s="5">
        <v>2016.0</v>
      </c>
      <c r="D15" s="7">
        <v>204.0</v>
      </c>
      <c r="E15" s="73" t="s">
        <v>58</v>
      </c>
      <c r="F15" s="8" t="s">
        <v>59</v>
      </c>
      <c r="G15" s="64" t="s">
        <v>69</v>
      </c>
      <c r="H15" s="8" t="s">
        <v>70</v>
      </c>
      <c r="I15" s="8"/>
      <c r="J15" s="66"/>
      <c r="K15" s="5" t="s">
        <v>53</v>
      </c>
      <c r="L15" s="5" t="s">
        <v>53</v>
      </c>
      <c r="M15" s="5" t="s">
        <v>53</v>
      </c>
      <c r="N15" s="5" t="s">
        <v>53</v>
      </c>
      <c r="O15" s="68" t="str">
        <f>HYPERLINK("https://projectpokemon.org/forums/files/file/1865-sapporo-reopening-items-present-comet-shard/","Nil")</f>
        <v>Nil</v>
      </c>
      <c r="P15" s="5" t="s">
        <v>53</v>
      </c>
      <c r="Q15" s="5" t="s">
        <v>53</v>
      </c>
      <c r="R15" s="5" t="s">
        <v>53</v>
      </c>
      <c r="S15" s="5" t="s">
        <v>53</v>
      </c>
      <c r="T15" s="5" t="s">
        <v>54</v>
      </c>
      <c r="U15" s="10">
        <v>1.0</v>
      </c>
      <c r="V15" s="11">
        <v>1.0</v>
      </c>
      <c r="W15" s="12"/>
      <c r="X15" s="13"/>
      <c r="Y15" s="14">
        <v>1.0</v>
      </c>
      <c r="Z15" s="14">
        <v>1.0</v>
      </c>
      <c r="AA15" s="14">
        <v>1.0</v>
      </c>
      <c r="AB15" s="14">
        <v>1.0</v>
      </c>
      <c r="AC15" s="14"/>
      <c r="AD15" s="69">
        <f t="shared" si="7"/>
        <v>42705</v>
      </c>
      <c r="AE15" s="71" t="s">
        <v>71</v>
      </c>
      <c r="AF15" s="17">
        <f>IF(OR($C15='Missing Wondercards'!$G$1,'Missing Wondercards'!$G$1="all")=TRUE,IF(SUM(AG15:AO15)&gt;0,1,0),0)</f>
        <v>0</v>
      </c>
      <c r="AG15" s="72">
        <f t="shared" ref="AG15:AO15" si="8">IF(OR(K15="?",K15="Mx",K15="Fx",K15="Nilx",K15="Rx")=TRUE,1,0)</f>
        <v>0</v>
      </c>
      <c r="AH15" s="72">
        <f t="shared" si="8"/>
        <v>0</v>
      </c>
      <c r="AI15" s="72">
        <f t="shared" si="8"/>
        <v>0</v>
      </c>
      <c r="AJ15" s="72">
        <f t="shared" si="8"/>
        <v>0</v>
      </c>
      <c r="AK15" s="72">
        <f t="shared" si="8"/>
        <v>0</v>
      </c>
      <c r="AL15" s="72">
        <f t="shared" si="8"/>
        <v>0</v>
      </c>
      <c r="AM15" s="72">
        <f t="shared" si="8"/>
        <v>0</v>
      </c>
      <c r="AN15" s="72">
        <f t="shared" si="8"/>
        <v>0</v>
      </c>
      <c r="AO15" s="72">
        <f t="shared" si="8"/>
        <v>0</v>
      </c>
      <c r="AP15" s="72"/>
    </row>
    <row r="16" ht="10.5" customHeight="1">
      <c r="A16" s="3">
        <v>7.0</v>
      </c>
      <c r="B16" s="3"/>
      <c r="C16" s="5">
        <v>2016.0</v>
      </c>
      <c r="D16" s="7">
        <v>204.0</v>
      </c>
      <c r="E16" s="73" t="s">
        <v>58</v>
      </c>
      <c r="F16" s="8" t="s">
        <v>59</v>
      </c>
      <c r="G16" s="64" t="s">
        <v>72</v>
      </c>
      <c r="H16" s="8" t="s">
        <v>70</v>
      </c>
      <c r="I16" s="8"/>
      <c r="J16" s="66"/>
      <c r="K16" s="5" t="s">
        <v>53</v>
      </c>
      <c r="L16" s="5" t="s">
        <v>53</v>
      </c>
      <c r="M16" s="5" t="s">
        <v>53</v>
      </c>
      <c r="N16" s="5" t="s">
        <v>53</v>
      </c>
      <c r="O16" s="68" t="str">
        <f>HYPERLINK("https://projectpokemon.org/forums/files/file/1513-sapporo-reopening-items-present-full-heal/","Nil")</f>
        <v>Nil</v>
      </c>
      <c r="P16" s="5" t="s">
        <v>53</v>
      </c>
      <c r="Q16" s="5" t="s">
        <v>53</v>
      </c>
      <c r="R16" s="5" t="s">
        <v>53</v>
      </c>
      <c r="S16" s="5" t="s">
        <v>53</v>
      </c>
      <c r="T16" s="5" t="s">
        <v>54</v>
      </c>
      <c r="U16" s="10">
        <v>1.0</v>
      </c>
      <c r="V16" s="11">
        <v>1.0</v>
      </c>
      <c r="W16" s="12"/>
      <c r="X16" s="13"/>
      <c r="Y16" s="14">
        <v>1.0</v>
      </c>
      <c r="Z16" s="14">
        <v>1.0</v>
      </c>
      <c r="AA16" s="14">
        <v>1.0</v>
      </c>
      <c r="AB16" s="14">
        <v>1.0</v>
      </c>
      <c r="AC16" s="14"/>
      <c r="AD16" s="69">
        <f t="shared" si="7"/>
        <v>42705</v>
      </c>
      <c r="AE16" s="71" t="s">
        <v>71</v>
      </c>
      <c r="AF16" s="17">
        <f>IF(OR($C16='Missing Wondercards'!$G$1,'Missing Wondercards'!$G$1="all")=TRUE,IF(SUM(AG16:AO16)&gt;0,1,0),0)</f>
        <v>0</v>
      </c>
      <c r="AG16" s="72">
        <f t="shared" ref="AG16:AO16" si="9">IF(OR(K16="?",K16="Mx",K16="Fx",K16="Nilx",K16="Rx")=TRUE,1,0)</f>
        <v>0</v>
      </c>
      <c r="AH16" s="72">
        <f t="shared" si="9"/>
        <v>0</v>
      </c>
      <c r="AI16" s="72">
        <f t="shared" si="9"/>
        <v>0</v>
      </c>
      <c r="AJ16" s="72">
        <f t="shared" si="9"/>
        <v>0</v>
      </c>
      <c r="AK16" s="72">
        <f t="shared" si="9"/>
        <v>0</v>
      </c>
      <c r="AL16" s="72">
        <f t="shared" si="9"/>
        <v>0</v>
      </c>
      <c r="AM16" s="72">
        <f t="shared" si="9"/>
        <v>0</v>
      </c>
      <c r="AN16" s="72">
        <f t="shared" si="9"/>
        <v>0</v>
      </c>
      <c r="AO16" s="72">
        <f t="shared" si="9"/>
        <v>0</v>
      </c>
      <c r="AP16" s="72"/>
    </row>
    <row r="17" ht="10.5" customHeight="1">
      <c r="A17" s="3">
        <v>8.0</v>
      </c>
      <c r="B17" s="3"/>
      <c r="C17" s="5">
        <v>2016.0</v>
      </c>
      <c r="D17" s="7">
        <v>204.0</v>
      </c>
      <c r="E17" s="73" t="s">
        <v>58</v>
      </c>
      <c r="F17" s="8" t="s">
        <v>59</v>
      </c>
      <c r="G17" s="64" t="s">
        <v>73</v>
      </c>
      <c r="H17" s="8" t="s">
        <v>70</v>
      </c>
      <c r="I17" s="8"/>
      <c r="J17" s="66"/>
      <c r="K17" s="5" t="s">
        <v>53</v>
      </c>
      <c r="L17" s="5" t="s">
        <v>53</v>
      </c>
      <c r="M17" s="5" t="s">
        <v>53</v>
      </c>
      <c r="N17" s="5" t="s">
        <v>53</v>
      </c>
      <c r="O17" s="68" t="str">
        <f>HYPERLINK("https://projectpokemon.org/forums/files/file/1514-sapporo-reopening-items-present-full-restore/","Nil")</f>
        <v>Nil</v>
      </c>
      <c r="P17" s="5" t="s">
        <v>53</v>
      </c>
      <c r="Q17" s="5" t="s">
        <v>53</v>
      </c>
      <c r="R17" s="5" t="s">
        <v>53</v>
      </c>
      <c r="S17" s="5" t="s">
        <v>53</v>
      </c>
      <c r="T17" s="5" t="s">
        <v>54</v>
      </c>
      <c r="U17" s="10">
        <v>1.0</v>
      </c>
      <c r="V17" s="11">
        <v>1.0</v>
      </c>
      <c r="W17" s="12"/>
      <c r="X17" s="13"/>
      <c r="Y17" s="14">
        <v>1.0</v>
      </c>
      <c r="Z17" s="14">
        <v>1.0</v>
      </c>
      <c r="AA17" s="14">
        <v>1.0</v>
      </c>
      <c r="AB17" s="14">
        <v>1.0</v>
      </c>
      <c r="AC17" s="14"/>
      <c r="AD17" s="69">
        <f t="shared" si="7"/>
        <v>42705</v>
      </c>
      <c r="AE17" s="71" t="s">
        <v>71</v>
      </c>
      <c r="AF17" s="17">
        <f>IF(OR($C17='Missing Wondercards'!$G$1,'Missing Wondercards'!$G$1="all")=TRUE,IF(SUM(AG17:AO17)&gt;0,1,0),0)</f>
        <v>0</v>
      </c>
      <c r="AG17" s="72">
        <f t="shared" ref="AG17:AO17" si="10">IF(OR(K17="?",K17="Mx",K17="Fx",K17="Nilx",K17="Rx")=TRUE,1,0)</f>
        <v>0</v>
      </c>
      <c r="AH17" s="72">
        <f t="shared" si="10"/>
        <v>0</v>
      </c>
      <c r="AI17" s="72">
        <f t="shared" si="10"/>
        <v>0</v>
      </c>
      <c r="AJ17" s="72">
        <f t="shared" si="10"/>
        <v>0</v>
      </c>
      <c r="AK17" s="72">
        <f t="shared" si="10"/>
        <v>0</v>
      </c>
      <c r="AL17" s="72">
        <f t="shared" si="10"/>
        <v>0</v>
      </c>
      <c r="AM17" s="72">
        <f t="shared" si="10"/>
        <v>0</v>
      </c>
      <c r="AN17" s="72">
        <f t="shared" si="10"/>
        <v>0</v>
      </c>
      <c r="AO17" s="72">
        <f t="shared" si="10"/>
        <v>0</v>
      </c>
      <c r="AP17" s="72"/>
    </row>
    <row r="18" ht="10.5" customHeight="1">
      <c r="A18" s="3">
        <v>9.0</v>
      </c>
      <c r="B18" s="3"/>
      <c r="C18" s="5">
        <v>2016.0</v>
      </c>
      <c r="D18" s="7">
        <v>204.0</v>
      </c>
      <c r="E18" s="73" t="s">
        <v>58</v>
      </c>
      <c r="F18" s="8" t="s">
        <v>59</v>
      </c>
      <c r="G18" s="64" t="s">
        <v>74</v>
      </c>
      <c r="H18" s="8" t="s">
        <v>70</v>
      </c>
      <c r="I18" s="8"/>
      <c r="J18" s="66"/>
      <c r="K18" s="5" t="s">
        <v>53</v>
      </c>
      <c r="L18" s="5" t="s">
        <v>53</v>
      </c>
      <c r="M18" s="5" t="s">
        <v>53</v>
      </c>
      <c r="N18" s="5" t="s">
        <v>53</v>
      </c>
      <c r="O18" s="68" t="str">
        <f>HYPERLINK("https://projectpokemon.org/forums/files/file/1515-sapporo-reopening-items-present-heal-powder/","Nil")</f>
        <v>Nil</v>
      </c>
      <c r="P18" s="5" t="s">
        <v>53</v>
      </c>
      <c r="Q18" s="5" t="s">
        <v>53</v>
      </c>
      <c r="R18" s="5" t="s">
        <v>53</v>
      </c>
      <c r="S18" s="5" t="s">
        <v>53</v>
      </c>
      <c r="T18" s="5" t="s">
        <v>54</v>
      </c>
      <c r="U18" s="10">
        <v>1.0</v>
      </c>
      <c r="V18" s="11">
        <v>1.0</v>
      </c>
      <c r="W18" s="12"/>
      <c r="X18" s="13"/>
      <c r="Y18" s="14">
        <v>1.0</v>
      </c>
      <c r="Z18" s="14">
        <v>1.0</v>
      </c>
      <c r="AA18" s="14">
        <v>1.0</v>
      </c>
      <c r="AB18" s="14">
        <v>1.0</v>
      </c>
      <c r="AC18" s="14"/>
      <c r="AD18" s="69">
        <f t="shared" si="7"/>
        <v>42705</v>
      </c>
      <c r="AE18" s="71" t="s">
        <v>71</v>
      </c>
      <c r="AF18" s="17">
        <f>IF(OR($C18='Missing Wondercards'!$G$1,'Missing Wondercards'!$G$1="all")=TRUE,IF(SUM(AG18:AO18)&gt;0,1,0),0)</f>
        <v>0</v>
      </c>
      <c r="AG18" s="72">
        <f t="shared" ref="AG18:AO18" si="11">IF(OR(K18="?",K18="Mx",K18="Fx",K18="Nilx",K18="Rx")=TRUE,1,0)</f>
        <v>0</v>
      </c>
      <c r="AH18" s="72">
        <f t="shared" si="11"/>
        <v>0</v>
      </c>
      <c r="AI18" s="72">
        <f t="shared" si="11"/>
        <v>0</v>
      </c>
      <c r="AJ18" s="72">
        <f t="shared" si="11"/>
        <v>0</v>
      </c>
      <c r="AK18" s="72">
        <f t="shared" si="11"/>
        <v>0</v>
      </c>
      <c r="AL18" s="72">
        <f t="shared" si="11"/>
        <v>0</v>
      </c>
      <c r="AM18" s="72">
        <f t="shared" si="11"/>
        <v>0</v>
      </c>
      <c r="AN18" s="72">
        <f t="shared" si="11"/>
        <v>0</v>
      </c>
      <c r="AO18" s="72">
        <f t="shared" si="11"/>
        <v>0</v>
      </c>
      <c r="AP18" s="72"/>
    </row>
    <row r="19" ht="10.5" customHeight="1">
      <c r="A19" s="3">
        <v>10.0</v>
      </c>
      <c r="B19" s="3"/>
      <c r="C19" s="5">
        <v>2016.0</v>
      </c>
      <c r="D19" s="7">
        <v>204.0</v>
      </c>
      <c r="E19" s="73" t="s">
        <v>58</v>
      </c>
      <c r="F19" s="8" t="s">
        <v>59</v>
      </c>
      <c r="G19" s="64" t="s">
        <v>75</v>
      </c>
      <c r="H19" s="8" t="s">
        <v>70</v>
      </c>
      <c r="I19" s="8"/>
      <c r="J19" s="66"/>
      <c r="K19" s="5" t="s">
        <v>53</v>
      </c>
      <c r="L19" s="5" t="s">
        <v>53</v>
      </c>
      <c r="M19" s="5" t="s">
        <v>53</v>
      </c>
      <c r="N19" s="5" t="s">
        <v>53</v>
      </c>
      <c r="O19" s="68" t="str">
        <f>HYPERLINK("https://projectpokemon.org/forums/files/file/1516-sapporo-reopening-items-present-hyper-potion/","Nil")</f>
        <v>Nil</v>
      </c>
      <c r="P19" s="5" t="s">
        <v>53</v>
      </c>
      <c r="Q19" s="5" t="s">
        <v>53</v>
      </c>
      <c r="R19" s="5" t="s">
        <v>53</v>
      </c>
      <c r="S19" s="5" t="s">
        <v>53</v>
      </c>
      <c r="T19" s="5" t="s">
        <v>54</v>
      </c>
      <c r="U19" s="10">
        <v>1.0</v>
      </c>
      <c r="V19" s="11">
        <v>1.0</v>
      </c>
      <c r="W19" s="12"/>
      <c r="X19" s="13"/>
      <c r="Y19" s="14">
        <v>1.0</v>
      </c>
      <c r="Z19" s="14">
        <v>1.0</v>
      </c>
      <c r="AA19" s="14">
        <v>1.0</v>
      </c>
      <c r="AB19" s="14">
        <v>1.0</v>
      </c>
      <c r="AC19" s="14"/>
      <c r="AD19" s="69">
        <f t="shared" si="7"/>
        <v>42705</v>
      </c>
      <c r="AE19" s="71" t="s">
        <v>71</v>
      </c>
      <c r="AF19" s="17">
        <f>IF(OR($C19='Missing Wondercards'!$G$1,'Missing Wondercards'!$G$1="all")=TRUE,IF(SUM(AG19:AO19)&gt;0,1,0),0)</f>
        <v>0</v>
      </c>
      <c r="AG19" s="72">
        <f t="shared" ref="AG19:AO19" si="12">IF(OR(K19="?",K19="Mx",K19="Fx",K19="Nilx",K19="Rx")=TRUE,1,0)</f>
        <v>0</v>
      </c>
      <c r="AH19" s="72">
        <f t="shared" si="12"/>
        <v>0</v>
      </c>
      <c r="AI19" s="72">
        <f t="shared" si="12"/>
        <v>0</v>
      </c>
      <c r="AJ19" s="72">
        <f t="shared" si="12"/>
        <v>0</v>
      </c>
      <c r="AK19" s="72">
        <f t="shared" si="12"/>
        <v>0</v>
      </c>
      <c r="AL19" s="72">
        <f t="shared" si="12"/>
        <v>0</v>
      </c>
      <c r="AM19" s="72">
        <f t="shared" si="12"/>
        <v>0</v>
      </c>
      <c r="AN19" s="72">
        <f t="shared" si="12"/>
        <v>0</v>
      </c>
      <c r="AO19" s="72">
        <f t="shared" si="12"/>
        <v>0</v>
      </c>
      <c r="AP19" s="72"/>
    </row>
    <row r="20" ht="10.5" customHeight="1">
      <c r="A20" s="3">
        <v>11.0</v>
      </c>
      <c r="B20" s="3"/>
      <c r="C20" s="5">
        <v>2016.0</v>
      </c>
      <c r="D20" s="7">
        <v>204.0</v>
      </c>
      <c r="E20" s="73" t="s">
        <v>58</v>
      </c>
      <c r="F20" s="8" t="s">
        <v>59</v>
      </c>
      <c r="G20" s="64" t="s">
        <v>76</v>
      </c>
      <c r="H20" s="8" t="s">
        <v>70</v>
      </c>
      <c r="I20" s="8"/>
      <c r="J20" s="66"/>
      <c r="K20" s="5" t="s">
        <v>53</v>
      </c>
      <c r="L20" s="5" t="s">
        <v>53</v>
      </c>
      <c r="M20" s="5" t="s">
        <v>53</v>
      </c>
      <c r="N20" s="5" t="s">
        <v>53</v>
      </c>
      <c r="O20" s="68" t="str">
        <f>HYPERLINK("https://projectpokemon.org/forums/files/file/1517-sapporo-reopening-items-present-potion/","Nil")</f>
        <v>Nil</v>
      </c>
      <c r="P20" s="5" t="s">
        <v>53</v>
      </c>
      <c r="Q20" s="5" t="s">
        <v>53</v>
      </c>
      <c r="R20" s="5" t="s">
        <v>53</v>
      </c>
      <c r="S20" s="5" t="s">
        <v>53</v>
      </c>
      <c r="T20" s="5" t="s">
        <v>54</v>
      </c>
      <c r="U20" s="10">
        <v>1.0</v>
      </c>
      <c r="V20" s="11">
        <v>1.0</v>
      </c>
      <c r="W20" s="12"/>
      <c r="X20" s="13"/>
      <c r="Y20" s="14">
        <v>1.0</v>
      </c>
      <c r="Z20" s="14">
        <v>1.0</v>
      </c>
      <c r="AA20" s="14">
        <v>1.0</v>
      </c>
      <c r="AB20" s="14">
        <v>1.0</v>
      </c>
      <c r="AC20" s="14"/>
      <c r="AD20" s="69">
        <f t="shared" si="7"/>
        <v>42705</v>
      </c>
      <c r="AE20" s="71" t="s">
        <v>71</v>
      </c>
      <c r="AF20" s="17">
        <f>IF(OR($C20='Missing Wondercards'!$G$1,'Missing Wondercards'!$G$1="all")=TRUE,IF(SUM(AG20:AO20)&gt;0,1,0),0)</f>
        <v>0</v>
      </c>
      <c r="AG20" s="72">
        <f t="shared" ref="AG20:AO20" si="13">IF(OR(K20="?",K20="Mx",K20="Fx",K20="Nilx",K20="Rx")=TRUE,1,0)</f>
        <v>0</v>
      </c>
      <c r="AH20" s="72">
        <f t="shared" si="13"/>
        <v>0</v>
      </c>
      <c r="AI20" s="72">
        <f t="shared" si="13"/>
        <v>0</v>
      </c>
      <c r="AJ20" s="72">
        <f t="shared" si="13"/>
        <v>0</v>
      </c>
      <c r="AK20" s="72">
        <f t="shared" si="13"/>
        <v>0</v>
      </c>
      <c r="AL20" s="72">
        <f t="shared" si="13"/>
        <v>0</v>
      </c>
      <c r="AM20" s="72">
        <f t="shared" si="13"/>
        <v>0</v>
      </c>
      <c r="AN20" s="72">
        <f t="shared" si="13"/>
        <v>0</v>
      </c>
      <c r="AO20" s="72">
        <f t="shared" si="13"/>
        <v>0</v>
      </c>
      <c r="AP20" s="72"/>
    </row>
    <row r="21" ht="10.5" customHeight="1">
      <c r="A21" s="3">
        <v>12.0</v>
      </c>
      <c r="B21" s="3"/>
      <c r="C21" s="5">
        <v>2016.0</v>
      </c>
      <c r="D21" s="7">
        <v>204.0</v>
      </c>
      <c r="E21" s="73" t="s">
        <v>58</v>
      </c>
      <c r="F21" s="8" t="s">
        <v>59</v>
      </c>
      <c r="G21" s="64" t="s">
        <v>77</v>
      </c>
      <c r="H21" s="8" t="s">
        <v>70</v>
      </c>
      <c r="I21" s="8"/>
      <c r="J21" s="66"/>
      <c r="K21" s="5" t="s">
        <v>53</v>
      </c>
      <c r="L21" s="5" t="s">
        <v>53</v>
      </c>
      <c r="M21" s="5" t="s">
        <v>53</v>
      </c>
      <c r="N21" s="5" t="s">
        <v>53</v>
      </c>
      <c r="O21" s="68" t="str">
        <f>HYPERLINK("https://projectpokemon.org/forums/files/file/1518-sapporo-reopening-items-present-revive/","Nil")</f>
        <v>Nil</v>
      </c>
      <c r="P21" s="5" t="s">
        <v>53</v>
      </c>
      <c r="Q21" s="5" t="s">
        <v>53</v>
      </c>
      <c r="R21" s="5" t="s">
        <v>53</v>
      </c>
      <c r="S21" s="5" t="s">
        <v>53</v>
      </c>
      <c r="T21" s="5" t="s">
        <v>54</v>
      </c>
      <c r="U21" s="10">
        <v>1.0</v>
      </c>
      <c r="V21" s="11">
        <v>1.0</v>
      </c>
      <c r="W21" s="12"/>
      <c r="X21" s="13"/>
      <c r="Y21" s="14">
        <v>1.0</v>
      </c>
      <c r="Z21" s="14">
        <v>1.0</v>
      </c>
      <c r="AA21" s="14">
        <v>1.0</v>
      </c>
      <c r="AB21" s="14">
        <v>1.0</v>
      </c>
      <c r="AC21" s="14"/>
      <c r="AD21" s="69">
        <f t="shared" si="7"/>
        <v>42705</v>
      </c>
      <c r="AE21" s="71" t="s">
        <v>71</v>
      </c>
      <c r="AF21" s="17">
        <f>IF(OR($C21='Missing Wondercards'!$G$1,'Missing Wondercards'!$G$1="all")=TRUE,IF(SUM(AG21:AO21)&gt;0,1,0),0)</f>
        <v>0</v>
      </c>
      <c r="AG21" s="72">
        <f t="shared" ref="AG21:AO21" si="14">IF(OR(K21="?",K21="Mx",K21="Fx",K21="Nilx",K21="Rx")=TRUE,1,0)</f>
        <v>0</v>
      </c>
      <c r="AH21" s="72">
        <f t="shared" si="14"/>
        <v>0</v>
      </c>
      <c r="AI21" s="72">
        <f t="shared" si="14"/>
        <v>0</v>
      </c>
      <c r="AJ21" s="72">
        <f t="shared" si="14"/>
        <v>0</v>
      </c>
      <c r="AK21" s="72">
        <f t="shared" si="14"/>
        <v>0</v>
      </c>
      <c r="AL21" s="72">
        <f t="shared" si="14"/>
        <v>0</v>
      </c>
      <c r="AM21" s="72">
        <f t="shared" si="14"/>
        <v>0</v>
      </c>
      <c r="AN21" s="72">
        <f t="shared" si="14"/>
        <v>0</v>
      </c>
      <c r="AO21" s="72">
        <f t="shared" si="14"/>
        <v>0</v>
      </c>
      <c r="AP21" s="72"/>
    </row>
    <row r="22" ht="10.5" customHeight="1">
      <c r="A22" s="3">
        <v>13.0</v>
      </c>
      <c r="B22" s="3"/>
      <c r="C22" s="5">
        <v>2016.0</v>
      </c>
      <c r="D22" s="7">
        <v>205.0</v>
      </c>
      <c r="E22" s="73" t="s">
        <v>58</v>
      </c>
      <c r="F22" s="8" t="s">
        <v>59</v>
      </c>
      <c r="G22" s="64" t="s">
        <v>78</v>
      </c>
      <c r="H22" s="8" t="s">
        <v>79</v>
      </c>
      <c r="I22" s="8"/>
      <c r="J22" s="66"/>
      <c r="K22" s="5" t="s">
        <v>53</v>
      </c>
      <c r="L22" s="5" t="s">
        <v>53</v>
      </c>
      <c r="M22" s="5" t="s">
        <v>53</v>
      </c>
      <c r="N22" s="5" t="s">
        <v>53</v>
      </c>
      <c r="O22" s="68" t="str">
        <f>HYPERLINK("https://projectpokemon.org/forums/files/file/937-corocoro-rockruff-enhancement-items-choice-band/","Nil")</f>
        <v>Nil</v>
      </c>
      <c r="P22" s="5" t="s">
        <v>53</v>
      </c>
      <c r="Q22" s="5" t="s">
        <v>53</v>
      </c>
      <c r="R22" s="5" t="s">
        <v>53</v>
      </c>
      <c r="S22" s="5" t="s">
        <v>53</v>
      </c>
      <c r="T22" s="5" t="s">
        <v>63</v>
      </c>
      <c r="U22" s="10">
        <v>1.0</v>
      </c>
      <c r="V22" s="11">
        <v>1.0</v>
      </c>
      <c r="W22" s="12"/>
      <c r="X22" s="13"/>
      <c r="Y22" s="14"/>
      <c r="Z22" s="14"/>
      <c r="AA22" s="14">
        <v>1.0</v>
      </c>
      <c r="AB22" s="14"/>
      <c r="AC22" s="14"/>
      <c r="AD22" s="69">
        <f t="shared" ref="AD22:AD23" si="16">datevalue("2016-12-15")
</f>
        <v>42719</v>
      </c>
      <c r="AE22" s="71" t="s">
        <v>80</v>
      </c>
      <c r="AF22" s="17">
        <f>IF(OR($C22='Missing Wondercards'!$G$1,'Missing Wondercards'!$G$1="all")=TRUE,IF(SUM(AG22:AO22)&gt;0,1,0),0)</f>
        <v>0</v>
      </c>
      <c r="AG22" s="72">
        <f t="shared" ref="AG22:AO22" si="15">IF(OR(K22="?",K22="Mx",K22="Fx",K22="Nilx",K22="Rx")=TRUE,1,0)</f>
        <v>0</v>
      </c>
      <c r="AH22" s="72">
        <f t="shared" si="15"/>
        <v>0</v>
      </c>
      <c r="AI22" s="72">
        <f t="shared" si="15"/>
        <v>0</v>
      </c>
      <c r="AJ22" s="72">
        <f t="shared" si="15"/>
        <v>0</v>
      </c>
      <c r="AK22" s="72">
        <f t="shared" si="15"/>
        <v>0</v>
      </c>
      <c r="AL22" s="72">
        <f t="shared" si="15"/>
        <v>0</v>
      </c>
      <c r="AM22" s="72">
        <f t="shared" si="15"/>
        <v>0</v>
      </c>
      <c r="AN22" s="72">
        <f t="shared" si="15"/>
        <v>0</v>
      </c>
      <c r="AO22" s="72">
        <f t="shared" si="15"/>
        <v>0</v>
      </c>
      <c r="AP22" s="72"/>
    </row>
    <row r="23" ht="10.5" customHeight="1">
      <c r="A23" s="3">
        <v>14.0</v>
      </c>
      <c r="B23" s="3"/>
      <c r="C23" s="5">
        <v>2016.0</v>
      </c>
      <c r="D23" s="7">
        <v>205.0</v>
      </c>
      <c r="E23" s="73" t="s">
        <v>58</v>
      </c>
      <c r="F23" s="8" t="s">
        <v>59</v>
      </c>
      <c r="G23" s="64" t="s">
        <v>81</v>
      </c>
      <c r="H23" s="8" t="s">
        <v>79</v>
      </c>
      <c r="I23" s="8"/>
      <c r="J23" s="66"/>
      <c r="K23" s="5" t="s">
        <v>53</v>
      </c>
      <c r="L23" s="5" t="s">
        <v>53</v>
      </c>
      <c r="M23" s="5" t="s">
        <v>53</v>
      </c>
      <c r="N23" s="5" t="s">
        <v>53</v>
      </c>
      <c r="O23" s="68" t="str">
        <f>HYPERLINK("https://projectpokemon.org/forums/files/file/936-corocoro-rockruff-enhancement-items-choice-scarf/","Nil")</f>
        <v>Nil</v>
      </c>
      <c r="P23" s="5" t="s">
        <v>53</v>
      </c>
      <c r="Q23" s="5" t="s">
        <v>53</v>
      </c>
      <c r="R23" s="5" t="s">
        <v>53</v>
      </c>
      <c r="S23" s="5" t="s">
        <v>53</v>
      </c>
      <c r="T23" s="5" t="s">
        <v>63</v>
      </c>
      <c r="U23" s="10">
        <v>1.0</v>
      </c>
      <c r="V23" s="11">
        <v>1.0</v>
      </c>
      <c r="W23" s="12"/>
      <c r="X23" s="13"/>
      <c r="Y23" s="14"/>
      <c r="Z23" s="14"/>
      <c r="AA23" s="14">
        <v>1.0</v>
      </c>
      <c r="AB23" s="14"/>
      <c r="AC23" s="14"/>
      <c r="AD23" s="69">
        <f t="shared" si="16"/>
        <v>42719</v>
      </c>
      <c r="AE23" s="71" t="s">
        <v>80</v>
      </c>
      <c r="AF23" s="17">
        <f>IF(OR($C23='Missing Wondercards'!$G$1,'Missing Wondercards'!$G$1="all")=TRUE,IF(SUM(AG23:AO23)&gt;0,1,0),0)</f>
        <v>0</v>
      </c>
      <c r="AG23" s="72">
        <f t="shared" ref="AG23:AO23" si="17">IF(OR(K23="?",K23="Mx",K23="Fx",K23="Nilx",K23="Rx")=TRUE,1,0)</f>
        <v>0</v>
      </c>
      <c r="AH23" s="72">
        <f t="shared" si="17"/>
        <v>0</v>
      </c>
      <c r="AI23" s="72">
        <f t="shared" si="17"/>
        <v>0</v>
      </c>
      <c r="AJ23" s="72">
        <f t="shared" si="17"/>
        <v>0</v>
      </c>
      <c r="AK23" s="72">
        <f t="shared" si="17"/>
        <v>0</v>
      </c>
      <c r="AL23" s="72">
        <f t="shared" si="17"/>
        <v>0</v>
      </c>
      <c r="AM23" s="72">
        <f t="shared" si="17"/>
        <v>0</v>
      </c>
      <c r="AN23" s="72">
        <f t="shared" si="17"/>
        <v>0</v>
      </c>
      <c r="AO23" s="72">
        <f t="shared" si="17"/>
        <v>0</v>
      </c>
      <c r="AP23" s="72"/>
    </row>
    <row r="24" ht="10.5" customHeight="1">
      <c r="A24" s="3">
        <v>15.0</v>
      </c>
      <c r="B24" s="3"/>
      <c r="C24" s="5">
        <v>2016.0</v>
      </c>
      <c r="D24" s="76">
        <v>206.0</v>
      </c>
      <c r="E24" s="73" t="s">
        <v>58</v>
      </c>
      <c r="F24" s="8" t="s">
        <v>59</v>
      </c>
      <c r="G24" s="64" t="s">
        <v>82</v>
      </c>
      <c r="H24" s="8" t="s">
        <v>83</v>
      </c>
      <c r="I24" s="8"/>
      <c r="J24" s="66"/>
      <c r="K24" s="5" t="s">
        <v>53</v>
      </c>
      <c r="L24" s="5" t="s">
        <v>53</v>
      </c>
      <c r="M24" s="5" t="s">
        <v>53</v>
      </c>
      <c r="N24" s="5" t="s">
        <v>53</v>
      </c>
      <c r="O24" s="68" t="str">
        <f>HYPERLINK("https://projectpokemon.org/forums/files/file/1953-jump-festa-2017-bottle-cap/","Nil")</f>
        <v>Nil</v>
      </c>
      <c r="P24" s="5" t="s">
        <v>53</v>
      </c>
      <c r="Q24" s="5" t="s">
        <v>53</v>
      </c>
      <c r="R24" s="5" t="s">
        <v>53</v>
      </c>
      <c r="S24" s="5" t="s">
        <v>53</v>
      </c>
      <c r="T24" s="5" t="s">
        <v>54</v>
      </c>
      <c r="U24" s="10">
        <v>1.0</v>
      </c>
      <c r="V24" s="11">
        <v>1.0</v>
      </c>
      <c r="W24" s="12"/>
      <c r="X24" s="13"/>
      <c r="Y24" s="14">
        <v>1.0</v>
      </c>
      <c r="Z24" s="14">
        <v>1.0</v>
      </c>
      <c r="AA24" s="14">
        <v>1.0</v>
      </c>
      <c r="AB24" s="14">
        <v>1.0</v>
      </c>
      <c r="AC24" s="14"/>
      <c r="AD24" s="69">
        <f>datevalue("2016-12-17")
</f>
        <v>42721</v>
      </c>
      <c r="AE24" s="71" t="s">
        <v>84</v>
      </c>
      <c r="AF24" s="17">
        <f>IF(OR($C24='Missing Wondercards'!$G$1,'Missing Wondercards'!$G$1="all")=TRUE,IF(SUM(AG24:AO24)&gt;0,1,0),0)</f>
        <v>0</v>
      </c>
      <c r="AG24" s="72">
        <f t="shared" ref="AG24:AO24" si="18">IF(OR(K24="?",K24="Mx",K24="Fx",K24="Nilx",K24="Rx")=TRUE,1,0)</f>
        <v>0</v>
      </c>
      <c r="AH24" s="72">
        <f t="shared" si="18"/>
        <v>0</v>
      </c>
      <c r="AI24" s="72">
        <f t="shared" si="18"/>
        <v>0</v>
      </c>
      <c r="AJ24" s="72">
        <f t="shared" si="18"/>
        <v>0</v>
      </c>
      <c r="AK24" s="72">
        <f t="shared" si="18"/>
        <v>0</v>
      </c>
      <c r="AL24" s="72">
        <f t="shared" si="18"/>
        <v>0</v>
      </c>
      <c r="AM24" s="72">
        <f t="shared" si="18"/>
        <v>0</v>
      </c>
      <c r="AN24" s="72">
        <f t="shared" si="18"/>
        <v>0</v>
      </c>
      <c r="AO24" s="72">
        <f t="shared" si="18"/>
        <v>0</v>
      </c>
      <c r="AP24" s="72"/>
    </row>
    <row r="25" ht="10.5" customHeight="1">
      <c r="A25" s="3">
        <v>16.0</v>
      </c>
      <c r="B25" s="3"/>
      <c r="C25" s="5">
        <v>2016.0</v>
      </c>
      <c r="D25" s="7">
        <v>210.0</v>
      </c>
      <c r="E25" s="73" t="s">
        <v>58</v>
      </c>
      <c r="F25" s="8" t="s">
        <v>59</v>
      </c>
      <c r="G25" s="64" t="s">
        <v>85</v>
      </c>
      <c r="H25" s="8" t="s">
        <v>86</v>
      </c>
      <c r="I25" s="8"/>
      <c r="J25" s="66"/>
      <c r="K25" s="5" t="s">
        <v>53</v>
      </c>
      <c r="L25" s="5" t="s">
        <v>53</v>
      </c>
      <c r="M25" s="5" t="s">
        <v>53</v>
      </c>
      <c r="N25" s="5" t="s">
        <v>53</v>
      </c>
      <c r="O25" s="68" t="str">
        <f>HYPERLINK("https://projectpokemon.org/forums/files/file/939-guide-book-gold-bottle-cap/","Nil")</f>
        <v>Nil</v>
      </c>
      <c r="P25" s="5" t="s">
        <v>53</v>
      </c>
      <c r="Q25" s="5" t="s">
        <v>53</v>
      </c>
      <c r="R25" s="5" t="s">
        <v>53</v>
      </c>
      <c r="S25" s="5" t="s">
        <v>53</v>
      </c>
      <c r="T25" s="5" t="s">
        <v>63</v>
      </c>
      <c r="U25" s="10">
        <v>1.0</v>
      </c>
      <c r="V25" s="11">
        <v>1.0</v>
      </c>
      <c r="W25" s="12"/>
      <c r="X25" s="13"/>
      <c r="Y25" s="14"/>
      <c r="Z25" s="14"/>
      <c r="AA25" s="14">
        <v>1.0</v>
      </c>
      <c r="AB25" s="14"/>
      <c r="AC25" s="14"/>
      <c r="AD25" s="69">
        <f>datevalue("2016-11-18")
</f>
        <v>42692</v>
      </c>
      <c r="AE25" s="71" t="s">
        <v>87</v>
      </c>
      <c r="AF25" s="17">
        <f>IF(OR($C25='Missing Wondercards'!$G$1,'Missing Wondercards'!$G$1="all")=TRUE,IF(SUM(AG25:AO25)&gt;0,1,0),0)</f>
        <v>0</v>
      </c>
      <c r="AG25" s="72">
        <f t="shared" ref="AG25:AO25" si="19">IF(OR(K25="?",K25="Mx",K25="Fx",K25="Nilx",K25="Rx")=TRUE,1,0)</f>
        <v>0</v>
      </c>
      <c r="AH25" s="72">
        <f t="shared" si="19"/>
        <v>0</v>
      </c>
      <c r="AI25" s="72">
        <f t="shared" si="19"/>
        <v>0</v>
      </c>
      <c r="AJ25" s="72">
        <f t="shared" si="19"/>
        <v>0</v>
      </c>
      <c r="AK25" s="72">
        <f t="shared" si="19"/>
        <v>0</v>
      </c>
      <c r="AL25" s="72">
        <f t="shared" si="19"/>
        <v>0</v>
      </c>
      <c r="AM25" s="72">
        <f t="shared" si="19"/>
        <v>0</v>
      </c>
      <c r="AN25" s="72">
        <f t="shared" si="19"/>
        <v>0</v>
      </c>
      <c r="AO25" s="72">
        <f t="shared" si="19"/>
        <v>0</v>
      </c>
      <c r="AP25" s="72"/>
    </row>
    <row r="26" ht="10.5" customHeight="1">
      <c r="A26" s="3">
        <v>17.0</v>
      </c>
      <c r="B26" s="3"/>
      <c r="C26" s="5">
        <v>2016.0</v>
      </c>
      <c r="D26" s="76">
        <v>1101.0</v>
      </c>
      <c r="E26" s="73" t="s">
        <v>58</v>
      </c>
      <c r="F26" s="8" t="s">
        <v>59</v>
      </c>
      <c r="G26" s="64" t="s">
        <v>88</v>
      </c>
      <c r="H26" s="8" t="s">
        <v>89</v>
      </c>
      <c r="I26" s="8"/>
      <c r="J26" s="66"/>
      <c r="K26" s="5" t="s">
        <v>53</v>
      </c>
      <c r="L26" s="5" t="s">
        <v>53</v>
      </c>
      <c r="M26" s="5" t="s">
        <v>53</v>
      </c>
      <c r="N26" s="5" t="s">
        <v>53</v>
      </c>
      <c r="O26" s="5" t="s">
        <v>53</v>
      </c>
      <c r="P26" s="74" t="s">
        <v>62</v>
      </c>
      <c r="Q26" s="5" t="s">
        <v>53</v>
      </c>
      <c r="R26" s="5" t="s">
        <v>53</v>
      </c>
      <c r="S26" s="5" t="s">
        <v>53</v>
      </c>
      <c r="T26" s="5" t="s">
        <v>90</v>
      </c>
      <c r="U26" s="10">
        <v>1.0</v>
      </c>
      <c r="V26" s="11">
        <v>1.0</v>
      </c>
      <c r="W26" s="12"/>
      <c r="X26" s="13"/>
      <c r="Y26" s="14">
        <v>1.0</v>
      </c>
      <c r="Z26" s="14">
        <v>1.0</v>
      </c>
      <c r="AA26" s="14">
        <v>1.0</v>
      </c>
      <c r="AB26" s="14">
        <v>1.0</v>
      </c>
      <c r="AC26" s="14"/>
      <c r="AD26" s="69">
        <f>datevalue("2016-12-17")
</f>
        <v>42721</v>
      </c>
      <c r="AE26" s="71" t="s">
        <v>84</v>
      </c>
      <c r="AF26" s="17">
        <f>IF(OR($C26='Missing Wondercards'!$G$1,'Missing Wondercards'!$G$1="all")=TRUE,IF(SUM(AG26:AO26)&gt;0,1,0),0)</f>
        <v>0</v>
      </c>
      <c r="AG26" s="72">
        <f t="shared" ref="AG26:AO26" si="20">IF(OR(K26="?",K26="Mx",K26="Fx",K26="Nilx",K26="Rx")=TRUE,1,0)</f>
        <v>0</v>
      </c>
      <c r="AH26" s="72">
        <f t="shared" si="20"/>
        <v>0</v>
      </c>
      <c r="AI26" s="72">
        <f t="shared" si="20"/>
        <v>0</v>
      </c>
      <c r="AJ26" s="72">
        <f t="shared" si="20"/>
        <v>0</v>
      </c>
      <c r="AK26" s="72">
        <f t="shared" si="20"/>
        <v>0</v>
      </c>
      <c r="AL26" s="72">
        <f t="shared" si="20"/>
        <v>0</v>
      </c>
      <c r="AM26" s="72">
        <f t="shared" si="20"/>
        <v>0</v>
      </c>
      <c r="AN26" s="72">
        <f t="shared" si="20"/>
        <v>0</v>
      </c>
      <c r="AO26" s="72">
        <f t="shared" si="20"/>
        <v>0</v>
      </c>
      <c r="AP26" s="72"/>
    </row>
    <row r="27" ht="10.5" customHeight="1">
      <c r="A27" s="3">
        <v>18.0</v>
      </c>
      <c r="B27" s="3"/>
      <c r="C27" s="5">
        <v>2016.0</v>
      </c>
      <c r="D27" s="7">
        <v>1601.0</v>
      </c>
      <c r="E27" s="73" t="s">
        <v>91</v>
      </c>
      <c r="F27" s="8" t="s">
        <v>50</v>
      </c>
      <c r="G27" s="64" t="s">
        <v>92</v>
      </c>
      <c r="H27" s="8" t="s">
        <v>93</v>
      </c>
      <c r="I27" s="8"/>
      <c r="J27" s="66"/>
      <c r="K27" s="74" t="s">
        <v>94</v>
      </c>
      <c r="L27" s="74" t="s">
        <v>94</v>
      </c>
      <c r="M27" s="74" t="s">
        <v>94</v>
      </c>
      <c r="N27" s="74" t="s">
        <v>94</v>
      </c>
      <c r="O27" s="74" t="s">
        <v>94</v>
      </c>
      <c r="P27" s="74" t="s">
        <v>94</v>
      </c>
      <c r="Q27" s="74" t="s">
        <v>94</v>
      </c>
      <c r="R27" s="5" t="s">
        <v>53</v>
      </c>
      <c r="S27" s="5" t="s">
        <v>53</v>
      </c>
      <c r="T27" s="5" t="s">
        <v>95</v>
      </c>
      <c r="U27" s="10">
        <v>1.0</v>
      </c>
      <c r="V27" s="11">
        <v>1.0</v>
      </c>
      <c r="W27" s="12"/>
      <c r="X27" s="13"/>
      <c r="Y27" s="14">
        <v>1.0</v>
      </c>
      <c r="Z27" s="14">
        <v>1.0</v>
      </c>
      <c r="AA27" s="14">
        <v>1.0</v>
      </c>
      <c r="AB27" s="14">
        <v>1.0</v>
      </c>
      <c r="AC27" s="14"/>
      <c r="AD27" s="69">
        <f t="shared" ref="AD27:AD29" si="22">datevalue("2016-11-18")
</f>
        <v>42692</v>
      </c>
      <c r="AE27" s="71" t="s">
        <v>96</v>
      </c>
      <c r="AF27" s="17">
        <f>IF(OR($C27='Missing Wondercards'!$G$1,'Missing Wondercards'!$G$1="all")=TRUE,IF(SUM(AG27:AO27)&gt;0,1,0),0)</f>
        <v>0</v>
      </c>
      <c r="AG27" s="72">
        <f t="shared" ref="AG27:AO27" si="21">IF(OR(K27="?",K27="Mx",K27="Fx",K27="Nilx",K27="Rx")=TRUE,1,0)</f>
        <v>0</v>
      </c>
      <c r="AH27" s="72">
        <f t="shared" si="21"/>
        <v>0</v>
      </c>
      <c r="AI27" s="72">
        <f t="shared" si="21"/>
        <v>0</v>
      </c>
      <c r="AJ27" s="72">
        <f t="shared" si="21"/>
        <v>0</v>
      </c>
      <c r="AK27" s="72">
        <f t="shared" si="21"/>
        <v>0</v>
      </c>
      <c r="AL27" s="72">
        <f t="shared" si="21"/>
        <v>0</v>
      </c>
      <c r="AM27" s="72">
        <f t="shared" si="21"/>
        <v>0</v>
      </c>
      <c r="AN27" s="72">
        <f t="shared" si="21"/>
        <v>0</v>
      </c>
      <c r="AO27" s="72">
        <f t="shared" si="21"/>
        <v>0</v>
      </c>
      <c r="AP27" s="72"/>
    </row>
    <row r="28" ht="10.5" customHeight="1">
      <c r="A28" s="3">
        <v>19.0</v>
      </c>
      <c r="B28" s="3"/>
      <c r="C28" s="5">
        <v>2016.0</v>
      </c>
      <c r="D28" s="7">
        <v>1602.0</v>
      </c>
      <c r="E28" s="73" t="s">
        <v>58</v>
      </c>
      <c r="F28" s="8" t="s">
        <v>59</v>
      </c>
      <c r="G28" s="64" t="s">
        <v>97</v>
      </c>
      <c r="H28" s="8" t="s">
        <v>98</v>
      </c>
      <c r="I28" s="8"/>
      <c r="J28" s="66"/>
      <c r="K28" s="74" t="s">
        <v>45</v>
      </c>
      <c r="L28" s="74" t="s">
        <v>45</v>
      </c>
      <c r="M28" s="74" t="s">
        <v>45</v>
      </c>
      <c r="N28" s="74" t="s">
        <v>45</v>
      </c>
      <c r="O28" s="74" t="s">
        <v>45</v>
      </c>
      <c r="P28" s="5" t="s">
        <v>53</v>
      </c>
      <c r="Q28" s="74" t="s">
        <v>45</v>
      </c>
      <c r="R28" s="5" t="s">
        <v>53</v>
      </c>
      <c r="S28" s="5" t="s">
        <v>53</v>
      </c>
      <c r="T28" s="5" t="s">
        <v>63</v>
      </c>
      <c r="U28" s="10">
        <v>1.0</v>
      </c>
      <c r="V28" s="11">
        <v>1.0</v>
      </c>
      <c r="W28" s="12"/>
      <c r="X28" s="13"/>
      <c r="Y28" s="14">
        <v>1.0</v>
      </c>
      <c r="Z28" s="14">
        <v>1.0</v>
      </c>
      <c r="AA28" s="14">
        <v>1.0</v>
      </c>
      <c r="AB28" s="14"/>
      <c r="AC28" s="14"/>
      <c r="AD28" s="69">
        <f t="shared" si="22"/>
        <v>42692</v>
      </c>
      <c r="AE28" s="71" t="s">
        <v>99</v>
      </c>
      <c r="AF28" s="17">
        <f>IF(OR($C28='Missing Wondercards'!$G$1,'Missing Wondercards'!$G$1="all")=TRUE,IF(SUM(AG28:AO28)&gt;0,1,0),0)</f>
        <v>0</v>
      </c>
      <c r="AG28" s="72">
        <f t="shared" ref="AG28:AO28" si="23">IF(OR(K28="?",K28="Mx",K28="Fx",K28="Nilx",K28="Rx")=TRUE,1,0)</f>
        <v>0</v>
      </c>
      <c r="AH28" s="72">
        <f t="shared" si="23"/>
        <v>0</v>
      </c>
      <c r="AI28" s="72">
        <f t="shared" si="23"/>
        <v>0</v>
      </c>
      <c r="AJ28" s="72">
        <f t="shared" si="23"/>
        <v>0</v>
      </c>
      <c r="AK28" s="72">
        <f t="shared" si="23"/>
        <v>0</v>
      </c>
      <c r="AL28" s="72">
        <f t="shared" si="23"/>
        <v>0</v>
      </c>
      <c r="AM28" s="72">
        <f t="shared" si="23"/>
        <v>0</v>
      </c>
      <c r="AN28" s="72">
        <f t="shared" si="23"/>
        <v>0</v>
      </c>
      <c r="AO28" s="72">
        <f t="shared" si="23"/>
        <v>0</v>
      </c>
      <c r="AP28" s="72"/>
    </row>
    <row r="29" ht="10.5" customHeight="1">
      <c r="A29" s="3">
        <v>20.0</v>
      </c>
      <c r="B29" s="3"/>
      <c r="C29" s="5">
        <v>2016.0</v>
      </c>
      <c r="D29" s="7">
        <v>1603.0</v>
      </c>
      <c r="E29" s="73" t="s">
        <v>58</v>
      </c>
      <c r="F29" s="8" t="s">
        <v>59</v>
      </c>
      <c r="G29" s="64" t="s">
        <v>100</v>
      </c>
      <c r="H29" s="8" t="s">
        <v>101</v>
      </c>
      <c r="I29" s="8"/>
      <c r="J29" s="66"/>
      <c r="K29" s="74" t="s">
        <v>45</v>
      </c>
      <c r="L29" s="74" t="s">
        <v>45</v>
      </c>
      <c r="M29" s="5" t="s">
        <v>53</v>
      </c>
      <c r="N29" s="5" t="s">
        <v>53</v>
      </c>
      <c r="O29" s="74" t="s">
        <v>45</v>
      </c>
      <c r="P29" s="74" t="s">
        <v>45</v>
      </c>
      <c r="Q29" s="74" t="s">
        <v>45</v>
      </c>
      <c r="R29" s="5" t="s">
        <v>53</v>
      </c>
      <c r="S29" s="5" t="s">
        <v>53</v>
      </c>
      <c r="T29" s="5" t="s">
        <v>63</v>
      </c>
      <c r="U29" s="10">
        <v>1.0</v>
      </c>
      <c r="V29" s="11">
        <v>1.0</v>
      </c>
      <c r="W29" s="12"/>
      <c r="X29" s="13"/>
      <c r="Y29" s="14">
        <v>1.0</v>
      </c>
      <c r="Z29" s="14">
        <v>1.0</v>
      </c>
      <c r="AA29" s="14">
        <v>1.0</v>
      </c>
      <c r="AB29" s="14">
        <v>1.0</v>
      </c>
      <c r="AC29" s="14"/>
      <c r="AD29" s="69">
        <f t="shared" si="22"/>
        <v>42692</v>
      </c>
      <c r="AE29" s="71" t="s">
        <v>99</v>
      </c>
      <c r="AF29" s="17">
        <f>IF(OR($C29='Missing Wondercards'!$G$1,'Missing Wondercards'!$G$1="all")=TRUE,IF(SUM(AG29:AO29)&gt;0,1,0),0)</f>
        <v>0</v>
      </c>
      <c r="AG29" s="72">
        <f t="shared" ref="AG29:AO29" si="24">IF(OR(K29="?",K29="Mx",K29="Fx",K29="Nilx",K29="Rx")=TRUE,1,0)</f>
        <v>0</v>
      </c>
      <c r="AH29" s="72">
        <f t="shared" si="24"/>
        <v>0</v>
      </c>
      <c r="AI29" s="72">
        <f t="shared" si="24"/>
        <v>0</v>
      </c>
      <c r="AJ29" s="72">
        <f t="shared" si="24"/>
        <v>0</v>
      </c>
      <c r="AK29" s="72">
        <f t="shared" si="24"/>
        <v>0</v>
      </c>
      <c r="AL29" s="72">
        <f t="shared" si="24"/>
        <v>0</v>
      </c>
      <c r="AM29" s="72">
        <f t="shared" si="24"/>
        <v>0</v>
      </c>
      <c r="AN29" s="72">
        <f t="shared" si="24"/>
        <v>0</v>
      </c>
      <c r="AO29" s="72">
        <f t="shared" si="24"/>
        <v>0</v>
      </c>
      <c r="AP29" s="72"/>
    </row>
    <row r="30" ht="10.5" customHeight="1">
      <c r="A30" s="3">
        <v>21.0</v>
      </c>
      <c r="B30" s="3"/>
      <c r="C30" s="5">
        <v>2016.0</v>
      </c>
      <c r="D30" s="7">
        <v>2040.0</v>
      </c>
      <c r="E30" s="73" t="s">
        <v>58</v>
      </c>
      <c r="F30" s="8" t="s">
        <v>59</v>
      </c>
      <c r="G30" s="77" t="s">
        <v>102</v>
      </c>
      <c r="H30" s="8" t="s">
        <v>103</v>
      </c>
      <c r="I30" s="8"/>
      <c r="J30" s="66"/>
      <c r="K30" s="74" t="s">
        <v>62</v>
      </c>
      <c r="L30" s="74" t="s">
        <v>62</v>
      </c>
      <c r="M30" s="74" t="s">
        <v>62</v>
      </c>
      <c r="N30" s="74" t="s">
        <v>62</v>
      </c>
      <c r="O30" s="74" t="s">
        <v>62</v>
      </c>
      <c r="P30" s="74" t="s">
        <v>62</v>
      </c>
      <c r="Q30" s="74" t="s">
        <v>62</v>
      </c>
      <c r="R30" s="74" t="s">
        <v>62</v>
      </c>
      <c r="S30" s="74" t="s">
        <v>62</v>
      </c>
      <c r="T30" s="5" t="s">
        <v>104</v>
      </c>
      <c r="U30" s="10">
        <v>1.0</v>
      </c>
      <c r="V30" s="11">
        <v>1.0</v>
      </c>
      <c r="W30" s="12"/>
      <c r="X30" s="13"/>
      <c r="Y30" s="14">
        <v>1.0</v>
      </c>
      <c r="Z30" s="14">
        <v>1.0</v>
      </c>
      <c r="AA30" s="14">
        <v>1.0</v>
      </c>
      <c r="AB30" s="14">
        <v>1.0</v>
      </c>
      <c r="AC30" s="14"/>
      <c r="AD30" s="16" t="s">
        <v>105</v>
      </c>
      <c r="AE30" s="16"/>
      <c r="AF30" s="17">
        <f>IF(OR($C30='Missing Wondercards'!$G$1,'Missing Wondercards'!$G$1="all")=TRUE,IF(SUM(AG30:AO30)&gt;0,1,0),0)</f>
        <v>0</v>
      </c>
      <c r="AG30" s="72">
        <f t="shared" ref="AG30:AO30" si="25">IF(OR(K30="?",K30="Mx",K30="Fx",K30="Nilx",K30="Rx")=TRUE,1,0)</f>
        <v>0</v>
      </c>
      <c r="AH30" s="72">
        <f t="shared" si="25"/>
        <v>0</v>
      </c>
      <c r="AI30" s="72">
        <f t="shared" si="25"/>
        <v>0</v>
      </c>
      <c r="AJ30" s="72">
        <f t="shared" si="25"/>
        <v>0</v>
      </c>
      <c r="AK30" s="72">
        <f t="shared" si="25"/>
        <v>0</v>
      </c>
      <c r="AL30" s="72">
        <f t="shared" si="25"/>
        <v>0</v>
      </c>
      <c r="AM30" s="72">
        <f t="shared" si="25"/>
        <v>0</v>
      </c>
      <c r="AN30" s="72">
        <f t="shared" si="25"/>
        <v>0</v>
      </c>
      <c r="AO30" s="72">
        <f t="shared" si="25"/>
        <v>0</v>
      </c>
      <c r="AP30" s="72"/>
    </row>
    <row r="31" ht="10.5" customHeight="1">
      <c r="A31" s="3">
        <v>22.0</v>
      </c>
      <c r="B31" s="3"/>
      <c r="C31" s="5">
        <v>2016.0</v>
      </c>
      <c r="D31" s="7">
        <v>2041.0</v>
      </c>
      <c r="E31" s="73" t="s">
        <v>58</v>
      </c>
      <c r="F31" s="8" t="s">
        <v>59</v>
      </c>
      <c r="G31" s="77" t="s">
        <v>106</v>
      </c>
      <c r="H31" s="8" t="s">
        <v>107</v>
      </c>
      <c r="I31" s="8"/>
      <c r="J31" s="66"/>
      <c r="K31" s="74" t="s">
        <v>62</v>
      </c>
      <c r="L31" s="74" t="s">
        <v>62</v>
      </c>
      <c r="M31" s="74" t="s">
        <v>62</v>
      </c>
      <c r="N31" s="74" t="s">
        <v>62</v>
      </c>
      <c r="O31" s="74" t="s">
        <v>62</v>
      </c>
      <c r="P31" s="74" t="s">
        <v>62</v>
      </c>
      <c r="Q31" s="74" t="s">
        <v>62</v>
      </c>
      <c r="R31" s="74" t="s">
        <v>62</v>
      </c>
      <c r="S31" s="74" t="s">
        <v>62</v>
      </c>
      <c r="T31" s="5" t="s">
        <v>104</v>
      </c>
      <c r="U31" s="10">
        <v>1.0</v>
      </c>
      <c r="V31" s="11">
        <v>1.0</v>
      </c>
      <c r="W31" s="12"/>
      <c r="X31" s="13"/>
      <c r="Y31" s="14">
        <v>1.0</v>
      </c>
      <c r="Z31" s="14">
        <v>1.0</v>
      </c>
      <c r="AA31" s="14">
        <v>1.0</v>
      </c>
      <c r="AB31" s="14">
        <v>1.0</v>
      </c>
      <c r="AC31" s="14"/>
      <c r="AD31" s="16" t="s">
        <v>105</v>
      </c>
      <c r="AE31" s="16"/>
      <c r="AF31" s="17">
        <f>IF(OR($C31='Missing Wondercards'!$G$1,'Missing Wondercards'!$G$1="all")=TRUE,IF(SUM(AG31:AO31)&gt;0,1,0),0)</f>
        <v>0</v>
      </c>
      <c r="AG31" s="72">
        <f t="shared" ref="AG31:AO31" si="26">IF(OR(K31="?",K31="Mx",K31="Fx",K31="Nilx",K31="Rx")=TRUE,1,0)</f>
        <v>0</v>
      </c>
      <c r="AH31" s="72">
        <f t="shared" si="26"/>
        <v>0</v>
      </c>
      <c r="AI31" s="72">
        <f t="shared" si="26"/>
        <v>0</v>
      </c>
      <c r="AJ31" s="72">
        <f t="shared" si="26"/>
        <v>0</v>
      </c>
      <c r="AK31" s="72">
        <f t="shared" si="26"/>
        <v>0</v>
      </c>
      <c r="AL31" s="72">
        <f t="shared" si="26"/>
        <v>0</v>
      </c>
      <c r="AM31" s="72">
        <f t="shared" si="26"/>
        <v>0</v>
      </c>
      <c r="AN31" s="72">
        <f t="shared" si="26"/>
        <v>0</v>
      </c>
      <c r="AO31" s="72">
        <f t="shared" si="26"/>
        <v>0</v>
      </c>
      <c r="AP31" s="72"/>
    </row>
    <row r="32" ht="10.5" customHeight="1">
      <c r="A32" s="3">
        <v>23.0</v>
      </c>
      <c r="B32" s="3"/>
      <c r="C32" s="5">
        <v>2016.0</v>
      </c>
      <c r="D32" s="7">
        <v>2042.0</v>
      </c>
      <c r="E32" s="73" t="s">
        <v>58</v>
      </c>
      <c r="F32" s="8" t="s">
        <v>59</v>
      </c>
      <c r="G32" s="77" t="s">
        <v>108</v>
      </c>
      <c r="H32" s="8" t="s">
        <v>107</v>
      </c>
      <c r="I32" s="8"/>
      <c r="J32" s="66"/>
      <c r="K32" s="74" t="s">
        <v>62</v>
      </c>
      <c r="L32" s="74" t="s">
        <v>62</v>
      </c>
      <c r="M32" s="74" t="s">
        <v>62</v>
      </c>
      <c r="N32" s="74" t="s">
        <v>62</v>
      </c>
      <c r="O32" s="74" t="s">
        <v>62</v>
      </c>
      <c r="P32" s="74" t="s">
        <v>62</v>
      </c>
      <c r="Q32" s="74" t="s">
        <v>62</v>
      </c>
      <c r="R32" s="74" t="s">
        <v>62</v>
      </c>
      <c r="S32" s="74" t="s">
        <v>62</v>
      </c>
      <c r="T32" s="5" t="s">
        <v>104</v>
      </c>
      <c r="U32" s="10">
        <v>1.0</v>
      </c>
      <c r="V32" s="11">
        <v>1.0</v>
      </c>
      <c r="W32" s="12"/>
      <c r="X32" s="13"/>
      <c r="Y32" s="14">
        <v>1.0</v>
      </c>
      <c r="Z32" s="14">
        <v>1.0</v>
      </c>
      <c r="AA32" s="14">
        <v>1.0</v>
      </c>
      <c r="AB32" s="14">
        <v>1.0</v>
      </c>
      <c r="AC32" s="14"/>
      <c r="AD32" s="16" t="s">
        <v>105</v>
      </c>
      <c r="AE32" s="16"/>
      <c r="AF32" s="17">
        <f>IF(OR($C32='Missing Wondercards'!$G$1,'Missing Wondercards'!$G$1="all")=TRUE,IF(SUM(AG32:AO32)&gt;0,1,0),0)</f>
        <v>0</v>
      </c>
      <c r="AG32" s="72">
        <f t="shared" ref="AG32:AO32" si="27">IF(OR(K32="?",K32="Mx",K32="Fx",K32="Nilx",K32="Rx")=TRUE,1,0)</f>
        <v>0</v>
      </c>
      <c r="AH32" s="72">
        <f t="shared" si="27"/>
        <v>0</v>
      </c>
      <c r="AI32" s="72">
        <f t="shared" si="27"/>
        <v>0</v>
      </c>
      <c r="AJ32" s="72">
        <f t="shared" si="27"/>
        <v>0</v>
      </c>
      <c r="AK32" s="72">
        <f t="shared" si="27"/>
        <v>0</v>
      </c>
      <c r="AL32" s="72">
        <f t="shared" si="27"/>
        <v>0</v>
      </c>
      <c r="AM32" s="72">
        <f t="shared" si="27"/>
        <v>0</v>
      </c>
      <c r="AN32" s="72">
        <f t="shared" si="27"/>
        <v>0</v>
      </c>
      <c r="AO32" s="72">
        <f t="shared" si="27"/>
        <v>0</v>
      </c>
      <c r="AP32" s="72"/>
    </row>
    <row r="33" ht="10.5" customHeight="1">
      <c r="A33" s="3">
        <v>24.0</v>
      </c>
      <c r="B33" s="3"/>
      <c r="C33" s="5">
        <v>2016.0</v>
      </c>
      <c r="D33" s="7">
        <v>2043.0</v>
      </c>
      <c r="E33" s="73" t="s">
        <v>58</v>
      </c>
      <c r="F33" s="8" t="s">
        <v>59</v>
      </c>
      <c r="G33" s="77" t="s">
        <v>109</v>
      </c>
      <c r="H33" s="8" t="s">
        <v>110</v>
      </c>
      <c r="I33" s="8"/>
      <c r="J33" s="66"/>
      <c r="K33" s="74" t="s">
        <v>62</v>
      </c>
      <c r="L33" s="74" t="s">
        <v>62</v>
      </c>
      <c r="M33" s="74" t="s">
        <v>62</v>
      </c>
      <c r="N33" s="74" t="s">
        <v>62</v>
      </c>
      <c r="O33" s="74" t="s">
        <v>62</v>
      </c>
      <c r="P33" s="74" t="s">
        <v>62</v>
      </c>
      <c r="Q33" s="74" t="s">
        <v>62</v>
      </c>
      <c r="R33" s="74" t="s">
        <v>62</v>
      </c>
      <c r="S33" s="74" t="s">
        <v>62</v>
      </c>
      <c r="T33" s="5" t="s">
        <v>104</v>
      </c>
      <c r="U33" s="10">
        <v>1.0</v>
      </c>
      <c r="V33" s="11">
        <v>1.0</v>
      </c>
      <c r="W33" s="12"/>
      <c r="X33" s="13"/>
      <c r="Y33" s="14">
        <v>1.0</v>
      </c>
      <c r="Z33" s="14">
        <v>1.0</v>
      </c>
      <c r="AA33" s="14">
        <v>1.0</v>
      </c>
      <c r="AB33" s="14">
        <v>1.0</v>
      </c>
      <c r="AC33" s="14"/>
      <c r="AD33" s="16" t="s">
        <v>105</v>
      </c>
      <c r="AE33" s="16"/>
      <c r="AF33" s="17">
        <f>IF(OR($C33='Missing Wondercards'!$G$1,'Missing Wondercards'!$G$1="all")=TRUE,IF(SUM(AG33:AO33)&gt;0,1,0),0)</f>
        <v>0</v>
      </c>
      <c r="AG33" s="72">
        <f t="shared" ref="AG33:AO33" si="28">IF(OR(K33="?",K33="Mx",K33="Fx",K33="Nilx",K33="Rx")=TRUE,1,0)</f>
        <v>0</v>
      </c>
      <c r="AH33" s="72">
        <f t="shared" si="28"/>
        <v>0</v>
      </c>
      <c r="AI33" s="72">
        <f t="shared" si="28"/>
        <v>0</v>
      </c>
      <c r="AJ33" s="72">
        <f t="shared" si="28"/>
        <v>0</v>
      </c>
      <c r="AK33" s="72">
        <f t="shared" si="28"/>
        <v>0</v>
      </c>
      <c r="AL33" s="72">
        <f t="shared" si="28"/>
        <v>0</v>
      </c>
      <c r="AM33" s="72">
        <f t="shared" si="28"/>
        <v>0</v>
      </c>
      <c r="AN33" s="72">
        <f t="shared" si="28"/>
        <v>0</v>
      </c>
      <c r="AO33" s="72">
        <f t="shared" si="28"/>
        <v>0</v>
      </c>
      <c r="AP33" s="72"/>
    </row>
    <row r="34" ht="10.5" customHeight="1">
      <c r="A34" s="3">
        <v>25.0</v>
      </c>
      <c r="B34" s="3"/>
      <c r="C34" s="5">
        <v>2016.0</v>
      </c>
      <c r="D34" s="7">
        <v>2044.0</v>
      </c>
      <c r="E34" s="73" t="s">
        <v>58</v>
      </c>
      <c r="F34" s="8" t="s">
        <v>59</v>
      </c>
      <c r="G34" s="77" t="s">
        <v>111</v>
      </c>
      <c r="H34" s="8" t="s">
        <v>107</v>
      </c>
      <c r="I34" s="8"/>
      <c r="J34" s="66"/>
      <c r="K34" s="74" t="s">
        <v>62</v>
      </c>
      <c r="L34" s="74" t="s">
        <v>62</v>
      </c>
      <c r="M34" s="74" t="s">
        <v>62</v>
      </c>
      <c r="N34" s="74" t="s">
        <v>62</v>
      </c>
      <c r="O34" s="74" t="s">
        <v>62</v>
      </c>
      <c r="P34" s="74" t="s">
        <v>62</v>
      </c>
      <c r="Q34" s="74" t="s">
        <v>62</v>
      </c>
      <c r="R34" s="74" t="s">
        <v>62</v>
      </c>
      <c r="S34" s="74" t="s">
        <v>62</v>
      </c>
      <c r="T34" s="5" t="s">
        <v>104</v>
      </c>
      <c r="U34" s="10">
        <v>1.0</v>
      </c>
      <c r="V34" s="11">
        <v>1.0</v>
      </c>
      <c r="W34" s="12"/>
      <c r="X34" s="13"/>
      <c r="Y34" s="14">
        <v>1.0</v>
      </c>
      <c r="Z34" s="14">
        <v>1.0</v>
      </c>
      <c r="AA34" s="14">
        <v>1.0</v>
      </c>
      <c r="AB34" s="14">
        <v>1.0</v>
      </c>
      <c r="AC34" s="14"/>
      <c r="AD34" s="16" t="s">
        <v>105</v>
      </c>
      <c r="AE34" s="16"/>
      <c r="AF34" s="17">
        <f>IF(OR($C34='Missing Wondercards'!$G$1,'Missing Wondercards'!$G$1="all")=TRUE,IF(SUM(AG34:AO34)&gt;0,1,0),0)</f>
        <v>0</v>
      </c>
      <c r="AG34" s="72">
        <f t="shared" ref="AG34:AO34" si="29">IF(OR(K34="?",K34="Mx",K34="Fx",K34="Nilx",K34="Rx")=TRUE,1,0)</f>
        <v>0</v>
      </c>
      <c r="AH34" s="72">
        <f t="shared" si="29"/>
        <v>0</v>
      </c>
      <c r="AI34" s="72">
        <f t="shared" si="29"/>
        <v>0</v>
      </c>
      <c r="AJ34" s="72">
        <f t="shared" si="29"/>
        <v>0</v>
      </c>
      <c r="AK34" s="72">
        <f t="shared" si="29"/>
        <v>0</v>
      </c>
      <c r="AL34" s="72">
        <f t="shared" si="29"/>
        <v>0</v>
      </c>
      <c r="AM34" s="72">
        <f t="shared" si="29"/>
        <v>0</v>
      </c>
      <c r="AN34" s="72">
        <f t="shared" si="29"/>
        <v>0</v>
      </c>
      <c r="AO34" s="72">
        <f t="shared" si="29"/>
        <v>0</v>
      </c>
      <c r="AP34" s="72"/>
    </row>
    <row r="35" ht="10.5" customHeight="1">
      <c r="A35" s="3">
        <v>26.0</v>
      </c>
      <c r="B35" s="3"/>
      <c r="C35" s="5">
        <v>2016.0</v>
      </c>
      <c r="D35" s="7">
        <v>2045.0</v>
      </c>
      <c r="E35" s="73" t="s">
        <v>58</v>
      </c>
      <c r="F35" s="8" t="s">
        <v>59</v>
      </c>
      <c r="G35" s="77" t="s">
        <v>69</v>
      </c>
      <c r="H35" s="8" t="s">
        <v>107</v>
      </c>
      <c r="I35" s="8"/>
      <c r="J35" s="66"/>
      <c r="K35" s="74" t="s">
        <v>62</v>
      </c>
      <c r="L35" s="74" t="s">
        <v>62</v>
      </c>
      <c r="M35" s="74" t="s">
        <v>62</v>
      </c>
      <c r="N35" s="74" t="s">
        <v>62</v>
      </c>
      <c r="O35" s="74" t="s">
        <v>62</v>
      </c>
      <c r="P35" s="74" t="s">
        <v>62</v>
      </c>
      <c r="Q35" s="74" t="s">
        <v>62</v>
      </c>
      <c r="R35" s="74" t="s">
        <v>62</v>
      </c>
      <c r="S35" s="74" t="s">
        <v>62</v>
      </c>
      <c r="T35" s="5" t="s">
        <v>104</v>
      </c>
      <c r="U35" s="10">
        <v>1.0</v>
      </c>
      <c r="V35" s="11">
        <v>1.0</v>
      </c>
      <c r="W35" s="12"/>
      <c r="X35" s="13"/>
      <c r="Y35" s="14">
        <v>1.0</v>
      </c>
      <c r="Z35" s="14">
        <v>1.0</v>
      </c>
      <c r="AA35" s="14">
        <v>1.0</v>
      </c>
      <c r="AB35" s="14">
        <v>1.0</v>
      </c>
      <c r="AC35" s="14"/>
      <c r="AD35" s="16" t="s">
        <v>105</v>
      </c>
      <c r="AE35" s="16"/>
      <c r="AF35" s="17">
        <f>IF(OR($C35='Missing Wondercards'!$G$1,'Missing Wondercards'!$G$1="all")=TRUE,IF(SUM(AG35:AO35)&gt;0,1,0),0)</f>
        <v>0</v>
      </c>
      <c r="AG35" s="72">
        <f t="shared" ref="AG35:AO35" si="30">IF(OR(K35="?",K35="Mx",K35="Fx",K35="Nilx",K35="Rx")=TRUE,1,0)</f>
        <v>0</v>
      </c>
      <c r="AH35" s="72">
        <f t="shared" si="30"/>
        <v>0</v>
      </c>
      <c r="AI35" s="72">
        <f t="shared" si="30"/>
        <v>0</v>
      </c>
      <c r="AJ35" s="72">
        <f t="shared" si="30"/>
        <v>0</v>
      </c>
      <c r="AK35" s="72">
        <f t="shared" si="30"/>
        <v>0</v>
      </c>
      <c r="AL35" s="72">
        <f t="shared" si="30"/>
        <v>0</v>
      </c>
      <c r="AM35" s="72">
        <f t="shared" si="30"/>
        <v>0</v>
      </c>
      <c r="AN35" s="72">
        <f t="shared" si="30"/>
        <v>0</v>
      </c>
      <c r="AO35" s="72">
        <f t="shared" si="30"/>
        <v>0</v>
      </c>
      <c r="AP35" s="72"/>
    </row>
    <row r="36" ht="10.5" customHeight="1">
      <c r="A36" s="3">
        <v>27.0</v>
      </c>
      <c r="B36" s="3"/>
      <c r="C36" s="5">
        <v>2016.0</v>
      </c>
      <c r="D36" s="7">
        <v>2046.0</v>
      </c>
      <c r="E36" s="73">
        <v>131017.0</v>
      </c>
      <c r="F36" s="8" t="s">
        <v>50</v>
      </c>
      <c r="G36" s="64" t="s">
        <v>112</v>
      </c>
      <c r="H36" s="8" t="s">
        <v>113</v>
      </c>
      <c r="I36" s="8"/>
      <c r="J36" s="66"/>
      <c r="K36" s="74" t="s">
        <v>45</v>
      </c>
      <c r="L36" s="74" t="s">
        <v>45</v>
      </c>
      <c r="M36" s="74" t="s">
        <v>45</v>
      </c>
      <c r="N36" s="74" t="s">
        <v>45</v>
      </c>
      <c r="O36" s="74" t="s">
        <v>45</v>
      </c>
      <c r="P36" s="74" t="s">
        <v>45</v>
      </c>
      <c r="Q36" s="74" t="s">
        <v>45</v>
      </c>
      <c r="R36" s="74" t="s">
        <v>45</v>
      </c>
      <c r="S36" s="74" t="s">
        <v>45</v>
      </c>
      <c r="T36" s="5" t="s">
        <v>104</v>
      </c>
      <c r="U36" s="10">
        <v>1.0</v>
      </c>
      <c r="V36" s="11">
        <v>1.0</v>
      </c>
      <c r="W36" s="12"/>
      <c r="X36" s="13"/>
      <c r="Y36" s="14">
        <v>1.0</v>
      </c>
      <c r="Z36" s="14">
        <v>1.0</v>
      </c>
      <c r="AA36" s="14">
        <v>1.0</v>
      </c>
      <c r="AB36" s="14">
        <v>1.0</v>
      </c>
      <c r="AC36" s="14"/>
      <c r="AD36" s="16" t="s">
        <v>105</v>
      </c>
      <c r="AE36" s="16"/>
      <c r="AF36" s="17">
        <f>IF(OR($C36='Missing Wondercards'!$G$1,'Missing Wondercards'!$G$1="all")=TRUE,IF(SUM(AG36:AO36)&gt;0,1,0),0)</f>
        <v>0</v>
      </c>
      <c r="AG36" s="72">
        <f t="shared" ref="AG36:AO36" si="31">IF(OR(K36="?",K36="Mx",K36="Fx",K36="Nilx",K36="Rx")=TRUE,1,0)</f>
        <v>0</v>
      </c>
      <c r="AH36" s="72">
        <f t="shared" si="31"/>
        <v>0</v>
      </c>
      <c r="AI36" s="72">
        <f t="shared" si="31"/>
        <v>0</v>
      </c>
      <c r="AJ36" s="72">
        <f t="shared" si="31"/>
        <v>0</v>
      </c>
      <c r="AK36" s="72">
        <f t="shared" si="31"/>
        <v>0</v>
      </c>
      <c r="AL36" s="72">
        <f t="shared" si="31"/>
        <v>0</v>
      </c>
      <c r="AM36" s="72">
        <f t="shared" si="31"/>
        <v>0</v>
      </c>
      <c r="AN36" s="72">
        <f t="shared" si="31"/>
        <v>0</v>
      </c>
      <c r="AO36" s="72">
        <f t="shared" si="31"/>
        <v>0</v>
      </c>
      <c r="AP36" s="72"/>
    </row>
    <row r="37" ht="10.5" customHeight="1">
      <c r="A37" s="3">
        <v>28.0</v>
      </c>
      <c r="B37" s="3"/>
      <c r="C37" s="5">
        <v>2016.0</v>
      </c>
      <c r="D37" s="7">
        <v>2047.0</v>
      </c>
      <c r="E37" s="73" t="s">
        <v>58</v>
      </c>
      <c r="F37" s="8" t="s">
        <v>114</v>
      </c>
      <c r="G37" s="77" t="s">
        <v>115</v>
      </c>
      <c r="H37" s="8" t="s">
        <v>116</v>
      </c>
      <c r="I37" s="8"/>
      <c r="J37" s="66"/>
      <c r="K37" s="74" t="s">
        <v>62</v>
      </c>
      <c r="L37" s="74" t="s">
        <v>62</v>
      </c>
      <c r="M37" s="74" t="s">
        <v>62</v>
      </c>
      <c r="N37" s="74" t="s">
        <v>62</v>
      </c>
      <c r="O37" s="74" t="s">
        <v>62</v>
      </c>
      <c r="P37" s="74" t="s">
        <v>62</v>
      </c>
      <c r="Q37" s="74" t="s">
        <v>62</v>
      </c>
      <c r="R37" s="5" t="s">
        <v>53</v>
      </c>
      <c r="S37" s="5" t="s">
        <v>53</v>
      </c>
      <c r="T37" s="5" t="s">
        <v>63</v>
      </c>
      <c r="U37" s="10">
        <v>1.0</v>
      </c>
      <c r="V37" s="11">
        <v>1.0</v>
      </c>
      <c r="W37" s="12"/>
      <c r="X37" s="13"/>
      <c r="Y37" s="14">
        <v>1.0</v>
      </c>
      <c r="Z37" s="14">
        <v>1.0</v>
      </c>
      <c r="AA37" s="14">
        <v>1.0</v>
      </c>
      <c r="AB37" s="14">
        <v>1.0</v>
      </c>
      <c r="AC37" s="14"/>
      <c r="AD37" s="69">
        <f>datevalue("2016-12-22")
</f>
        <v>42726</v>
      </c>
      <c r="AE37" s="78" t="s">
        <v>117</v>
      </c>
      <c r="AF37" s="17">
        <f>IF(OR($C37='Missing Wondercards'!$G$1,'Missing Wondercards'!$G$1="all")=TRUE,IF(SUM(AG37:AO37)&gt;0,1,0),0)</f>
        <v>0</v>
      </c>
      <c r="AG37" s="72">
        <f t="shared" ref="AG37:AO37" si="32">IF(OR(K37="?",K37="Mx",K37="Fx",K37="Nilx",K37="Rx")=TRUE,1,0)</f>
        <v>0</v>
      </c>
      <c r="AH37" s="72">
        <f t="shared" si="32"/>
        <v>0</v>
      </c>
      <c r="AI37" s="72">
        <f t="shared" si="32"/>
        <v>0</v>
      </c>
      <c r="AJ37" s="72">
        <f t="shared" si="32"/>
        <v>0</v>
      </c>
      <c r="AK37" s="72">
        <f t="shared" si="32"/>
        <v>0</v>
      </c>
      <c r="AL37" s="72">
        <f t="shared" si="32"/>
        <v>0</v>
      </c>
      <c r="AM37" s="72">
        <f t="shared" si="32"/>
        <v>0</v>
      </c>
      <c r="AN37" s="72">
        <f t="shared" si="32"/>
        <v>0</v>
      </c>
      <c r="AO37" s="72">
        <f t="shared" si="32"/>
        <v>0</v>
      </c>
      <c r="AP37" s="72"/>
    </row>
    <row r="38" ht="10.5" customHeight="1">
      <c r="A38" s="3">
        <v>29.0</v>
      </c>
      <c r="B38" s="3"/>
      <c r="C38" s="5">
        <v>2017.0</v>
      </c>
      <c r="D38" s="7">
        <v>0.0</v>
      </c>
      <c r="E38" s="73" t="s">
        <v>58</v>
      </c>
      <c r="F38" s="8" t="s">
        <v>59</v>
      </c>
      <c r="G38" s="79" t="s">
        <v>118</v>
      </c>
      <c r="H38" s="8" t="s">
        <v>119</v>
      </c>
      <c r="I38" s="8"/>
      <c r="J38" s="66"/>
      <c r="K38" s="74" t="s">
        <v>62</v>
      </c>
      <c r="L38" s="5" t="s">
        <v>53</v>
      </c>
      <c r="M38" s="5" t="s">
        <v>53</v>
      </c>
      <c r="N38" s="5" t="s">
        <v>53</v>
      </c>
      <c r="O38" s="5" t="s">
        <v>53</v>
      </c>
      <c r="P38" s="5" t="s">
        <v>53</v>
      </c>
      <c r="Q38" s="5" t="s">
        <v>53</v>
      </c>
      <c r="R38" s="5" t="s">
        <v>53</v>
      </c>
      <c r="S38" s="5" t="s">
        <v>53</v>
      </c>
      <c r="T38" s="5" t="s">
        <v>120</v>
      </c>
      <c r="U38" s="10">
        <v>1.0</v>
      </c>
      <c r="V38" s="11">
        <v>1.0</v>
      </c>
      <c r="W38" s="12"/>
      <c r="X38" s="13"/>
      <c r="Y38" s="14">
        <v>1.0</v>
      </c>
      <c r="Z38" s="14">
        <v>1.0</v>
      </c>
      <c r="AA38" s="14">
        <v>1.0</v>
      </c>
      <c r="AB38" s="14">
        <v>1.0</v>
      </c>
      <c r="AC38" s="14"/>
      <c r="AD38" s="69">
        <f>datevalue("2017-1-25")
</f>
        <v>42760</v>
      </c>
      <c r="AE38" s="71" t="s">
        <v>121</v>
      </c>
      <c r="AF38" s="17">
        <f>IF(OR($C38='Missing Wondercards'!$G$1,'Missing Wondercards'!$G$1="all")=TRUE,IF(SUM(AG38:AO38)&gt;0,1,0),0)</f>
        <v>0</v>
      </c>
      <c r="AG38" s="72">
        <f t="shared" ref="AG38:AO38" si="33">IF(OR(K38="?",K38="Mx",K38="Fx",K38="Nilx",K38="Rx")=TRUE,1,0)</f>
        <v>0</v>
      </c>
      <c r="AH38" s="72">
        <f t="shared" si="33"/>
        <v>0</v>
      </c>
      <c r="AI38" s="72">
        <f t="shared" si="33"/>
        <v>0</v>
      </c>
      <c r="AJ38" s="72">
        <f t="shared" si="33"/>
        <v>0</v>
      </c>
      <c r="AK38" s="72">
        <f t="shared" si="33"/>
        <v>0</v>
      </c>
      <c r="AL38" s="72">
        <f t="shared" si="33"/>
        <v>0</v>
      </c>
      <c r="AM38" s="72">
        <f t="shared" si="33"/>
        <v>0</v>
      </c>
      <c r="AN38" s="72">
        <f t="shared" si="33"/>
        <v>0</v>
      </c>
      <c r="AO38" s="72">
        <f t="shared" si="33"/>
        <v>0</v>
      </c>
      <c r="AP38" s="72"/>
    </row>
    <row r="39" ht="10.5" customHeight="1">
      <c r="A39" s="3">
        <v>30.0</v>
      </c>
      <c r="B39" s="3"/>
      <c r="C39" s="5">
        <v>2017.0</v>
      </c>
      <c r="D39" s="57">
        <v>207.0</v>
      </c>
      <c r="E39" s="60" t="s">
        <v>58</v>
      </c>
      <c r="F39" s="5" t="s">
        <v>59</v>
      </c>
      <c r="G39" s="80" t="s">
        <v>88</v>
      </c>
      <c r="H39" s="5" t="s">
        <v>122</v>
      </c>
      <c r="I39" s="5"/>
      <c r="J39" s="81"/>
      <c r="K39" s="5" t="s">
        <v>53</v>
      </c>
      <c r="L39" s="5" t="s">
        <v>53</v>
      </c>
      <c r="M39" s="5" t="s">
        <v>53</v>
      </c>
      <c r="N39" s="5" t="s">
        <v>53</v>
      </c>
      <c r="O39" s="74" t="s">
        <v>62</v>
      </c>
      <c r="P39" s="5" t="s">
        <v>53</v>
      </c>
      <c r="Q39" s="5" t="s">
        <v>53</v>
      </c>
      <c r="R39" s="5" t="s">
        <v>53</v>
      </c>
      <c r="S39" s="5" t="s">
        <v>53</v>
      </c>
      <c r="T39" s="5" t="s">
        <v>54</v>
      </c>
      <c r="U39" s="10">
        <v>1.0</v>
      </c>
      <c r="V39" s="11">
        <v>1.0</v>
      </c>
      <c r="W39" s="12"/>
      <c r="X39" s="13"/>
      <c r="Y39" s="14">
        <v>1.0</v>
      </c>
      <c r="Z39" s="14">
        <v>1.0</v>
      </c>
      <c r="AA39" s="14">
        <v>1.0</v>
      </c>
      <c r="AB39" s="14">
        <v>1.0</v>
      </c>
      <c r="AC39" s="14"/>
      <c r="AD39" s="69">
        <f>datevalue("2017-1-22")
</f>
        <v>42757</v>
      </c>
      <c r="AE39" s="71" t="s">
        <v>123</v>
      </c>
      <c r="AF39" s="17">
        <f>IF(OR($C39='Missing Wondercards'!$G$1,'Missing Wondercards'!$G$1="all")=TRUE,IF(SUM(AG39:AO39)&gt;0,1,0),0)</f>
        <v>0</v>
      </c>
      <c r="AG39" s="72">
        <f t="shared" ref="AG39:AO39" si="34">IF(OR(K39="?",K39="Mx",K39="Fx",K39="Nilx",K39="Rx")=TRUE,1,0)</f>
        <v>0</v>
      </c>
      <c r="AH39" s="72">
        <f t="shared" si="34"/>
        <v>0</v>
      </c>
      <c r="AI39" s="72">
        <f t="shared" si="34"/>
        <v>0</v>
      </c>
      <c r="AJ39" s="72">
        <f t="shared" si="34"/>
        <v>0</v>
      </c>
      <c r="AK39" s="72">
        <f t="shared" si="34"/>
        <v>0</v>
      </c>
      <c r="AL39" s="72">
        <f t="shared" si="34"/>
        <v>0</v>
      </c>
      <c r="AM39" s="72">
        <f t="shared" si="34"/>
        <v>0</v>
      </c>
      <c r="AN39" s="72">
        <f t="shared" si="34"/>
        <v>0</v>
      </c>
      <c r="AO39" s="72">
        <f t="shared" si="34"/>
        <v>0</v>
      </c>
      <c r="AP39" s="72"/>
    </row>
    <row r="40" ht="10.5" customHeight="1">
      <c r="A40" s="3">
        <v>31.0</v>
      </c>
      <c r="B40" s="3"/>
      <c r="C40" s="5">
        <v>2017.0</v>
      </c>
      <c r="D40" s="7">
        <v>208.0</v>
      </c>
      <c r="E40" s="73" t="s">
        <v>58</v>
      </c>
      <c r="F40" s="8" t="s">
        <v>59</v>
      </c>
      <c r="G40" s="64" t="s">
        <v>124</v>
      </c>
      <c r="H40" s="8" t="s">
        <v>125</v>
      </c>
      <c r="I40" s="8"/>
      <c r="J40" s="66"/>
      <c r="K40" s="5" t="s">
        <v>53</v>
      </c>
      <c r="L40" s="5" t="s">
        <v>53</v>
      </c>
      <c r="M40" s="5" t="s">
        <v>53</v>
      </c>
      <c r="N40" s="5" t="s">
        <v>53</v>
      </c>
      <c r="O40" s="74" t="s">
        <v>62</v>
      </c>
      <c r="P40" s="5" t="s">
        <v>53</v>
      </c>
      <c r="Q40" s="5" t="s">
        <v>53</v>
      </c>
      <c r="R40" s="5" t="s">
        <v>53</v>
      </c>
      <c r="S40" s="5" t="s">
        <v>53</v>
      </c>
      <c r="T40" s="5" t="s">
        <v>63</v>
      </c>
      <c r="U40" s="10">
        <v>1.0</v>
      </c>
      <c r="V40" s="11">
        <v>1.0</v>
      </c>
      <c r="W40" s="12"/>
      <c r="X40" s="13"/>
      <c r="Y40" s="14"/>
      <c r="Z40" s="14"/>
      <c r="AA40" s="14">
        <v>1.0</v>
      </c>
      <c r="AB40" s="14"/>
      <c r="AC40" s="14"/>
      <c r="AD40" s="69">
        <f>datevalue("2017-1-14")
</f>
        <v>42749</v>
      </c>
      <c r="AE40" s="71" t="s">
        <v>126</v>
      </c>
      <c r="AF40" s="17">
        <f>IF(OR($C40='Missing Wondercards'!$G$1,'Missing Wondercards'!$G$1="all")=TRUE,IF(SUM(AG40:AO40)&gt;0,1,0),0)</f>
        <v>0</v>
      </c>
      <c r="AG40" s="72">
        <f t="shared" ref="AG40:AO40" si="35">IF(OR(K40="?",K40="Mx",K40="Fx",K40="Nilx",K40="Rx")=TRUE,1,0)</f>
        <v>0</v>
      </c>
      <c r="AH40" s="72">
        <f t="shared" si="35"/>
        <v>0</v>
      </c>
      <c r="AI40" s="72">
        <f t="shared" si="35"/>
        <v>0</v>
      </c>
      <c r="AJ40" s="72">
        <f t="shared" si="35"/>
        <v>0</v>
      </c>
      <c r="AK40" s="72">
        <f t="shared" si="35"/>
        <v>0</v>
      </c>
      <c r="AL40" s="72">
        <f t="shared" si="35"/>
        <v>0</v>
      </c>
      <c r="AM40" s="72">
        <f t="shared" si="35"/>
        <v>0</v>
      </c>
      <c r="AN40" s="72">
        <f t="shared" si="35"/>
        <v>0</v>
      </c>
      <c r="AO40" s="72">
        <f t="shared" si="35"/>
        <v>0</v>
      </c>
      <c r="AP40" s="72"/>
    </row>
    <row r="41" ht="10.5" customHeight="1">
      <c r="A41" s="3">
        <v>32.0</v>
      </c>
      <c r="B41" s="3"/>
      <c r="C41" s="5">
        <v>2017.0</v>
      </c>
      <c r="D41" s="7">
        <v>211.0</v>
      </c>
      <c r="E41" s="73" t="s">
        <v>58</v>
      </c>
      <c r="F41" s="8" t="s">
        <v>59</v>
      </c>
      <c r="G41" s="64" t="s">
        <v>127</v>
      </c>
      <c r="H41" s="8" t="s">
        <v>128</v>
      </c>
      <c r="I41" s="8"/>
      <c r="J41" s="66"/>
      <c r="K41" s="5" t="s">
        <v>53</v>
      </c>
      <c r="L41" s="5" t="s">
        <v>53</v>
      </c>
      <c r="M41" s="5" t="s">
        <v>53</v>
      </c>
      <c r="N41" s="5" t="s">
        <v>53</v>
      </c>
      <c r="O41" s="74" t="s">
        <v>62</v>
      </c>
      <c r="P41" s="5" t="s">
        <v>53</v>
      </c>
      <c r="Q41" s="5" t="s">
        <v>53</v>
      </c>
      <c r="R41" s="5" t="s">
        <v>53</v>
      </c>
      <c r="S41" s="5" t="s">
        <v>53</v>
      </c>
      <c r="T41" s="5" t="s">
        <v>54</v>
      </c>
      <c r="U41" s="10">
        <v>1.0</v>
      </c>
      <c r="V41" s="11">
        <v>1.0</v>
      </c>
      <c r="W41" s="12"/>
      <c r="X41" s="13"/>
      <c r="Y41" s="14">
        <v>1.0</v>
      </c>
      <c r="Z41" s="14">
        <v>1.0</v>
      </c>
      <c r="AA41" s="14">
        <v>1.0</v>
      </c>
      <c r="AB41" s="14">
        <v>1.0</v>
      </c>
      <c r="AC41" s="14"/>
      <c r="AD41" s="69">
        <f t="shared" ref="AD41:AD47" si="37">datevalue("2017-2-1")
</f>
        <v>42767</v>
      </c>
      <c r="AE41" s="71" t="s">
        <v>68</v>
      </c>
      <c r="AF41" s="17">
        <f>IF(OR($C41='Missing Wondercards'!$G$1,'Missing Wondercards'!$G$1="all")=TRUE,IF(SUM(AG41:AO41)&gt;0,1,0),0)</f>
        <v>0</v>
      </c>
      <c r="AG41" s="72">
        <f t="shared" ref="AG41:AO41" si="36">IF(OR(K41="?",K41="Mx",K41="Fx",K41="Nilx",K41="Rx")=TRUE,1,0)</f>
        <v>0</v>
      </c>
      <c r="AH41" s="72">
        <f t="shared" si="36"/>
        <v>0</v>
      </c>
      <c r="AI41" s="72">
        <f t="shared" si="36"/>
        <v>0</v>
      </c>
      <c r="AJ41" s="72">
        <f t="shared" si="36"/>
        <v>0</v>
      </c>
      <c r="AK41" s="72">
        <f t="shared" si="36"/>
        <v>0</v>
      </c>
      <c r="AL41" s="72">
        <f t="shared" si="36"/>
        <v>0</v>
      </c>
      <c r="AM41" s="72">
        <f t="shared" si="36"/>
        <v>0</v>
      </c>
      <c r="AN41" s="72">
        <f t="shared" si="36"/>
        <v>0</v>
      </c>
      <c r="AO41" s="72">
        <f t="shared" si="36"/>
        <v>0</v>
      </c>
      <c r="AP41" s="72"/>
    </row>
    <row r="42" ht="10.5" customHeight="1">
      <c r="A42" s="3">
        <v>33.0</v>
      </c>
      <c r="B42" s="3"/>
      <c r="C42" s="5">
        <v>2017.0</v>
      </c>
      <c r="D42" s="7">
        <v>211.0</v>
      </c>
      <c r="E42" s="73" t="s">
        <v>58</v>
      </c>
      <c r="F42" s="8" t="s">
        <v>59</v>
      </c>
      <c r="G42" s="64" t="s">
        <v>129</v>
      </c>
      <c r="H42" s="8" t="s">
        <v>128</v>
      </c>
      <c r="I42" s="8"/>
      <c r="J42" s="66"/>
      <c r="K42" s="5" t="s">
        <v>53</v>
      </c>
      <c r="L42" s="5" t="s">
        <v>53</v>
      </c>
      <c r="M42" s="5" t="s">
        <v>53</v>
      </c>
      <c r="N42" s="5" t="s">
        <v>53</v>
      </c>
      <c r="O42" s="74" t="s">
        <v>62</v>
      </c>
      <c r="P42" s="5" t="s">
        <v>53</v>
      </c>
      <c r="Q42" s="5" t="s">
        <v>53</v>
      </c>
      <c r="R42" s="5" t="s">
        <v>53</v>
      </c>
      <c r="S42" s="5" t="s">
        <v>53</v>
      </c>
      <c r="T42" s="5" t="s">
        <v>54</v>
      </c>
      <c r="U42" s="10">
        <v>1.0</v>
      </c>
      <c r="V42" s="11">
        <v>1.0</v>
      </c>
      <c r="W42" s="12"/>
      <c r="X42" s="13"/>
      <c r="Y42" s="14">
        <v>1.0</v>
      </c>
      <c r="Z42" s="14">
        <v>1.0</v>
      </c>
      <c r="AA42" s="14">
        <v>1.0</v>
      </c>
      <c r="AB42" s="14">
        <v>1.0</v>
      </c>
      <c r="AC42" s="14"/>
      <c r="AD42" s="69">
        <f t="shared" si="37"/>
        <v>42767</v>
      </c>
      <c r="AE42" s="71" t="s">
        <v>68</v>
      </c>
      <c r="AF42" s="17">
        <f>IF(OR($C42='Missing Wondercards'!$G$1,'Missing Wondercards'!$G$1="all")=TRUE,IF(SUM(AG42:AO42)&gt;0,1,0),0)</f>
        <v>0</v>
      </c>
      <c r="AG42" s="72">
        <f t="shared" ref="AG42:AO42" si="38">IF(OR(K42="?",K42="Mx",K42="Fx",K42="Nilx",K42="Rx")=TRUE,1,0)</f>
        <v>0</v>
      </c>
      <c r="AH42" s="72">
        <f t="shared" si="38"/>
        <v>0</v>
      </c>
      <c r="AI42" s="72">
        <f t="shared" si="38"/>
        <v>0</v>
      </c>
      <c r="AJ42" s="72">
        <f t="shared" si="38"/>
        <v>0</v>
      </c>
      <c r="AK42" s="72">
        <f t="shared" si="38"/>
        <v>0</v>
      </c>
      <c r="AL42" s="72">
        <f t="shared" si="38"/>
        <v>0</v>
      </c>
      <c r="AM42" s="72">
        <f t="shared" si="38"/>
        <v>0</v>
      </c>
      <c r="AN42" s="72">
        <f t="shared" si="38"/>
        <v>0</v>
      </c>
      <c r="AO42" s="72">
        <f t="shared" si="38"/>
        <v>0</v>
      </c>
      <c r="AP42" s="72"/>
    </row>
    <row r="43" ht="10.5" customHeight="1">
      <c r="A43" s="3">
        <v>34.0</v>
      </c>
      <c r="B43" s="3"/>
      <c r="C43" s="5">
        <v>2017.0</v>
      </c>
      <c r="D43" s="7">
        <v>211.0</v>
      </c>
      <c r="E43" s="73" t="s">
        <v>58</v>
      </c>
      <c r="F43" s="8" t="s">
        <v>59</v>
      </c>
      <c r="G43" s="64" t="s">
        <v>130</v>
      </c>
      <c r="H43" s="8" t="s">
        <v>128</v>
      </c>
      <c r="I43" s="8"/>
      <c r="J43" s="66"/>
      <c r="K43" s="5" t="s">
        <v>53</v>
      </c>
      <c r="L43" s="5" t="s">
        <v>53</v>
      </c>
      <c r="M43" s="5" t="s">
        <v>53</v>
      </c>
      <c r="N43" s="5" t="s">
        <v>53</v>
      </c>
      <c r="O43" s="74" t="s">
        <v>62</v>
      </c>
      <c r="P43" s="5" t="s">
        <v>53</v>
      </c>
      <c r="Q43" s="5" t="s">
        <v>53</v>
      </c>
      <c r="R43" s="5" t="s">
        <v>53</v>
      </c>
      <c r="S43" s="5" t="s">
        <v>53</v>
      </c>
      <c r="T43" s="5" t="s">
        <v>54</v>
      </c>
      <c r="U43" s="10">
        <v>1.0</v>
      </c>
      <c r="V43" s="11">
        <v>1.0</v>
      </c>
      <c r="W43" s="12"/>
      <c r="X43" s="13"/>
      <c r="Y43" s="14">
        <v>1.0</v>
      </c>
      <c r="Z43" s="14">
        <v>1.0</v>
      </c>
      <c r="AA43" s="14">
        <v>1.0</v>
      </c>
      <c r="AB43" s="14">
        <v>1.0</v>
      </c>
      <c r="AC43" s="14"/>
      <c r="AD43" s="69">
        <f t="shared" si="37"/>
        <v>42767</v>
      </c>
      <c r="AE43" s="71" t="s">
        <v>68</v>
      </c>
      <c r="AF43" s="17">
        <f>IF(OR($C43='Missing Wondercards'!$G$1,'Missing Wondercards'!$G$1="all")=TRUE,IF(SUM(AG43:AO43)&gt;0,1,0),0)</f>
        <v>0</v>
      </c>
      <c r="AG43" s="72">
        <f t="shared" ref="AG43:AO43" si="39">IF(OR(K43="?",K43="Mx",K43="Fx",K43="Nilx",K43="Rx")=TRUE,1,0)</f>
        <v>0</v>
      </c>
      <c r="AH43" s="72">
        <f t="shared" si="39"/>
        <v>0</v>
      </c>
      <c r="AI43" s="72">
        <f t="shared" si="39"/>
        <v>0</v>
      </c>
      <c r="AJ43" s="72">
        <f t="shared" si="39"/>
        <v>0</v>
      </c>
      <c r="AK43" s="72">
        <f t="shared" si="39"/>
        <v>0</v>
      </c>
      <c r="AL43" s="72">
        <f t="shared" si="39"/>
        <v>0</v>
      </c>
      <c r="AM43" s="72">
        <f t="shared" si="39"/>
        <v>0</v>
      </c>
      <c r="AN43" s="72">
        <f t="shared" si="39"/>
        <v>0</v>
      </c>
      <c r="AO43" s="72">
        <f t="shared" si="39"/>
        <v>0</v>
      </c>
      <c r="AP43" s="72"/>
    </row>
    <row r="44" ht="10.5" customHeight="1">
      <c r="A44" s="3">
        <v>35.0</v>
      </c>
      <c r="B44" s="3"/>
      <c r="C44" s="5">
        <v>2017.0</v>
      </c>
      <c r="D44" s="7">
        <v>211.0</v>
      </c>
      <c r="E44" s="73" t="s">
        <v>58</v>
      </c>
      <c r="F44" s="8" t="s">
        <v>59</v>
      </c>
      <c r="G44" s="64" t="s">
        <v>131</v>
      </c>
      <c r="H44" s="8" t="s">
        <v>128</v>
      </c>
      <c r="I44" s="8"/>
      <c r="J44" s="66"/>
      <c r="K44" s="5" t="s">
        <v>53</v>
      </c>
      <c r="L44" s="5" t="s">
        <v>53</v>
      </c>
      <c r="M44" s="5" t="s">
        <v>53</v>
      </c>
      <c r="N44" s="5" t="s">
        <v>53</v>
      </c>
      <c r="O44" s="74" t="s">
        <v>62</v>
      </c>
      <c r="P44" s="5" t="s">
        <v>53</v>
      </c>
      <c r="Q44" s="5" t="s">
        <v>53</v>
      </c>
      <c r="R44" s="5" t="s">
        <v>53</v>
      </c>
      <c r="S44" s="5" t="s">
        <v>53</v>
      </c>
      <c r="T44" s="5" t="s">
        <v>54</v>
      </c>
      <c r="U44" s="10">
        <v>1.0</v>
      </c>
      <c r="V44" s="11">
        <v>1.0</v>
      </c>
      <c r="W44" s="12"/>
      <c r="X44" s="13"/>
      <c r="Y44" s="14">
        <v>1.0</v>
      </c>
      <c r="Z44" s="14">
        <v>1.0</v>
      </c>
      <c r="AA44" s="14">
        <v>1.0</v>
      </c>
      <c r="AB44" s="14">
        <v>1.0</v>
      </c>
      <c r="AC44" s="14"/>
      <c r="AD44" s="69">
        <f t="shared" si="37"/>
        <v>42767</v>
      </c>
      <c r="AE44" s="71" t="s">
        <v>68</v>
      </c>
      <c r="AF44" s="17">
        <f>IF(OR($C44='Missing Wondercards'!$G$1,'Missing Wondercards'!$G$1="all")=TRUE,IF(SUM(AG44:AO44)&gt;0,1,0),0)</f>
        <v>0</v>
      </c>
      <c r="AG44" s="72">
        <f t="shared" ref="AG44:AO44" si="40">IF(OR(K44="?",K44="Mx",K44="Fx",K44="Nilx",K44="Rx")=TRUE,1,0)</f>
        <v>0</v>
      </c>
      <c r="AH44" s="72">
        <f t="shared" si="40"/>
        <v>0</v>
      </c>
      <c r="AI44" s="72">
        <f t="shared" si="40"/>
        <v>0</v>
      </c>
      <c r="AJ44" s="72">
        <f t="shared" si="40"/>
        <v>0</v>
      </c>
      <c r="AK44" s="72">
        <f t="shared" si="40"/>
        <v>0</v>
      </c>
      <c r="AL44" s="72">
        <f t="shared" si="40"/>
        <v>0</v>
      </c>
      <c r="AM44" s="72">
        <f t="shared" si="40"/>
        <v>0</v>
      </c>
      <c r="AN44" s="72">
        <f t="shared" si="40"/>
        <v>0</v>
      </c>
      <c r="AO44" s="72">
        <f t="shared" si="40"/>
        <v>0</v>
      </c>
      <c r="AP44" s="72"/>
    </row>
    <row r="45" ht="10.5" customHeight="1">
      <c r="A45" s="3">
        <v>36.0</v>
      </c>
      <c r="B45" s="3"/>
      <c r="C45" s="5">
        <v>2017.0</v>
      </c>
      <c r="D45" s="7">
        <v>211.0</v>
      </c>
      <c r="E45" s="73" t="s">
        <v>58</v>
      </c>
      <c r="F45" s="8" t="s">
        <v>59</v>
      </c>
      <c r="G45" s="64" t="s">
        <v>132</v>
      </c>
      <c r="H45" s="8" t="s">
        <v>128</v>
      </c>
      <c r="I45" s="8"/>
      <c r="J45" s="66"/>
      <c r="K45" s="5" t="s">
        <v>53</v>
      </c>
      <c r="L45" s="5" t="s">
        <v>53</v>
      </c>
      <c r="M45" s="5" t="s">
        <v>53</v>
      </c>
      <c r="N45" s="5" t="s">
        <v>53</v>
      </c>
      <c r="O45" s="74" t="s">
        <v>62</v>
      </c>
      <c r="P45" s="5" t="s">
        <v>53</v>
      </c>
      <c r="Q45" s="5" t="s">
        <v>53</v>
      </c>
      <c r="R45" s="5" t="s">
        <v>53</v>
      </c>
      <c r="S45" s="5" t="s">
        <v>53</v>
      </c>
      <c r="T45" s="5" t="s">
        <v>54</v>
      </c>
      <c r="U45" s="10">
        <v>1.0</v>
      </c>
      <c r="V45" s="11">
        <v>1.0</v>
      </c>
      <c r="W45" s="12"/>
      <c r="X45" s="13"/>
      <c r="Y45" s="14">
        <v>1.0</v>
      </c>
      <c r="Z45" s="14">
        <v>1.0</v>
      </c>
      <c r="AA45" s="14">
        <v>1.0</v>
      </c>
      <c r="AB45" s="14">
        <v>1.0</v>
      </c>
      <c r="AC45" s="14"/>
      <c r="AD45" s="69">
        <f t="shared" si="37"/>
        <v>42767</v>
      </c>
      <c r="AE45" s="71" t="s">
        <v>68</v>
      </c>
      <c r="AF45" s="17">
        <f>IF(OR($C45='Missing Wondercards'!$G$1,'Missing Wondercards'!$G$1="all")=TRUE,IF(SUM(AG45:AO45)&gt;0,1,0),0)</f>
        <v>0</v>
      </c>
      <c r="AG45" s="72">
        <f t="shared" ref="AG45:AO45" si="41">IF(OR(K45="?",K45="Mx",K45="Fx",K45="Nilx",K45="Rx")=TRUE,1,0)</f>
        <v>0</v>
      </c>
      <c r="AH45" s="72">
        <f t="shared" si="41"/>
        <v>0</v>
      </c>
      <c r="AI45" s="72">
        <f t="shared" si="41"/>
        <v>0</v>
      </c>
      <c r="AJ45" s="72">
        <f t="shared" si="41"/>
        <v>0</v>
      </c>
      <c r="AK45" s="72">
        <f t="shared" si="41"/>
        <v>0</v>
      </c>
      <c r="AL45" s="72">
        <f t="shared" si="41"/>
        <v>0</v>
      </c>
      <c r="AM45" s="72">
        <f t="shared" si="41"/>
        <v>0</v>
      </c>
      <c r="AN45" s="72">
        <f t="shared" si="41"/>
        <v>0</v>
      </c>
      <c r="AO45" s="72">
        <f t="shared" si="41"/>
        <v>0</v>
      </c>
      <c r="AP45" s="72"/>
    </row>
    <row r="46" ht="10.5" customHeight="1">
      <c r="A46" s="5">
        <v>37.0</v>
      </c>
      <c r="B46" s="5"/>
      <c r="C46" s="5">
        <v>2017.0</v>
      </c>
      <c r="D46" s="7">
        <v>211.0</v>
      </c>
      <c r="E46" s="73" t="s">
        <v>58</v>
      </c>
      <c r="F46" s="8" t="s">
        <v>59</v>
      </c>
      <c r="G46" s="64" t="s">
        <v>133</v>
      </c>
      <c r="H46" s="8" t="s">
        <v>128</v>
      </c>
      <c r="I46" s="8"/>
      <c r="J46" s="66"/>
      <c r="K46" s="5" t="s">
        <v>53</v>
      </c>
      <c r="L46" s="5" t="s">
        <v>53</v>
      </c>
      <c r="M46" s="5" t="s">
        <v>53</v>
      </c>
      <c r="N46" s="5" t="s">
        <v>53</v>
      </c>
      <c r="O46" s="74" t="s">
        <v>62</v>
      </c>
      <c r="P46" s="5" t="s">
        <v>53</v>
      </c>
      <c r="Q46" s="5" t="s">
        <v>53</v>
      </c>
      <c r="R46" s="5" t="s">
        <v>53</v>
      </c>
      <c r="S46" s="5" t="s">
        <v>53</v>
      </c>
      <c r="T46" s="5" t="s">
        <v>54</v>
      </c>
      <c r="U46" s="10">
        <v>1.0</v>
      </c>
      <c r="V46" s="11">
        <v>1.0</v>
      </c>
      <c r="W46" s="12"/>
      <c r="X46" s="13"/>
      <c r="Y46" s="14">
        <v>1.0</v>
      </c>
      <c r="Z46" s="14">
        <v>1.0</v>
      </c>
      <c r="AA46" s="14">
        <v>1.0</v>
      </c>
      <c r="AB46" s="14">
        <v>1.0</v>
      </c>
      <c r="AC46" s="14"/>
      <c r="AD46" s="69">
        <f t="shared" si="37"/>
        <v>42767</v>
      </c>
      <c r="AE46" s="71" t="s">
        <v>68</v>
      </c>
      <c r="AF46" s="17">
        <f>IF(OR($C46='Missing Wondercards'!$G$1,'Missing Wondercards'!$G$1="all")=TRUE,IF(SUM(AG46:AO46)&gt;0,1,0),0)</f>
        <v>0</v>
      </c>
      <c r="AG46" s="72">
        <f t="shared" ref="AG46:AO46" si="42">IF(OR(K46="?",K46="Mx",K46="Fx",K46="Nilx",K46="Rx")=TRUE,1,0)</f>
        <v>0</v>
      </c>
      <c r="AH46" s="72">
        <f t="shared" si="42"/>
        <v>0</v>
      </c>
      <c r="AI46" s="72">
        <f t="shared" si="42"/>
        <v>0</v>
      </c>
      <c r="AJ46" s="72">
        <f t="shared" si="42"/>
        <v>0</v>
      </c>
      <c r="AK46" s="72">
        <f t="shared" si="42"/>
        <v>0</v>
      </c>
      <c r="AL46" s="72">
        <f t="shared" si="42"/>
        <v>0</v>
      </c>
      <c r="AM46" s="72">
        <f t="shared" si="42"/>
        <v>0</v>
      </c>
      <c r="AN46" s="72">
        <f t="shared" si="42"/>
        <v>0</v>
      </c>
      <c r="AO46" s="72">
        <f t="shared" si="42"/>
        <v>0</v>
      </c>
      <c r="AP46" s="72"/>
    </row>
    <row r="47" ht="10.5" customHeight="1">
      <c r="A47" s="3">
        <v>38.0</v>
      </c>
      <c r="B47" s="3"/>
      <c r="C47" s="5">
        <v>2017.0</v>
      </c>
      <c r="D47" s="7">
        <v>211.0</v>
      </c>
      <c r="E47" s="73" t="s">
        <v>58</v>
      </c>
      <c r="F47" s="8" t="s">
        <v>59</v>
      </c>
      <c r="G47" s="64" t="s">
        <v>134</v>
      </c>
      <c r="H47" s="8" t="s">
        <v>128</v>
      </c>
      <c r="I47" s="8"/>
      <c r="J47" s="66"/>
      <c r="K47" s="5" t="s">
        <v>53</v>
      </c>
      <c r="L47" s="5" t="s">
        <v>53</v>
      </c>
      <c r="M47" s="5" t="s">
        <v>53</v>
      </c>
      <c r="N47" s="5" t="s">
        <v>53</v>
      </c>
      <c r="O47" s="74" t="s">
        <v>62</v>
      </c>
      <c r="P47" s="5" t="s">
        <v>53</v>
      </c>
      <c r="Q47" s="5" t="s">
        <v>53</v>
      </c>
      <c r="R47" s="5" t="s">
        <v>53</v>
      </c>
      <c r="S47" s="5" t="s">
        <v>53</v>
      </c>
      <c r="T47" s="5" t="s">
        <v>54</v>
      </c>
      <c r="U47" s="10">
        <v>1.0</v>
      </c>
      <c r="V47" s="11">
        <v>1.0</v>
      </c>
      <c r="W47" s="12"/>
      <c r="X47" s="13"/>
      <c r="Y47" s="14">
        <v>1.0</v>
      </c>
      <c r="Z47" s="14">
        <v>1.0</v>
      </c>
      <c r="AA47" s="14">
        <v>1.0</v>
      </c>
      <c r="AB47" s="14">
        <v>1.0</v>
      </c>
      <c r="AC47" s="14"/>
      <c r="AD47" s="69">
        <f t="shared" si="37"/>
        <v>42767</v>
      </c>
      <c r="AE47" s="71" t="s">
        <v>68</v>
      </c>
      <c r="AF47" s="17">
        <f>IF(OR($C47='Missing Wondercards'!$G$1,'Missing Wondercards'!$G$1="all")=TRUE,IF(SUM(AG47:AO47)&gt;0,1,0),0)</f>
        <v>0</v>
      </c>
      <c r="AG47" s="72">
        <f t="shared" ref="AG47:AO47" si="43">IF(OR(K47="?",K47="Mx",K47="Fx",K47="Nilx",K47="Rx")=TRUE,1,0)</f>
        <v>0</v>
      </c>
      <c r="AH47" s="72">
        <f t="shared" si="43"/>
        <v>0</v>
      </c>
      <c r="AI47" s="72">
        <f t="shared" si="43"/>
        <v>0</v>
      </c>
      <c r="AJ47" s="72">
        <f t="shared" si="43"/>
        <v>0</v>
      </c>
      <c r="AK47" s="72">
        <f t="shared" si="43"/>
        <v>0</v>
      </c>
      <c r="AL47" s="72">
        <f t="shared" si="43"/>
        <v>0</v>
      </c>
      <c r="AM47" s="72">
        <f t="shared" si="43"/>
        <v>0</v>
      </c>
      <c r="AN47" s="72">
        <f t="shared" si="43"/>
        <v>0</v>
      </c>
      <c r="AO47" s="72">
        <f t="shared" si="43"/>
        <v>0</v>
      </c>
      <c r="AP47" s="72"/>
    </row>
    <row r="48" ht="10.5" customHeight="1">
      <c r="A48" s="3">
        <v>39.0</v>
      </c>
      <c r="B48" s="3"/>
      <c r="C48" s="5">
        <v>2017.0</v>
      </c>
      <c r="D48" s="7">
        <v>218.0</v>
      </c>
      <c r="E48" s="73">
        <v>170128.0</v>
      </c>
      <c r="F48" s="8" t="s">
        <v>50</v>
      </c>
      <c r="G48" s="80" t="s">
        <v>135</v>
      </c>
      <c r="H48" s="8" t="s">
        <v>136</v>
      </c>
      <c r="I48" s="8"/>
      <c r="J48" s="66"/>
      <c r="K48" s="74" t="s">
        <v>94</v>
      </c>
      <c r="L48" s="5" t="s">
        <v>53</v>
      </c>
      <c r="M48" s="5" t="s">
        <v>53</v>
      </c>
      <c r="N48" s="5" t="s">
        <v>53</v>
      </c>
      <c r="O48" s="5" t="s">
        <v>53</v>
      </c>
      <c r="P48" s="5" t="s">
        <v>53</v>
      </c>
      <c r="Q48" s="5" t="s">
        <v>53</v>
      </c>
      <c r="R48" s="5" t="s">
        <v>53</v>
      </c>
      <c r="S48" s="5" t="s">
        <v>53</v>
      </c>
      <c r="T48" s="5" t="s">
        <v>63</v>
      </c>
      <c r="U48" s="10">
        <v>1.0</v>
      </c>
      <c r="V48" s="11">
        <v>1.0</v>
      </c>
      <c r="W48" s="12"/>
      <c r="X48" s="13"/>
      <c r="Y48" s="14">
        <v>1.0</v>
      </c>
      <c r="Z48" s="14">
        <v>1.0</v>
      </c>
      <c r="AA48" s="14">
        <v>1.0</v>
      </c>
      <c r="AB48" s="14"/>
      <c r="AC48" s="14"/>
      <c r="AD48" s="69">
        <f>datevalue("2017-1-28")
</f>
        <v>42763</v>
      </c>
      <c r="AE48" s="71" t="s">
        <v>137</v>
      </c>
      <c r="AF48" s="17">
        <f>IF(OR($C48='Missing Wondercards'!$G$1,'Missing Wondercards'!$G$1="all")=TRUE,IF(SUM(AG48:AO48)&gt;0,1,0),0)</f>
        <v>0</v>
      </c>
      <c r="AG48" s="72">
        <f t="shared" ref="AG48:AO48" si="44">IF(OR(K48="?",K48="Mx",K48="Fx",K48="Nilx",K48="Rx")=TRUE,1,0)</f>
        <v>0</v>
      </c>
      <c r="AH48" s="72">
        <f t="shared" si="44"/>
        <v>0</v>
      </c>
      <c r="AI48" s="72">
        <f t="shared" si="44"/>
        <v>0</v>
      </c>
      <c r="AJ48" s="72">
        <f t="shared" si="44"/>
        <v>0</v>
      </c>
      <c r="AK48" s="72">
        <f t="shared" si="44"/>
        <v>0</v>
      </c>
      <c r="AL48" s="72">
        <f t="shared" si="44"/>
        <v>0</v>
      </c>
      <c r="AM48" s="72">
        <f t="shared" si="44"/>
        <v>0</v>
      </c>
      <c r="AN48" s="72">
        <f t="shared" si="44"/>
        <v>0</v>
      </c>
      <c r="AO48" s="72">
        <f t="shared" si="44"/>
        <v>0</v>
      </c>
      <c r="AP48" s="72"/>
    </row>
    <row r="49" ht="10.5" customHeight="1">
      <c r="A49" s="3">
        <v>40.0</v>
      </c>
      <c r="B49" s="3"/>
      <c r="C49" s="5">
        <v>2017.0</v>
      </c>
      <c r="D49" s="7">
        <v>219.0</v>
      </c>
      <c r="E49" s="73">
        <v>160206.0</v>
      </c>
      <c r="F49" s="8" t="s">
        <v>50</v>
      </c>
      <c r="G49" s="80" t="s">
        <v>138</v>
      </c>
      <c r="H49" s="8" t="s">
        <v>139</v>
      </c>
      <c r="I49" s="8"/>
      <c r="J49" s="66"/>
      <c r="K49" s="5" t="s">
        <v>53</v>
      </c>
      <c r="L49" s="5" t="s">
        <v>53</v>
      </c>
      <c r="M49" s="5" t="s">
        <v>53</v>
      </c>
      <c r="N49" s="5" t="s">
        <v>53</v>
      </c>
      <c r="O49" s="74" t="s">
        <v>140</v>
      </c>
      <c r="P49" s="5" t="s">
        <v>53</v>
      </c>
      <c r="Q49" s="5" t="s">
        <v>53</v>
      </c>
      <c r="R49" s="5" t="s">
        <v>53</v>
      </c>
      <c r="S49" s="5" t="s">
        <v>53</v>
      </c>
      <c r="T49" s="5" t="s">
        <v>54</v>
      </c>
      <c r="U49" s="10">
        <v>1.0</v>
      </c>
      <c r="V49" s="11">
        <v>1.0</v>
      </c>
      <c r="W49" s="12"/>
      <c r="X49" s="13"/>
      <c r="Y49" s="14"/>
      <c r="Z49" s="14"/>
      <c r="AA49" s="14">
        <v>1.0</v>
      </c>
      <c r="AB49" s="14"/>
      <c r="AC49" s="14"/>
      <c r="AD49" s="69">
        <f>datevalue("2017-2-28")
</f>
        <v>42794</v>
      </c>
      <c r="AE49" s="71" t="s">
        <v>141</v>
      </c>
      <c r="AF49" s="17">
        <f>IF(OR($C49='Missing Wondercards'!$G$1,'Missing Wondercards'!$G$1="all")=TRUE,IF(SUM(AG49:AO49)&gt;0,1,0),0)</f>
        <v>0</v>
      </c>
      <c r="AG49" s="72">
        <f t="shared" ref="AG49:AO49" si="45">IF(OR(K49="?",K49="Mx",K49="Fx",K49="Nilx",K49="Rx")=TRUE,1,0)</f>
        <v>0</v>
      </c>
      <c r="AH49" s="72">
        <f t="shared" si="45"/>
        <v>0</v>
      </c>
      <c r="AI49" s="72">
        <f t="shared" si="45"/>
        <v>0</v>
      </c>
      <c r="AJ49" s="72">
        <f t="shared" si="45"/>
        <v>0</v>
      </c>
      <c r="AK49" s="72">
        <f t="shared" si="45"/>
        <v>0</v>
      </c>
      <c r="AL49" s="72">
        <f t="shared" si="45"/>
        <v>0</v>
      </c>
      <c r="AM49" s="72">
        <f t="shared" si="45"/>
        <v>0</v>
      </c>
      <c r="AN49" s="72">
        <f t="shared" si="45"/>
        <v>0</v>
      </c>
      <c r="AO49" s="72">
        <f t="shared" si="45"/>
        <v>0</v>
      </c>
      <c r="AP49" s="72"/>
    </row>
    <row r="50" ht="10.5" customHeight="1">
      <c r="A50" s="3">
        <v>41.0</v>
      </c>
      <c r="B50" s="3"/>
      <c r="C50" s="5">
        <v>2017.0</v>
      </c>
      <c r="D50" s="7">
        <v>220.0</v>
      </c>
      <c r="E50" s="73">
        <v>170317.0</v>
      </c>
      <c r="F50" s="8" t="s">
        <v>50</v>
      </c>
      <c r="G50" s="80" t="s">
        <v>142</v>
      </c>
      <c r="H50" s="8" t="s">
        <v>143</v>
      </c>
      <c r="I50" s="8"/>
      <c r="J50" s="66"/>
      <c r="K50" s="5" t="s">
        <v>53</v>
      </c>
      <c r="L50" s="5" t="s">
        <v>53</v>
      </c>
      <c r="M50" s="5" t="s">
        <v>53</v>
      </c>
      <c r="N50" s="5" t="s">
        <v>53</v>
      </c>
      <c r="O50" s="74" t="s">
        <v>62</v>
      </c>
      <c r="P50" s="5" t="s">
        <v>53</v>
      </c>
      <c r="Q50" s="5" t="s">
        <v>53</v>
      </c>
      <c r="R50" s="5" t="s">
        <v>53</v>
      </c>
      <c r="S50" s="5" t="s">
        <v>53</v>
      </c>
      <c r="T50" s="5" t="s">
        <v>63</v>
      </c>
      <c r="U50" s="10">
        <v>1.0</v>
      </c>
      <c r="V50" s="11">
        <v>1.0</v>
      </c>
      <c r="W50" s="12"/>
      <c r="X50" s="13"/>
      <c r="Y50" s="14"/>
      <c r="Z50" s="14"/>
      <c r="AA50" s="14">
        <v>1.0</v>
      </c>
      <c r="AB50" s="14"/>
      <c r="AC50" s="14"/>
      <c r="AD50" s="69">
        <f>datevalue("2017-3-17")
</f>
        <v>42811</v>
      </c>
      <c r="AE50" s="71" t="s">
        <v>144</v>
      </c>
      <c r="AF50" s="17">
        <f>IF(OR($C50='Missing Wondercards'!$G$1,'Missing Wondercards'!$G$1="all")=TRUE,IF(SUM(AG50:AO50)&gt;0,1,0),0)</f>
        <v>0</v>
      </c>
      <c r="AG50" s="72">
        <f t="shared" ref="AG50:AO50" si="46">IF(OR(K50="?",K50="Mx",K50="Fx",K50="Nilx",K50="Rx")=TRUE,1,0)</f>
        <v>0</v>
      </c>
      <c r="AH50" s="72">
        <f t="shared" si="46"/>
        <v>0</v>
      </c>
      <c r="AI50" s="72">
        <f t="shared" si="46"/>
        <v>0</v>
      </c>
      <c r="AJ50" s="72">
        <f t="shared" si="46"/>
        <v>0</v>
      </c>
      <c r="AK50" s="72">
        <f t="shared" si="46"/>
        <v>0</v>
      </c>
      <c r="AL50" s="72">
        <f t="shared" si="46"/>
        <v>0</v>
      </c>
      <c r="AM50" s="72">
        <f t="shared" si="46"/>
        <v>0</v>
      </c>
      <c r="AN50" s="72">
        <f t="shared" si="46"/>
        <v>0</v>
      </c>
      <c r="AO50" s="72">
        <f t="shared" si="46"/>
        <v>0</v>
      </c>
      <c r="AP50" s="72"/>
    </row>
    <row r="51" ht="10.5" customHeight="1">
      <c r="A51" s="3">
        <v>42.0</v>
      </c>
      <c r="B51" s="3"/>
      <c r="C51" s="5">
        <v>2017.0</v>
      </c>
      <c r="D51" s="7">
        <v>221.0</v>
      </c>
      <c r="E51" s="73" t="s">
        <v>58</v>
      </c>
      <c r="F51" s="8" t="s">
        <v>50</v>
      </c>
      <c r="G51" s="80" t="s">
        <v>145</v>
      </c>
      <c r="H51" s="8" t="s">
        <v>146</v>
      </c>
      <c r="I51" s="8"/>
      <c r="J51" s="66"/>
      <c r="K51" s="5" t="s">
        <v>53</v>
      </c>
      <c r="L51" s="5" t="s">
        <v>53</v>
      </c>
      <c r="M51" s="5" t="s">
        <v>53</v>
      </c>
      <c r="N51" s="5" t="s">
        <v>53</v>
      </c>
      <c r="O51" s="74" t="s">
        <v>94</v>
      </c>
      <c r="P51" s="5" t="s">
        <v>53</v>
      </c>
      <c r="Q51" s="5" t="s">
        <v>53</v>
      </c>
      <c r="R51" s="5" t="s">
        <v>53</v>
      </c>
      <c r="S51" s="5" t="s">
        <v>53</v>
      </c>
      <c r="T51" s="5" t="s">
        <v>54</v>
      </c>
      <c r="U51" s="10">
        <v>1.0</v>
      </c>
      <c r="V51" s="11">
        <v>1.0</v>
      </c>
      <c r="W51" s="12"/>
      <c r="X51" s="13"/>
      <c r="Y51" s="14">
        <v>1.0</v>
      </c>
      <c r="Z51" s="14">
        <v>1.0</v>
      </c>
      <c r="AA51" s="14">
        <v>1.0</v>
      </c>
      <c r="AB51" s="14">
        <v>1.0</v>
      </c>
      <c r="AC51" s="14"/>
      <c r="AD51" s="69">
        <f t="shared" ref="AD51:AD56" si="48">datevalue("2017-3-18")
</f>
        <v>42812</v>
      </c>
      <c r="AE51" s="71" t="s">
        <v>147</v>
      </c>
      <c r="AF51" s="17">
        <f>IF(OR($C51='Missing Wondercards'!$G$1,'Missing Wondercards'!$G$1="all")=TRUE,IF(SUM(AG51:AO51)&gt;0,1,0),0)</f>
        <v>0</v>
      </c>
      <c r="AG51" s="72">
        <f t="shared" ref="AG51:AO51" si="47">IF(OR(K51="?",K51="Mx",K51="Fx",K51="Nilx",K51="Rx")=TRUE,1,0)</f>
        <v>0</v>
      </c>
      <c r="AH51" s="72">
        <f t="shared" si="47"/>
        <v>0</v>
      </c>
      <c r="AI51" s="72">
        <f t="shared" si="47"/>
        <v>0</v>
      </c>
      <c r="AJ51" s="72">
        <f t="shared" si="47"/>
        <v>0</v>
      </c>
      <c r="AK51" s="72">
        <f t="shared" si="47"/>
        <v>0</v>
      </c>
      <c r="AL51" s="72">
        <f t="shared" si="47"/>
        <v>0</v>
      </c>
      <c r="AM51" s="72">
        <f t="shared" si="47"/>
        <v>0</v>
      </c>
      <c r="AN51" s="72">
        <f t="shared" si="47"/>
        <v>0</v>
      </c>
      <c r="AO51" s="72">
        <f t="shared" si="47"/>
        <v>0</v>
      </c>
      <c r="AP51" s="72"/>
    </row>
    <row r="52" ht="10.5" customHeight="1">
      <c r="A52" s="3">
        <v>43.0</v>
      </c>
      <c r="B52" s="3"/>
      <c r="C52" s="5">
        <v>2017.0</v>
      </c>
      <c r="D52" s="7">
        <v>221.0</v>
      </c>
      <c r="E52" s="73" t="s">
        <v>58</v>
      </c>
      <c r="F52" s="8" t="s">
        <v>50</v>
      </c>
      <c r="G52" s="80" t="s">
        <v>148</v>
      </c>
      <c r="H52" s="8" t="s">
        <v>146</v>
      </c>
      <c r="I52" s="8"/>
      <c r="J52" s="66"/>
      <c r="K52" s="5" t="s">
        <v>53</v>
      </c>
      <c r="L52" s="5" t="s">
        <v>53</v>
      </c>
      <c r="M52" s="5" t="s">
        <v>53</v>
      </c>
      <c r="N52" s="5" t="s">
        <v>53</v>
      </c>
      <c r="O52" s="74" t="s">
        <v>94</v>
      </c>
      <c r="P52" s="5" t="s">
        <v>53</v>
      </c>
      <c r="Q52" s="5" t="s">
        <v>53</v>
      </c>
      <c r="R52" s="5" t="s">
        <v>53</v>
      </c>
      <c r="S52" s="5" t="s">
        <v>53</v>
      </c>
      <c r="T52" s="5" t="s">
        <v>54</v>
      </c>
      <c r="U52" s="10">
        <v>1.0</v>
      </c>
      <c r="V52" s="11">
        <v>1.0</v>
      </c>
      <c r="W52" s="12"/>
      <c r="X52" s="13"/>
      <c r="Y52" s="14">
        <v>1.0</v>
      </c>
      <c r="Z52" s="14">
        <v>1.0</v>
      </c>
      <c r="AA52" s="14">
        <v>1.0</v>
      </c>
      <c r="AB52" s="14">
        <v>1.0</v>
      </c>
      <c r="AC52" s="14"/>
      <c r="AD52" s="69">
        <f t="shared" si="48"/>
        <v>42812</v>
      </c>
      <c r="AE52" s="71" t="s">
        <v>147</v>
      </c>
      <c r="AF52" s="17">
        <f>IF(OR($C52='Missing Wondercards'!$G$1,'Missing Wondercards'!$G$1="all")=TRUE,IF(SUM(AG52:AO52)&gt;0,1,0),0)</f>
        <v>0</v>
      </c>
      <c r="AG52" s="72">
        <f t="shared" ref="AG52:AO52" si="49">IF(OR(K52="?",K52="Mx",K52="Fx",K52="Nilx",K52="Rx")=TRUE,1,0)</f>
        <v>0</v>
      </c>
      <c r="AH52" s="72">
        <f t="shared" si="49"/>
        <v>0</v>
      </c>
      <c r="AI52" s="72">
        <f t="shared" si="49"/>
        <v>0</v>
      </c>
      <c r="AJ52" s="72">
        <f t="shared" si="49"/>
        <v>0</v>
      </c>
      <c r="AK52" s="72">
        <f t="shared" si="49"/>
        <v>0</v>
      </c>
      <c r="AL52" s="72">
        <f t="shared" si="49"/>
        <v>0</v>
      </c>
      <c r="AM52" s="72">
        <f t="shared" si="49"/>
        <v>0</v>
      </c>
      <c r="AN52" s="72">
        <f t="shared" si="49"/>
        <v>0</v>
      </c>
      <c r="AO52" s="72">
        <f t="shared" si="49"/>
        <v>0</v>
      </c>
      <c r="AP52" s="72"/>
    </row>
    <row r="53" ht="10.5" customHeight="1">
      <c r="A53" s="3">
        <v>44.0</v>
      </c>
      <c r="B53" s="3"/>
      <c r="C53" s="5">
        <v>2017.0</v>
      </c>
      <c r="D53" s="7">
        <v>221.0</v>
      </c>
      <c r="E53" s="73" t="s">
        <v>58</v>
      </c>
      <c r="F53" s="8" t="s">
        <v>50</v>
      </c>
      <c r="G53" s="80" t="s">
        <v>149</v>
      </c>
      <c r="H53" s="8" t="s">
        <v>146</v>
      </c>
      <c r="I53" s="8"/>
      <c r="J53" s="66"/>
      <c r="K53" s="5" t="s">
        <v>53</v>
      </c>
      <c r="L53" s="5" t="s">
        <v>53</v>
      </c>
      <c r="M53" s="5" t="s">
        <v>53</v>
      </c>
      <c r="N53" s="5" t="s">
        <v>53</v>
      </c>
      <c r="O53" s="74" t="s">
        <v>94</v>
      </c>
      <c r="P53" s="5" t="s">
        <v>53</v>
      </c>
      <c r="Q53" s="5" t="s">
        <v>53</v>
      </c>
      <c r="R53" s="5" t="s">
        <v>53</v>
      </c>
      <c r="S53" s="5" t="s">
        <v>53</v>
      </c>
      <c r="T53" s="5" t="s">
        <v>54</v>
      </c>
      <c r="U53" s="10">
        <v>1.0</v>
      </c>
      <c r="V53" s="11">
        <v>1.0</v>
      </c>
      <c r="W53" s="12"/>
      <c r="X53" s="13"/>
      <c r="Y53" s="14">
        <v>1.0</v>
      </c>
      <c r="Z53" s="14">
        <v>1.0</v>
      </c>
      <c r="AA53" s="14">
        <v>1.0</v>
      </c>
      <c r="AB53" s="14">
        <v>1.0</v>
      </c>
      <c r="AC53" s="14"/>
      <c r="AD53" s="69">
        <f t="shared" si="48"/>
        <v>42812</v>
      </c>
      <c r="AE53" s="71" t="s">
        <v>147</v>
      </c>
      <c r="AF53" s="17">
        <f>IF(OR($C53='Missing Wondercards'!$G$1,'Missing Wondercards'!$G$1="all")=TRUE,IF(SUM(AG53:AO53)&gt;0,1,0),0)</f>
        <v>0</v>
      </c>
      <c r="AG53" s="72">
        <f t="shared" ref="AG53:AO53" si="50">IF(OR(K53="?",K53="Mx",K53="Fx",K53="Nilx",K53="Rx")=TRUE,1,0)</f>
        <v>0</v>
      </c>
      <c r="AH53" s="72">
        <f t="shared" si="50"/>
        <v>0</v>
      </c>
      <c r="AI53" s="72">
        <f t="shared" si="50"/>
        <v>0</v>
      </c>
      <c r="AJ53" s="72">
        <f t="shared" si="50"/>
        <v>0</v>
      </c>
      <c r="AK53" s="72">
        <f t="shared" si="50"/>
        <v>0</v>
      </c>
      <c r="AL53" s="72">
        <f t="shared" si="50"/>
        <v>0</v>
      </c>
      <c r="AM53" s="72">
        <f t="shared" si="50"/>
        <v>0</v>
      </c>
      <c r="AN53" s="72">
        <f t="shared" si="50"/>
        <v>0</v>
      </c>
      <c r="AO53" s="72">
        <f t="shared" si="50"/>
        <v>0</v>
      </c>
      <c r="AP53" s="72"/>
    </row>
    <row r="54" ht="10.5" customHeight="1">
      <c r="A54" s="3">
        <v>45.0</v>
      </c>
      <c r="B54" s="3"/>
      <c r="C54" s="5">
        <v>2017.0</v>
      </c>
      <c r="D54" s="7">
        <v>221.0</v>
      </c>
      <c r="E54" s="73" t="s">
        <v>58</v>
      </c>
      <c r="F54" s="8" t="s">
        <v>50</v>
      </c>
      <c r="G54" s="80" t="s">
        <v>150</v>
      </c>
      <c r="H54" s="8" t="s">
        <v>146</v>
      </c>
      <c r="I54" s="8"/>
      <c r="J54" s="66"/>
      <c r="K54" s="5" t="s">
        <v>53</v>
      </c>
      <c r="L54" s="5" t="s">
        <v>53</v>
      </c>
      <c r="M54" s="5" t="s">
        <v>53</v>
      </c>
      <c r="N54" s="5" t="s">
        <v>53</v>
      </c>
      <c r="O54" s="74" t="s">
        <v>94</v>
      </c>
      <c r="P54" s="5" t="s">
        <v>53</v>
      </c>
      <c r="Q54" s="5" t="s">
        <v>53</v>
      </c>
      <c r="R54" s="5" t="s">
        <v>53</v>
      </c>
      <c r="S54" s="5" t="s">
        <v>53</v>
      </c>
      <c r="T54" s="5" t="s">
        <v>54</v>
      </c>
      <c r="U54" s="10">
        <v>1.0</v>
      </c>
      <c r="V54" s="11">
        <v>1.0</v>
      </c>
      <c r="W54" s="12"/>
      <c r="X54" s="13"/>
      <c r="Y54" s="14">
        <v>1.0</v>
      </c>
      <c r="Z54" s="14">
        <v>1.0</v>
      </c>
      <c r="AA54" s="14">
        <v>1.0</v>
      </c>
      <c r="AB54" s="14">
        <v>1.0</v>
      </c>
      <c r="AC54" s="14"/>
      <c r="AD54" s="69">
        <f t="shared" si="48"/>
        <v>42812</v>
      </c>
      <c r="AE54" s="71" t="s">
        <v>147</v>
      </c>
      <c r="AF54" s="17">
        <f>IF(OR($C54='Missing Wondercards'!$G$1,'Missing Wondercards'!$G$1="all")=TRUE,IF(SUM(AG54:AO54)&gt;0,1,0),0)</f>
        <v>0</v>
      </c>
      <c r="AG54" s="72">
        <f t="shared" ref="AG54:AO54" si="51">IF(OR(K54="?",K54="Mx",K54="Fx",K54="Nilx",K54="Rx")=TRUE,1,0)</f>
        <v>0</v>
      </c>
      <c r="AH54" s="72">
        <f t="shared" si="51"/>
        <v>0</v>
      </c>
      <c r="AI54" s="72">
        <f t="shared" si="51"/>
        <v>0</v>
      </c>
      <c r="AJ54" s="72">
        <f t="shared" si="51"/>
        <v>0</v>
      </c>
      <c r="AK54" s="72">
        <f t="shared" si="51"/>
        <v>0</v>
      </c>
      <c r="AL54" s="72">
        <f t="shared" si="51"/>
        <v>0</v>
      </c>
      <c r="AM54" s="72">
        <f t="shared" si="51"/>
        <v>0</v>
      </c>
      <c r="AN54" s="72">
        <f t="shared" si="51"/>
        <v>0</v>
      </c>
      <c r="AO54" s="72">
        <f t="shared" si="51"/>
        <v>0</v>
      </c>
      <c r="AP54" s="72"/>
    </row>
    <row r="55" ht="10.5" customHeight="1">
      <c r="A55" s="3">
        <v>46.0</v>
      </c>
      <c r="B55" s="3"/>
      <c r="C55" s="5">
        <v>2017.0</v>
      </c>
      <c r="D55" s="7">
        <v>221.0</v>
      </c>
      <c r="E55" s="73" t="s">
        <v>58</v>
      </c>
      <c r="F55" s="8" t="s">
        <v>50</v>
      </c>
      <c r="G55" s="80" t="s">
        <v>151</v>
      </c>
      <c r="H55" s="8" t="s">
        <v>146</v>
      </c>
      <c r="I55" s="8"/>
      <c r="J55" s="66"/>
      <c r="K55" s="5" t="s">
        <v>53</v>
      </c>
      <c r="L55" s="5" t="s">
        <v>53</v>
      </c>
      <c r="M55" s="5" t="s">
        <v>53</v>
      </c>
      <c r="N55" s="5" t="s">
        <v>53</v>
      </c>
      <c r="O55" s="74" t="s">
        <v>94</v>
      </c>
      <c r="P55" s="5" t="s">
        <v>53</v>
      </c>
      <c r="Q55" s="5" t="s">
        <v>53</v>
      </c>
      <c r="R55" s="5" t="s">
        <v>53</v>
      </c>
      <c r="S55" s="5" t="s">
        <v>53</v>
      </c>
      <c r="T55" s="5" t="s">
        <v>54</v>
      </c>
      <c r="U55" s="10">
        <v>1.0</v>
      </c>
      <c r="V55" s="11">
        <v>1.0</v>
      </c>
      <c r="W55" s="12"/>
      <c r="X55" s="13"/>
      <c r="Y55" s="14">
        <v>1.0</v>
      </c>
      <c r="Z55" s="14">
        <v>1.0</v>
      </c>
      <c r="AA55" s="14">
        <v>1.0</v>
      </c>
      <c r="AB55" s="14">
        <v>1.0</v>
      </c>
      <c r="AC55" s="14"/>
      <c r="AD55" s="69">
        <f t="shared" si="48"/>
        <v>42812</v>
      </c>
      <c r="AE55" s="71" t="s">
        <v>147</v>
      </c>
      <c r="AF55" s="17">
        <f>IF(OR($C55='Missing Wondercards'!$G$1,'Missing Wondercards'!$G$1="all")=TRUE,IF(SUM(AG55:AO55)&gt;0,1,0),0)</f>
        <v>0</v>
      </c>
      <c r="AG55" s="72">
        <f t="shared" ref="AG55:AO55" si="52">IF(OR(K55="?",K55="Mx",K55="Fx",K55="Nilx",K55="Rx")=TRUE,1,0)</f>
        <v>0</v>
      </c>
      <c r="AH55" s="72">
        <f t="shared" si="52"/>
        <v>0</v>
      </c>
      <c r="AI55" s="72">
        <f t="shared" si="52"/>
        <v>0</v>
      </c>
      <c r="AJ55" s="72">
        <f t="shared" si="52"/>
        <v>0</v>
      </c>
      <c r="AK55" s="72">
        <f t="shared" si="52"/>
        <v>0</v>
      </c>
      <c r="AL55" s="72">
        <f t="shared" si="52"/>
        <v>0</v>
      </c>
      <c r="AM55" s="72">
        <f t="shared" si="52"/>
        <v>0</v>
      </c>
      <c r="AN55" s="72">
        <f t="shared" si="52"/>
        <v>0</v>
      </c>
      <c r="AO55" s="72">
        <f t="shared" si="52"/>
        <v>0</v>
      </c>
      <c r="AP55" s="72"/>
    </row>
    <row r="56" ht="10.5" customHeight="1">
      <c r="A56" s="3">
        <v>47.0</v>
      </c>
      <c r="B56" s="3"/>
      <c r="C56" s="5">
        <v>2017.0</v>
      </c>
      <c r="D56" s="7">
        <v>221.0</v>
      </c>
      <c r="E56" s="73" t="s">
        <v>58</v>
      </c>
      <c r="F56" s="8" t="s">
        <v>50</v>
      </c>
      <c r="G56" s="80" t="s">
        <v>152</v>
      </c>
      <c r="H56" s="8" t="s">
        <v>146</v>
      </c>
      <c r="I56" s="8"/>
      <c r="J56" s="66"/>
      <c r="K56" s="5" t="s">
        <v>53</v>
      </c>
      <c r="L56" s="5" t="s">
        <v>53</v>
      </c>
      <c r="M56" s="5" t="s">
        <v>53</v>
      </c>
      <c r="N56" s="5" t="s">
        <v>53</v>
      </c>
      <c r="O56" s="74" t="s">
        <v>94</v>
      </c>
      <c r="P56" s="5" t="s">
        <v>53</v>
      </c>
      <c r="Q56" s="5" t="s">
        <v>53</v>
      </c>
      <c r="R56" s="5" t="s">
        <v>53</v>
      </c>
      <c r="S56" s="5" t="s">
        <v>53</v>
      </c>
      <c r="T56" s="5" t="s">
        <v>54</v>
      </c>
      <c r="U56" s="10">
        <v>1.0</v>
      </c>
      <c r="V56" s="11">
        <v>1.0</v>
      </c>
      <c r="W56" s="12"/>
      <c r="X56" s="13"/>
      <c r="Y56" s="14">
        <v>1.0</v>
      </c>
      <c r="Z56" s="14">
        <v>1.0</v>
      </c>
      <c r="AA56" s="14">
        <v>1.0</v>
      </c>
      <c r="AB56" s="14">
        <v>1.0</v>
      </c>
      <c r="AC56" s="14"/>
      <c r="AD56" s="69">
        <f t="shared" si="48"/>
        <v>42812</v>
      </c>
      <c r="AE56" s="71" t="s">
        <v>147</v>
      </c>
      <c r="AF56" s="17">
        <f>IF(OR($C56='Missing Wondercards'!$G$1,'Missing Wondercards'!$G$1="all")=TRUE,IF(SUM(AG56:AO56)&gt;0,1,0),0)</f>
        <v>0</v>
      </c>
      <c r="AG56" s="72">
        <f t="shared" ref="AG56:AO56" si="53">IF(OR(K56="?",K56="Mx",K56="Fx",K56="Nilx",K56="Rx")=TRUE,1,0)</f>
        <v>0</v>
      </c>
      <c r="AH56" s="72">
        <f t="shared" si="53"/>
        <v>0</v>
      </c>
      <c r="AI56" s="72">
        <f t="shared" si="53"/>
        <v>0</v>
      </c>
      <c r="AJ56" s="72">
        <f t="shared" si="53"/>
        <v>0</v>
      </c>
      <c r="AK56" s="72">
        <f t="shared" si="53"/>
        <v>0</v>
      </c>
      <c r="AL56" s="72">
        <f t="shared" si="53"/>
        <v>0</v>
      </c>
      <c r="AM56" s="72">
        <f t="shared" si="53"/>
        <v>0</v>
      </c>
      <c r="AN56" s="72">
        <f t="shared" si="53"/>
        <v>0</v>
      </c>
      <c r="AO56" s="72">
        <f t="shared" si="53"/>
        <v>0</v>
      </c>
      <c r="AP56" s="72"/>
    </row>
    <row r="57" ht="10.5" customHeight="1">
      <c r="A57" s="3">
        <v>48.0</v>
      </c>
      <c r="B57" s="3"/>
      <c r="C57" s="5">
        <v>2017.0</v>
      </c>
      <c r="D57" s="7">
        <v>222.0</v>
      </c>
      <c r="E57" s="73">
        <v>170415.0</v>
      </c>
      <c r="F57" s="8" t="s">
        <v>50</v>
      </c>
      <c r="G57" s="80" t="s">
        <v>153</v>
      </c>
      <c r="H57" s="8" t="s">
        <v>154</v>
      </c>
      <c r="I57" s="8"/>
      <c r="J57" s="66"/>
      <c r="K57" s="5" t="s">
        <v>53</v>
      </c>
      <c r="L57" s="5" t="s">
        <v>53</v>
      </c>
      <c r="M57" s="5" t="s">
        <v>53</v>
      </c>
      <c r="N57" s="5" t="s">
        <v>53</v>
      </c>
      <c r="O57" s="74" t="s">
        <v>140</v>
      </c>
      <c r="P57" s="5" t="s">
        <v>53</v>
      </c>
      <c r="Q57" s="5" t="s">
        <v>53</v>
      </c>
      <c r="R57" s="5" t="s">
        <v>53</v>
      </c>
      <c r="S57" s="5" t="s">
        <v>53</v>
      </c>
      <c r="T57" s="5" t="s">
        <v>54</v>
      </c>
      <c r="U57" s="10">
        <v>1.0</v>
      </c>
      <c r="V57" s="11">
        <v>1.0</v>
      </c>
      <c r="W57" s="12"/>
      <c r="X57" s="13"/>
      <c r="Y57" s="14">
        <v>1.0</v>
      </c>
      <c r="Z57" s="14">
        <v>1.0</v>
      </c>
      <c r="AA57" s="14">
        <v>1.0</v>
      </c>
      <c r="AB57" s="14">
        <v>1.0</v>
      </c>
      <c r="AC57" s="14"/>
      <c r="AD57" s="69">
        <f t="shared" ref="AD57:AD58" si="55">datevalue("2017-4-15")
</f>
        <v>42840</v>
      </c>
      <c r="AE57" s="71" t="s">
        <v>155</v>
      </c>
      <c r="AF57" s="17">
        <f>IF(OR($C57='Missing Wondercards'!$G$1,'Missing Wondercards'!$G$1="all")=TRUE,IF(SUM(AG57:AO57)&gt;0,1,0),0)</f>
        <v>0</v>
      </c>
      <c r="AG57" s="72">
        <f t="shared" ref="AG57:AO57" si="54">IF(OR(K57="?",K57="Mx",K57="Fx",K57="Nilx",K57="Rx")=TRUE,1,0)</f>
        <v>0</v>
      </c>
      <c r="AH57" s="72">
        <f t="shared" si="54"/>
        <v>0</v>
      </c>
      <c r="AI57" s="72">
        <f t="shared" si="54"/>
        <v>0</v>
      </c>
      <c r="AJ57" s="72">
        <f t="shared" si="54"/>
        <v>0</v>
      </c>
      <c r="AK57" s="72">
        <f t="shared" si="54"/>
        <v>0</v>
      </c>
      <c r="AL57" s="72">
        <f t="shared" si="54"/>
        <v>0</v>
      </c>
      <c r="AM57" s="72">
        <f t="shared" si="54"/>
        <v>0</v>
      </c>
      <c r="AN57" s="72">
        <f t="shared" si="54"/>
        <v>0</v>
      </c>
      <c r="AO57" s="72">
        <f t="shared" si="54"/>
        <v>0</v>
      </c>
      <c r="AP57" s="72"/>
    </row>
    <row r="58" ht="10.5" customHeight="1">
      <c r="A58" s="3">
        <v>49.0</v>
      </c>
      <c r="B58" s="3"/>
      <c r="C58" s="5">
        <v>2017.0</v>
      </c>
      <c r="D58" s="7">
        <v>223.0</v>
      </c>
      <c r="E58" s="73">
        <v>970401.0</v>
      </c>
      <c r="F58" s="8" t="s">
        <v>50</v>
      </c>
      <c r="G58" s="79" t="s">
        <v>156</v>
      </c>
      <c r="H58" s="8" t="s">
        <v>157</v>
      </c>
      <c r="I58" s="8"/>
      <c r="J58" s="66"/>
      <c r="K58" s="5" t="s">
        <v>53</v>
      </c>
      <c r="L58" s="5" t="s">
        <v>53</v>
      </c>
      <c r="M58" s="5" t="s">
        <v>53</v>
      </c>
      <c r="N58" s="5" t="s">
        <v>53</v>
      </c>
      <c r="O58" s="74" t="s">
        <v>45</v>
      </c>
      <c r="P58" s="5" t="s">
        <v>53</v>
      </c>
      <c r="Q58" s="5" t="s">
        <v>53</v>
      </c>
      <c r="R58" s="5" t="s">
        <v>53</v>
      </c>
      <c r="S58" s="5" t="s">
        <v>53</v>
      </c>
      <c r="T58" s="5" t="s">
        <v>63</v>
      </c>
      <c r="U58" s="10">
        <v>1.0</v>
      </c>
      <c r="V58" s="11">
        <v>1.0</v>
      </c>
      <c r="W58" s="12"/>
      <c r="X58" s="13"/>
      <c r="Y58" s="14"/>
      <c r="Z58" s="14"/>
      <c r="AA58" s="14">
        <v>1.0</v>
      </c>
      <c r="AB58" s="14"/>
      <c r="AC58" s="14"/>
      <c r="AD58" s="69">
        <f t="shared" si="55"/>
        <v>42840</v>
      </c>
      <c r="AE58" s="71" t="s">
        <v>158</v>
      </c>
      <c r="AF58" s="17">
        <f>IF(OR($C58='Missing Wondercards'!$G$1,'Missing Wondercards'!$G$1="all")=TRUE,IF(SUM(AG58:AO58)&gt;0,1,0),0)</f>
        <v>0</v>
      </c>
      <c r="AG58" s="72">
        <f t="shared" ref="AG58:AO58" si="56">IF(OR(K58="?",K58="Mx",K58="Fx",K58="Nilx",K58="Rx")=TRUE,1,0)</f>
        <v>0</v>
      </c>
      <c r="AH58" s="72">
        <f t="shared" si="56"/>
        <v>0</v>
      </c>
      <c r="AI58" s="72">
        <f t="shared" si="56"/>
        <v>0</v>
      </c>
      <c r="AJ58" s="72">
        <f t="shared" si="56"/>
        <v>0</v>
      </c>
      <c r="AK58" s="72">
        <f t="shared" si="56"/>
        <v>0</v>
      </c>
      <c r="AL58" s="72">
        <f t="shared" si="56"/>
        <v>0</v>
      </c>
      <c r="AM58" s="72">
        <f t="shared" si="56"/>
        <v>0</v>
      </c>
      <c r="AN58" s="72">
        <f t="shared" si="56"/>
        <v>0</v>
      </c>
      <c r="AO58" s="72">
        <f t="shared" si="56"/>
        <v>0</v>
      </c>
      <c r="AP58" s="72"/>
    </row>
    <row r="59" ht="10.5" customHeight="1">
      <c r="A59" s="3">
        <v>50.0</v>
      </c>
      <c r="B59" s="3"/>
      <c r="C59" s="5">
        <v>2017.0</v>
      </c>
      <c r="D59" s="76">
        <v>223.0</v>
      </c>
      <c r="E59" s="63">
        <v>21121.0</v>
      </c>
      <c r="F59" s="8" t="s">
        <v>50</v>
      </c>
      <c r="G59" s="79" t="s">
        <v>159</v>
      </c>
      <c r="H59" s="8" t="s">
        <v>157</v>
      </c>
      <c r="I59" s="8"/>
      <c r="J59" s="66"/>
      <c r="K59" s="5" t="s">
        <v>53</v>
      </c>
      <c r="L59" s="5" t="s">
        <v>53</v>
      </c>
      <c r="M59" s="5" t="s">
        <v>53</v>
      </c>
      <c r="N59" s="5" t="s">
        <v>53</v>
      </c>
      <c r="O59" s="74" t="s">
        <v>45</v>
      </c>
      <c r="P59" s="5" t="s">
        <v>53</v>
      </c>
      <c r="Q59" s="5" t="s">
        <v>53</v>
      </c>
      <c r="R59" s="5" t="s">
        <v>53</v>
      </c>
      <c r="S59" s="5" t="s">
        <v>53</v>
      </c>
      <c r="T59" s="5" t="s">
        <v>63</v>
      </c>
      <c r="U59" s="10">
        <v>1.0</v>
      </c>
      <c r="V59" s="11">
        <v>1.0</v>
      </c>
      <c r="W59" s="12"/>
      <c r="X59" s="13"/>
      <c r="Y59" s="14"/>
      <c r="Z59" s="14"/>
      <c r="AA59" s="14">
        <v>1.0</v>
      </c>
      <c r="AB59" s="14"/>
      <c r="AC59" s="14"/>
      <c r="AD59" s="69">
        <f>datevalue("2017-5-3")
</f>
        <v>42858</v>
      </c>
      <c r="AE59" s="71" t="s">
        <v>160</v>
      </c>
      <c r="AF59" s="17">
        <f>IF(OR($C59='Missing Wondercards'!$G$1,'Missing Wondercards'!$G$1="all")=TRUE,IF(SUM(AG59:AO59)&gt;0,1,0),0)</f>
        <v>0</v>
      </c>
      <c r="AG59" s="72">
        <f t="shared" ref="AG59:AO59" si="57">IF(OR(K59="?",K59="Mx",K59="Fx",K59="Nilx",K59="Rx")=TRUE,1,0)</f>
        <v>0</v>
      </c>
      <c r="AH59" s="72">
        <f t="shared" si="57"/>
        <v>0</v>
      </c>
      <c r="AI59" s="72">
        <f t="shared" si="57"/>
        <v>0</v>
      </c>
      <c r="AJ59" s="72">
        <f t="shared" si="57"/>
        <v>0</v>
      </c>
      <c r="AK59" s="72">
        <f t="shared" si="57"/>
        <v>0</v>
      </c>
      <c r="AL59" s="72">
        <f t="shared" si="57"/>
        <v>0</v>
      </c>
      <c r="AM59" s="72">
        <f t="shared" si="57"/>
        <v>0</v>
      </c>
      <c r="AN59" s="72">
        <f t="shared" si="57"/>
        <v>0</v>
      </c>
      <c r="AO59" s="72">
        <f t="shared" si="57"/>
        <v>0</v>
      </c>
      <c r="AP59" s="72"/>
    </row>
    <row r="60" ht="10.5" customHeight="1">
      <c r="A60" s="3">
        <v>51.0</v>
      </c>
      <c r="B60" s="3"/>
      <c r="C60" s="5">
        <v>2017.0</v>
      </c>
      <c r="D60" s="76">
        <v>223.0</v>
      </c>
      <c r="E60" s="63">
        <v>60928.0</v>
      </c>
      <c r="F60" s="8" t="s">
        <v>50</v>
      </c>
      <c r="G60" s="79" t="s">
        <v>161</v>
      </c>
      <c r="H60" s="8" t="s">
        <v>157</v>
      </c>
      <c r="I60" s="8"/>
      <c r="J60" s="66"/>
      <c r="K60" s="5" t="s">
        <v>53</v>
      </c>
      <c r="L60" s="5" t="s">
        <v>53</v>
      </c>
      <c r="M60" s="5" t="s">
        <v>53</v>
      </c>
      <c r="N60" s="5" t="s">
        <v>53</v>
      </c>
      <c r="O60" s="82" t="s">
        <v>45</v>
      </c>
      <c r="P60" s="5" t="s">
        <v>53</v>
      </c>
      <c r="Q60" s="5" t="s">
        <v>53</v>
      </c>
      <c r="R60" s="5" t="s">
        <v>53</v>
      </c>
      <c r="S60" s="5" t="s">
        <v>53</v>
      </c>
      <c r="T60" s="5" t="s">
        <v>63</v>
      </c>
      <c r="U60" s="10">
        <v>1.0</v>
      </c>
      <c r="V60" s="11">
        <v>1.0</v>
      </c>
      <c r="W60" s="12"/>
      <c r="X60" s="13"/>
      <c r="Y60" s="14"/>
      <c r="Z60" s="14"/>
      <c r="AA60" s="14">
        <v>1.0</v>
      </c>
      <c r="AB60" s="14"/>
      <c r="AC60" s="14"/>
      <c r="AD60" s="69">
        <f>datevalue("2017-5-17")
</f>
        <v>42872</v>
      </c>
      <c r="AE60" s="71" t="s">
        <v>162</v>
      </c>
      <c r="AF60" s="17">
        <f>IF(OR($C60='Missing Wondercards'!$G$1,'Missing Wondercards'!$G$1="all")=TRUE,IF(SUM(AG60:AO60)&gt;0,1,0),0)</f>
        <v>0</v>
      </c>
      <c r="AG60" s="72">
        <f t="shared" ref="AG60:AO60" si="58">IF(OR(K60="?",K60="Mx",K60="Fx",K60="Nilx",K60="Rx")=TRUE,1,0)</f>
        <v>0</v>
      </c>
      <c r="AH60" s="72">
        <f t="shared" si="58"/>
        <v>0</v>
      </c>
      <c r="AI60" s="72">
        <f t="shared" si="58"/>
        <v>0</v>
      </c>
      <c r="AJ60" s="72">
        <f t="shared" si="58"/>
        <v>0</v>
      </c>
      <c r="AK60" s="72">
        <f t="shared" si="58"/>
        <v>0</v>
      </c>
      <c r="AL60" s="72">
        <f t="shared" si="58"/>
        <v>0</v>
      </c>
      <c r="AM60" s="72">
        <f t="shared" si="58"/>
        <v>0</v>
      </c>
      <c r="AN60" s="72">
        <f t="shared" si="58"/>
        <v>0</v>
      </c>
      <c r="AO60" s="72">
        <f t="shared" si="58"/>
        <v>0</v>
      </c>
      <c r="AP60" s="72"/>
    </row>
    <row r="61" ht="10.5" customHeight="1">
      <c r="A61" s="3">
        <v>52.0</v>
      </c>
      <c r="B61" s="3"/>
      <c r="C61" s="5">
        <v>2017.0</v>
      </c>
      <c r="D61" s="76">
        <v>223.0</v>
      </c>
      <c r="E61" s="63">
        <v>100923.0</v>
      </c>
      <c r="F61" s="8" t="s">
        <v>50</v>
      </c>
      <c r="G61" s="79" t="s">
        <v>163</v>
      </c>
      <c r="H61" s="8" t="s">
        <v>157</v>
      </c>
      <c r="I61" s="8"/>
      <c r="J61" s="66"/>
      <c r="K61" s="5" t="s">
        <v>53</v>
      </c>
      <c r="L61" s="5" t="s">
        <v>53</v>
      </c>
      <c r="M61" s="5" t="s">
        <v>53</v>
      </c>
      <c r="N61" s="5" t="s">
        <v>53</v>
      </c>
      <c r="O61" s="82" t="s">
        <v>45</v>
      </c>
      <c r="P61" s="5" t="s">
        <v>53</v>
      </c>
      <c r="Q61" s="5" t="s">
        <v>53</v>
      </c>
      <c r="R61" s="5" t="s">
        <v>53</v>
      </c>
      <c r="S61" s="5" t="s">
        <v>53</v>
      </c>
      <c r="T61" s="5" t="s">
        <v>63</v>
      </c>
      <c r="U61" s="10">
        <v>1.0</v>
      </c>
      <c r="V61" s="11">
        <v>1.0</v>
      </c>
      <c r="W61" s="12"/>
      <c r="X61" s="13"/>
      <c r="Y61" s="14"/>
      <c r="Z61" s="14"/>
      <c r="AA61" s="14">
        <v>1.0</v>
      </c>
      <c r="AB61" s="14"/>
      <c r="AC61" s="14"/>
      <c r="AD61" s="69">
        <f>datevalue("2017-5-31")
</f>
        <v>42886</v>
      </c>
      <c r="AE61" s="71" t="s">
        <v>164</v>
      </c>
      <c r="AF61" s="17">
        <f>IF(OR($C61='Missing Wondercards'!$G$1,'Missing Wondercards'!$G$1="all")=TRUE,IF(SUM(AG61:AO61)&gt;0,1,0),0)</f>
        <v>0</v>
      </c>
      <c r="AG61" s="72">
        <f t="shared" ref="AG61:AO61" si="59">IF(OR(K61="?",K61="Mx",K61="Fx",K61="Nilx",K61="Rx")=TRUE,1,0)</f>
        <v>0</v>
      </c>
      <c r="AH61" s="72">
        <f t="shared" si="59"/>
        <v>0</v>
      </c>
      <c r="AI61" s="72">
        <f t="shared" si="59"/>
        <v>0</v>
      </c>
      <c r="AJ61" s="72">
        <f t="shared" si="59"/>
        <v>0</v>
      </c>
      <c r="AK61" s="72">
        <f t="shared" si="59"/>
        <v>0</v>
      </c>
      <c r="AL61" s="72">
        <f t="shared" si="59"/>
        <v>0</v>
      </c>
      <c r="AM61" s="72">
        <f t="shared" si="59"/>
        <v>0</v>
      </c>
      <c r="AN61" s="72">
        <f t="shared" si="59"/>
        <v>0</v>
      </c>
      <c r="AO61" s="72">
        <f t="shared" si="59"/>
        <v>0</v>
      </c>
      <c r="AP61" s="72"/>
    </row>
    <row r="62" ht="10.5" customHeight="1">
      <c r="A62" s="3">
        <v>53.0</v>
      </c>
      <c r="B62" s="3"/>
      <c r="C62" s="5">
        <v>2017.0</v>
      </c>
      <c r="D62" s="76">
        <v>223.0</v>
      </c>
      <c r="E62" s="63">
        <v>131017.0</v>
      </c>
      <c r="F62" s="8" t="s">
        <v>50</v>
      </c>
      <c r="G62" s="79" t="s">
        <v>165</v>
      </c>
      <c r="H62" s="8" t="s">
        <v>157</v>
      </c>
      <c r="I62" s="8"/>
      <c r="J62" s="66"/>
      <c r="K62" s="5" t="s">
        <v>53</v>
      </c>
      <c r="L62" s="5" t="s">
        <v>53</v>
      </c>
      <c r="M62" s="5" t="s">
        <v>53</v>
      </c>
      <c r="N62" s="5" t="s">
        <v>53</v>
      </c>
      <c r="O62" s="82" t="s">
        <v>45</v>
      </c>
      <c r="P62" s="5" t="s">
        <v>53</v>
      </c>
      <c r="Q62" s="5" t="s">
        <v>53</v>
      </c>
      <c r="R62" s="5" t="s">
        <v>53</v>
      </c>
      <c r="S62" s="5" t="s">
        <v>53</v>
      </c>
      <c r="T62" s="5" t="s">
        <v>63</v>
      </c>
      <c r="U62" s="10">
        <v>1.0</v>
      </c>
      <c r="V62" s="11">
        <v>1.0</v>
      </c>
      <c r="W62" s="12"/>
      <c r="X62" s="13"/>
      <c r="Y62" s="14"/>
      <c r="Z62" s="14"/>
      <c r="AA62" s="14">
        <v>1.0</v>
      </c>
      <c r="AB62" s="14"/>
      <c r="AC62" s="14"/>
      <c r="AD62" s="69">
        <f>datevalue("2017-6-14")
</f>
        <v>42900</v>
      </c>
      <c r="AE62" s="71" t="s">
        <v>166</v>
      </c>
      <c r="AF62" s="17">
        <f>IF(OR($C62='Missing Wondercards'!$G$1,'Missing Wondercards'!$G$1="all")=TRUE,IF(SUM(AG62:AO62)&gt;0,1,0),0)</f>
        <v>0</v>
      </c>
      <c r="AG62" s="72">
        <f t="shared" ref="AG62:AO62" si="60">IF(OR(K62="?",K62="Mx",K62="Fx",K62="Nilx",K62="Rx")=TRUE,1,0)</f>
        <v>0</v>
      </c>
      <c r="AH62" s="72">
        <f t="shared" si="60"/>
        <v>0</v>
      </c>
      <c r="AI62" s="72">
        <f t="shared" si="60"/>
        <v>0</v>
      </c>
      <c r="AJ62" s="72">
        <f t="shared" si="60"/>
        <v>0</v>
      </c>
      <c r="AK62" s="72">
        <f t="shared" si="60"/>
        <v>0</v>
      </c>
      <c r="AL62" s="72">
        <f t="shared" si="60"/>
        <v>0</v>
      </c>
      <c r="AM62" s="72">
        <f t="shared" si="60"/>
        <v>0</v>
      </c>
      <c r="AN62" s="72">
        <f t="shared" si="60"/>
        <v>0</v>
      </c>
      <c r="AO62" s="72">
        <f t="shared" si="60"/>
        <v>0</v>
      </c>
      <c r="AP62" s="72"/>
    </row>
    <row r="63" ht="10.5" customHeight="1">
      <c r="A63" s="3">
        <v>54.0</v>
      </c>
      <c r="B63" s="3"/>
      <c r="C63" s="5">
        <v>2017.0</v>
      </c>
      <c r="D63" s="76">
        <v>223.0</v>
      </c>
      <c r="E63" s="63">
        <v>161117.0</v>
      </c>
      <c r="F63" s="8" t="s">
        <v>50</v>
      </c>
      <c r="G63" s="79" t="s">
        <v>167</v>
      </c>
      <c r="H63" s="8" t="s">
        <v>157</v>
      </c>
      <c r="I63" s="8"/>
      <c r="J63" s="66"/>
      <c r="K63" s="5" t="s">
        <v>53</v>
      </c>
      <c r="L63" s="5" t="s">
        <v>53</v>
      </c>
      <c r="M63" s="5" t="s">
        <v>53</v>
      </c>
      <c r="N63" s="5" t="s">
        <v>53</v>
      </c>
      <c r="O63" s="82" t="s">
        <v>45</v>
      </c>
      <c r="P63" s="5" t="s">
        <v>53</v>
      </c>
      <c r="Q63" s="5" t="s">
        <v>53</v>
      </c>
      <c r="R63" s="5" t="s">
        <v>53</v>
      </c>
      <c r="S63" s="5" t="s">
        <v>53</v>
      </c>
      <c r="T63" s="5" t="s">
        <v>63</v>
      </c>
      <c r="U63" s="10">
        <v>1.0</v>
      </c>
      <c r="V63" s="11">
        <v>1.0</v>
      </c>
      <c r="W63" s="12"/>
      <c r="X63" s="13"/>
      <c r="Y63" s="14"/>
      <c r="Z63" s="14"/>
      <c r="AA63" s="14">
        <v>1.0</v>
      </c>
      <c r="AB63" s="14"/>
      <c r="AC63" s="14"/>
      <c r="AD63" s="69">
        <f>datevalue("2017-6-28")
</f>
        <v>42914</v>
      </c>
      <c r="AE63" s="71" t="s">
        <v>168</v>
      </c>
      <c r="AF63" s="17">
        <f>IF(OR($C63='Missing Wondercards'!$G$1,'Missing Wondercards'!$G$1="all")=TRUE,IF(SUM(AG63:AO63)&gt;0,1,0),0)</f>
        <v>0</v>
      </c>
      <c r="AG63" s="72">
        <f t="shared" ref="AG63:AO63" si="61">IF(OR(K63="?",K63="Mx",K63="Fx",K63="Nilx",K63="Rx")=TRUE,1,0)</f>
        <v>0</v>
      </c>
      <c r="AH63" s="72">
        <f t="shared" si="61"/>
        <v>0</v>
      </c>
      <c r="AI63" s="72">
        <f t="shared" si="61"/>
        <v>0</v>
      </c>
      <c r="AJ63" s="72">
        <f t="shared" si="61"/>
        <v>0</v>
      </c>
      <c r="AK63" s="72">
        <f t="shared" si="61"/>
        <v>0</v>
      </c>
      <c r="AL63" s="72">
        <f t="shared" si="61"/>
        <v>0</v>
      </c>
      <c r="AM63" s="72">
        <f t="shared" si="61"/>
        <v>0</v>
      </c>
      <c r="AN63" s="72">
        <f t="shared" si="61"/>
        <v>0</v>
      </c>
      <c r="AO63" s="72">
        <f t="shared" si="61"/>
        <v>0</v>
      </c>
      <c r="AP63" s="72"/>
    </row>
    <row r="64" ht="10.5" customHeight="1">
      <c r="A64" s="3">
        <v>55.0</v>
      </c>
      <c r="B64" s="3"/>
      <c r="C64" s="5">
        <v>2017.0</v>
      </c>
      <c r="D64" s="7">
        <v>224.0</v>
      </c>
      <c r="E64" s="73">
        <v>565640.0</v>
      </c>
      <c r="F64" s="8" t="s">
        <v>50</v>
      </c>
      <c r="G64" s="80" t="s">
        <v>169</v>
      </c>
      <c r="H64" s="8" t="s">
        <v>170</v>
      </c>
      <c r="I64" s="8"/>
      <c r="J64" s="66"/>
      <c r="K64" s="5" t="s">
        <v>53</v>
      </c>
      <c r="L64" s="5" t="s">
        <v>53</v>
      </c>
      <c r="M64" s="5" t="s">
        <v>53</v>
      </c>
      <c r="N64" s="5" t="s">
        <v>53</v>
      </c>
      <c r="O64" s="74" t="s">
        <v>45</v>
      </c>
      <c r="P64" s="5" t="s">
        <v>53</v>
      </c>
      <c r="Q64" s="5" t="s">
        <v>53</v>
      </c>
      <c r="R64" s="5" t="s">
        <v>53</v>
      </c>
      <c r="S64" s="5" t="s">
        <v>53</v>
      </c>
      <c r="T64" s="5" t="s">
        <v>63</v>
      </c>
      <c r="U64" s="10">
        <v>1.0</v>
      </c>
      <c r="V64" s="11">
        <v>1.0</v>
      </c>
      <c r="W64" s="12"/>
      <c r="X64" s="13"/>
      <c r="Y64" s="14"/>
      <c r="Z64" s="14"/>
      <c r="AA64" s="14">
        <v>1.0</v>
      </c>
      <c r="AB64" s="14"/>
      <c r="AC64" s="14"/>
      <c r="AD64" s="69">
        <f>datevalue("2017-3-15")
</f>
        <v>42809</v>
      </c>
      <c r="AE64" s="71" t="s">
        <v>171</v>
      </c>
      <c r="AF64" s="17">
        <f>IF(OR($C64='Missing Wondercards'!$G$1,'Missing Wondercards'!$G$1="all")=TRUE,IF(SUM(AG64:AO64)&gt;0,1,0),0)</f>
        <v>0</v>
      </c>
      <c r="AG64" s="72">
        <f t="shared" ref="AG64:AO64" si="62">IF(OR(K64="?",K64="Mx",K64="Fx",K64="Nilx",K64="Rx")=TRUE,1,0)</f>
        <v>0</v>
      </c>
      <c r="AH64" s="72">
        <f t="shared" si="62"/>
        <v>0</v>
      </c>
      <c r="AI64" s="72">
        <f t="shared" si="62"/>
        <v>0</v>
      </c>
      <c r="AJ64" s="72">
        <f t="shared" si="62"/>
        <v>0</v>
      </c>
      <c r="AK64" s="72">
        <f t="shared" si="62"/>
        <v>0</v>
      </c>
      <c r="AL64" s="72">
        <f t="shared" si="62"/>
        <v>0</v>
      </c>
      <c r="AM64" s="72">
        <f t="shared" si="62"/>
        <v>0</v>
      </c>
      <c r="AN64" s="72">
        <f t="shared" si="62"/>
        <v>0</v>
      </c>
      <c r="AO64" s="72">
        <f t="shared" si="62"/>
        <v>0</v>
      </c>
      <c r="AP64" s="72"/>
    </row>
    <row r="65" ht="10.5" customHeight="1">
      <c r="A65" s="3">
        <v>56.0</v>
      </c>
      <c r="B65" s="3"/>
      <c r="C65" s="5">
        <v>2017.0</v>
      </c>
      <c r="D65" s="7">
        <v>225.0</v>
      </c>
      <c r="E65" s="73" t="s">
        <v>58</v>
      </c>
      <c r="F65" s="8" t="s">
        <v>114</v>
      </c>
      <c r="G65" s="80" t="s">
        <v>115</v>
      </c>
      <c r="H65" s="8" t="s">
        <v>172</v>
      </c>
      <c r="I65" s="8"/>
      <c r="J65" s="66"/>
      <c r="K65" s="5" t="s">
        <v>53</v>
      </c>
      <c r="L65" s="5" t="s">
        <v>53</v>
      </c>
      <c r="M65" s="5" t="s">
        <v>53</v>
      </c>
      <c r="N65" s="5" t="s">
        <v>53</v>
      </c>
      <c r="O65" s="74" t="s">
        <v>62</v>
      </c>
      <c r="P65" s="5" t="s">
        <v>53</v>
      </c>
      <c r="Q65" s="5" t="s">
        <v>53</v>
      </c>
      <c r="R65" s="5" t="s">
        <v>53</v>
      </c>
      <c r="S65" s="5" t="s">
        <v>53</v>
      </c>
      <c r="T65" s="5" t="s">
        <v>63</v>
      </c>
      <c r="U65" s="10">
        <v>1.0</v>
      </c>
      <c r="V65" s="11">
        <v>1.0</v>
      </c>
      <c r="W65" s="12"/>
      <c r="X65" s="13"/>
      <c r="Y65" s="14"/>
      <c r="Z65" s="14"/>
      <c r="AA65" s="14">
        <v>1.0</v>
      </c>
      <c r="AB65" s="14"/>
      <c r="AC65" s="14"/>
      <c r="AD65" s="69">
        <f>datevalue("2017-3-18")
</f>
        <v>42812</v>
      </c>
      <c r="AE65" s="71" t="s">
        <v>173</v>
      </c>
      <c r="AF65" s="17">
        <f>IF(OR($C65='Missing Wondercards'!$G$1,'Missing Wondercards'!$G$1="all")=TRUE,IF(SUM(AG65:AO65)&gt;0,1,0),0)</f>
        <v>0</v>
      </c>
      <c r="AG65" s="72">
        <f t="shared" ref="AG65:AO65" si="63">IF(OR(K65="?",K65="Mx",K65="Fx",K65="Nilx",K65="Rx")=TRUE,1,0)</f>
        <v>0</v>
      </c>
      <c r="AH65" s="72">
        <f t="shared" si="63"/>
        <v>0</v>
      </c>
      <c r="AI65" s="72">
        <f t="shared" si="63"/>
        <v>0</v>
      </c>
      <c r="AJ65" s="72">
        <f t="shared" si="63"/>
        <v>0</v>
      </c>
      <c r="AK65" s="72">
        <f t="shared" si="63"/>
        <v>0</v>
      </c>
      <c r="AL65" s="72">
        <f t="shared" si="63"/>
        <v>0</v>
      </c>
      <c r="AM65" s="72">
        <f t="shared" si="63"/>
        <v>0</v>
      </c>
      <c r="AN65" s="72">
        <f t="shared" si="63"/>
        <v>0</v>
      </c>
      <c r="AO65" s="72">
        <f t="shared" si="63"/>
        <v>0</v>
      </c>
      <c r="AP65" s="72"/>
    </row>
    <row r="66" ht="10.5" customHeight="1">
      <c r="A66" s="3">
        <v>57.0</v>
      </c>
      <c r="B66" s="3"/>
      <c r="C66" s="5">
        <v>2017.0</v>
      </c>
      <c r="D66" s="7">
        <v>227.0</v>
      </c>
      <c r="E66" s="73">
        <v>201703.0</v>
      </c>
      <c r="F66" s="8" t="s">
        <v>50</v>
      </c>
      <c r="G66" s="64" t="s">
        <v>57</v>
      </c>
      <c r="H66" s="8" t="s">
        <v>174</v>
      </c>
      <c r="I66" s="8"/>
      <c r="J66" s="66"/>
      <c r="K66" s="5" t="s">
        <v>53</v>
      </c>
      <c r="L66" s="5" t="s">
        <v>53</v>
      </c>
      <c r="M66" s="5" t="s">
        <v>53</v>
      </c>
      <c r="N66" s="5" t="s">
        <v>53</v>
      </c>
      <c r="O66" s="74" t="s">
        <v>94</v>
      </c>
      <c r="P66" s="5" t="s">
        <v>53</v>
      </c>
      <c r="Q66" s="5" t="s">
        <v>53</v>
      </c>
      <c r="R66" s="5" t="s">
        <v>53</v>
      </c>
      <c r="S66" s="5" t="s">
        <v>53</v>
      </c>
      <c r="T66" s="5" t="s">
        <v>63</v>
      </c>
      <c r="U66" s="10">
        <v>1.0</v>
      </c>
      <c r="V66" s="11">
        <v>1.0</v>
      </c>
      <c r="W66" s="12"/>
      <c r="X66" s="13"/>
      <c r="Y66" s="14"/>
      <c r="Z66" s="14"/>
      <c r="AA66" s="14">
        <v>1.0</v>
      </c>
      <c r="AB66" s="14"/>
      <c r="AC66" s="14"/>
      <c r="AD66" s="69">
        <f>datevalue("2017-3-11")
</f>
        <v>42805</v>
      </c>
      <c r="AE66" s="71" t="s">
        <v>175</v>
      </c>
      <c r="AF66" s="17">
        <f>IF(OR($C66='Missing Wondercards'!$G$1,'Missing Wondercards'!$G$1="all")=TRUE,IF(SUM(AG66:AO66)&gt;0,1,0),0)</f>
        <v>0</v>
      </c>
      <c r="AG66" s="72">
        <f t="shared" ref="AG66:AO66" si="64">IF(OR(K66="?",K66="Mx",K66="Fx",K66="Nilx",K66="Rx")=TRUE,1,0)</f>
        <v>0</v>
      </c>
      <c r="AH66" s="72">
        <f t="shared" si="64"/>
        <v>0</v>
      </c>
      <c r="AI66" s="72">
        <f t="shared" si="64"/>
        <v>0</v>
      </c>
      <c r="AJ66" s="72">
        <f t="shared" si="64"/>
        <v>0</v>
      </c>
      <c r="AK66" s="72">
        <f t="shared" si="64"/>
        <v>0</v>
      </c>
      <c r="AL66" s="72">
        <f t="shared" si="64"/>
        <v>0</v>
      </c>
      <c r="AM66" s="72">
        <f t="shared" si="64"/>
        <v>0</v>
      </c>
      <c r="AN66" s="72">
        <f t="shared" si="64"/>
        <v>0</v>
      </c>
      <c r="AO66" s="72">
        <f t="shared" si="64"/>
        <v>0</v>
      </c>
      <c r="AP66" s="72"/>
    </row>
    <row r="67" ht="10.5" customHeight="1">
      <c r="A67" s="3">
        <v>58.0</v>
      </c>
      <c r="B67" s="3"/>
      <c r="C67" s="5">
        <v>2017.0</v>
      </c>
      <c r="D67" s="76">
        <v>228.0</v>
      </c>
      <c r="E67" s="63">
        <v>170715.0</v>
      </c>
      <c r="F67" s="8" t="s">
        <v>50</v>
      </c>
      <c r="G67" s="79" t="s">
        <v>176</v>
      </c>
      <c r="H67" s="83" t="s">
        <v>177</v>
      </c>
      <c r="I67" s="8"/>
      <c r="J67" s="66"/>
      <c r="K67" s="5" t="s">
        <v>53</v>
      </c>
      <c r="L67" s="5" t="s">
        <v>53</v>
      </c>
      <c r="M67" s="5" t="s">
        <v>53</v>
      </c>
      <c r="N67" s="5" t="s">
        <v>53</v>
      </c>
      <c r="O67" s="74" t="s">
        <v>62</v>
      </c>
      <c r="P67" s="5" t="s">
        <v>53</v>
      </c>
      <c r="Q67" s="5" t="s">
        <v>53</v>
      </c>
      <c r="R67" s="5" t="s">
        <v>53</v>
      </c>
      <c r="S67" s="5" t="s">
        <v>53</v>
      </c>
      <c r="T67" s="5" t="s">
        <v>54</v>
      </c>
      <c r="U67" s="10">
        <v>1.0</v>
      </c>
      <c r="V67" s="11">
        <v>1.0</v>
      </c>
      <c r="W67" s="12"/>
      <c r="X67" s="13"/>
      <c r="Y67" s="84">
        <v>1.0</v>
      </c>
      <c r="Z67" s="84">
        <v>1.0</v>
      </c>
      <c r="AA67" s="84">
        <v>1.0</v>
      </c>
      <c r="AB67" s="84">
        <v>1.0</v>
      </c>
      <c r="AC67" s="14"/>
      <c r="AD67" s="69">
        <f>datevalue("2017-7-15")
</f>
        <v>42931</v>
      </c>
      <c r="AE67" s="71" t="s">
        <v>65</v>
      </c>
      <c r="AF67" s="17">
        <f>IF(OR($C67='Missing Wondercards'!$G$1,'Missing Wondercards'!$G$1="all")=TRUE,IF(SUM(AG67:AO67)&gt;0,1,0),0)</f>
        <v>0</v>
      </c>
      <c r="AG67" s="72">
        <f t="shared" ref="AG67:AO67" si="65">IF(OR(K67="?",K67="Mx",K67="Fx",K67="Nilx",K67="Rx")=TRUE,1,0)</f>
        <v>0</v>
      </c>
      <c r="AH67" s="72">
        <f t="shared" si="65"/>
        <v>0</v>
      </c>
      <c r="AI67" s="72">
        <f t="shared" si="65"/>
        <v>0</v>
      </c>
      <c r="AJ67" s="72">
        <f t="shared" si="65"/>
        <v>0</v>
      </c>
      <c r="AK67" s="72">
        <f t="shared" si="65"/>
        <v>0</v>
      </c>
      <c r="AL67" s="72">
        <f t="shared" si="65"/>
        <v>0</v>
      </c>
      <c r="AM67" s="72">
        <f t="shared" si="65"/>
        <v>0</v>
      </c>
      <c r="AN67" s="72">
        <f t="shared" si="65"/>
        <v>0</v>
      </c>
      <c r="AO67" s="72">
        <f t="shared" si="65"/>
        <v>0</v>
      </c>
      <c r="AP67" s="72"/>
    </row>
    <row r="68" ht="10.5" customHeight="1">
      <c r="A68" s="3">
        <v>59.0</v>
      </c>
      <c r="B68" s="3"/>
      <c r="C68" s="5">
        <v>2017.0</v>
      </c>
      <c r="D68" s="76">
        <v>230.0</v>
      </c>
      <c r="E68" s="63">
        <v>170503.0</v>
      </c>
      <c r="F68" s="8" t="s">
        <v>50</v>
      </c>
      <c r="G68" s="80" t="s">
        <v>178</v>
      </c>
      <c r="H68" s="83" t="s">
        <v>179</v>
      </c>
      <c r="I68" s="8"/>
      <c r="J68" s="66"/>
      <c r="K68" s="5" t="s">
        <v>53</v>
      </c>
      <c r="L68" s="5" t="s">
        <v>53</v>
      </c>
      <c r="M68" s="5" t="s">
        <v>53</v>
      </c>
      <c r="N68" s="5" t="s">
        <v>53</v>
      </c>
      <c r="O68" s="82" t="s">
        <v>140</v>
      </c>
      <c r="P68" s="5" t="s">
        <v>53</v>
      </c>
      <c r="Q68" s="5" t="s">
        <v>53</v>
      </c>
      <c r="R68" s="5" t="s">
        <v>53</v>
      </c>
      <c r="S68" s="5" t="s">
        <v>53</v>
      </c>
      <c r="T68" s="5" t="s">
        <v>54</v>
      </c>
      <c r="U68" s="10">
        <v>1.0</v>
      </c>
      <c r="V68" s="11">
        <v>1.0</v>
      </c>
      <c r="W68" s="12"/>
      <c r="X68" s="13"/>
      <c r="Y68" s="14">
        <v>1.0</v>
      </c>
      <c r="Z68" s="14">
        <v>1.0</v>
      </c>
      <c r="AA68" s="14">
        <v>1.0</v>
      </c>
      <c r="AB68" s="14">
        <v>1.0</v>
      </c>
      <c r="AC68" s="14"/>
      <c r="AD68" s="69">
        <f t="shared" ref="AD68:AD75" si="67">datevalue("2017-5-13")
</f>
        <v>42868</v>
      </c>
      <c r="AE68" s="71" t="s">
        <v>180</v>
      </c>
      <c r="AF68" s="17">
        <f>IF(OR($C68='Missing Wondercards'!$G$1,'Missing Wondercards'!$G$1="all")=TRUE,IF(SUM(AG68:AO68)&gt;0,1,0),0)</f>
        <v>0</v>
      </c>
      <c r="AG68" s="72">
        <f t="shared" ref="AG68:AO68" si="66">IF(OR(K68="?",K68="Mx",K68="Fx",K68="Nilx",K68="Rx")=TRUE,1,0)</f>
        <v>0</v>
      </c>
      <c r="AH68" s="72">
        <f t="shared" si="66"/>
        <v>0</v>
      </c>
      <c r="AI68" s="72">
        <f t="shared" si="66"/>
        <v>0</v>
      </c>
      <c r="AJ68" s="72">
        <f t="shared" si="66"/>
        <v>0</v>
      </c>
      <c r="AK68" s="72">
        <f t="shared" si="66"/>
        <v>0</v>
      </c>
      <c r="AL68" s="72">
        <f t="shared" si="66"/>
        <v>0</v>
      </c>
      <c r="AM68" s="72">
        <f t="shared" si="66"/>
        <v>0</v>
      </c>
      <c r="AN68" s="72">
        <f t="shared" si="66"/>
        <v>0</v>
      </c>
      <c r="AO68" s="72">
        <f t="shared" si="66"/>
        <v>0</v>
      </c>
      <c r="AP68" s="72"/>
    </row>
    <row r="69" ht="10.5" customHeight="1">
      <c r="A69" s="3">
        <v>60.0</v>
      </c>
      <c r="B69" s="3"/>
      <c r="C69" s="5">
        <v>2017.0</v>
      </c>
      <c r="D69" s="76">
        <v>230.0</v>
      </c>
      <c r="E69" s="63">
        <v>170503.0</v>
      </c>
      <c r="F69" s="8" t="s">
        <v>50</v>
      </c>
      <c r="G69" s="80" t="s">
        <v>181</v>
      </c>
      <c r="H69" s="83" t="s">
        <v>182</v>
      </c>
      <c r="I69" s="8"/>
      <c r="J69" s="66"/>
      <c r="K69" s="5" t="s">
        <v>53</v>
      </c>
      <c r="L69" s="5" t="s">
        <v>53</v>
      </c>
      <c r="M69" s="5" t="s">
        <v>53</v>
      </c>
      <c r="N69" s="5" t="s">
        <v>53</v>
      </c>
      <c r="O69" s="82" t="s">
        <v>140</v>
      </c>
      <c r="P69" s="5" t="s">
        <v>53</v>
      </c>
      <c r="Q69" s="5" t="s">
        <v>53</v>
      </c>
      <c r="R69" s="5" t="s">
        <v>53</v>
      </c>
      <c r="S69" s="5" t="s">
        <v>53</v>
      </c>
      <c r="T69" s="5" t="s">
        <v>54</v>
      </c>
      <c r="U69" s="10">
        <v>1.0</v>
      </c>
      <c r="V69" s="11">
        <v>1.0</v>
      </c>
      <c r="W69" s="12"/>
      <c r="X69" s="13"/>
      <c r="Y69" s="14">
        <v>1.0</v>
      </c>
      <c r="Z69" s="14">
        <v>1.0</v>
      </c>
      <c r="AA69" s="14">
        <v>1.0</v>
      </c>
      <c r="AB69" s="14">
        <v>1.0</v>
      </c>
      <c r="AC69" s="14"/>
      <c r="AD69" s="69">
        <f t="shared" si="67"/>
        <v>42868</v>
      </c>
      <c r="AE69" s="71" t="s">
        <v>180</v>
      </c>
      <c r="AF69" s="17">
        <f>IF(OR($C69='Missing Wondercards'!$G$1,'Missing Wondercards'!$G$1="all")=TRUE,IF(SUM(AG69:AO69)&gt;0,1,0),0)</f>
        <v>0</v>
      </c>
      <c r="AG69" s="72">
        <f t="shared" ref="AG69:AO69" si="68">IF(OR(K69="?",K69="Mx",K69="Fx",K69="Nilx",K69="Rx")=TRUE,1,0)</f>
        <v>0</v>
      </c>
      <c r="AH69" s="72">
        <f t="shared" si="68"/>
        <v>0</v>
      </c>
      <c r="AI69" s="72">
        <f t="shared" si="68"/>
        <v>0</v>
      </c>
      <c r="AJ69" s="72">
        <f t="shared" si="68"/>
        <v>0</v>
      </c>
      <c r="AK69" s="72">
        <f t="shared" si="68"/>
        <v>0</v>
      </c>
      <c r="AL69" s="72">
        <f t="shared" si="68"/>
        <v>0</v>
      </c>
      <c r="AM69" s="72">
        <f t="shared" si="68"/>
        <v>0</v>
      </c>
      <c r="AN69" s="72">
        <f t="shared" si="68"/>
        <v>0</v>
      </c>
      <c r="AO69" s="72">
        <f t="shared" si="68"/>
        <v>0</v>
      </c>
      <c r="AP69" s="72"/>
    </row>
    <row r="70" ht="10.5" customHeight="1">
      <c r="A70" s="3">
        <v>61.0</v>
      </c>
      <c r="B70" s="3"/>
      <c r="C70" s="5">
        <v>2017.0</v>
      </c>
      <c r="D70" s="76">
        <v>230.0</v>
      </c>
      <c r="E70" s="63">
        <v>170503.0</v>
      </c>
      <c r="F70" s="8" t="s">
        <v>50</v>
      </c>
      <c r="G70" s="80" t="s">
        <v>183</v>
      </c>
      <c r="H70" s="83" t="s">
        <v>184</v>
      </c>
      <c r="I70" s="8"/>
      <c r="J70" s="66"/>
      <c r="K70" s="5" t="s">
        <v>53</v>
      </c>
      <c r="L70" s="5" t="s">
        <v>53</v>
      </c>
      <c r="M70" s="5" t="s">
        <v>53</v>
      </c>
      <c r="N70" s="5" t="s">
        <v>53</v>
      </c>
      <c r="O70" s="82" t="s">
        <v>140</v>
      </c>
      <c r="P70" s="5" t="s">
        <v>53</v>
      </c>
      <c r="Q70" s="5" t="s">
        <v>53</v>
      </c>
      <c r="R70" s="5" t="s">
        <v>53</v>
      </c>
      <c r="S70" s="5" t="s">
        <v>53</v>
      </c>
      <c r="T70" s="5" t="s">
        <v>54</v>
      </c>
      <c r="U70" s="10">
        <v>1.0</v>
      </c>
      <c r="V70" s="11">
        <v>1.0</v>
      </c>
      <c r="W70" s="12"/>
      <c r="X70" s="13"/>
      <c r="Y70" s="14">
        <v>1.0</v>
      </c>
      <c r="Z70" s="14">
        <v>1.0</v>
      </c>
      <c r="AA70" s="14">
        <v>1.0</v>
      </c>
      <c r="AB70" s="14">
        <v>1.0</v>
      </c>
      <c r="AC70" s="14"/>
      <c r="AD70" s="69">
        <f t="shared" si="67"/>
        <v>42868</v>
      </c>
      <c r="AE70" s="71" t="s">
        <v>180</v>
      </c>
      <c r="AF70" s="17">
        <f>IF(OR($C70='Missing Wondercards'!$G$1,'Missing Wondercards'!$G$1="all")=TRUE,IF(SUM(AG70:AO70)&gt;0,1,0),0)</f>
        <v>0</v>
      </c>
      <c r="AG70" s="72">
        <f t="shared" ref="AG70:AO70" si="69">IF(OR(K70="?",K70="Mx",K70="Fx",K70="Nilx",K70="Rx")=TRUE,1,0)</f>
        <v>0</v>
      </c>
      <c r="AH70" s="72">
        <f t="shared" si="69"/>
        <v>0</v>
      </c>
      <c r="AI70" s="72">
        <f t="shared" si="69"/>
        <v>0</v>
      </c>
      <c r="AJ70" s="72">
        <f t="shared" si="69"/>
        <v>0</v>
      </c>
      <c r="AK70" s="72">
        <f t="shared" si="69"/>
        <v>0</v>
      </c>
      <c r="AL70" s="72">
        <f t="shared" si="69"/>
        <v>0</v>
      </c>
      <c r="AM70" s="72">
        <f t="shared" si="69"/>
        <v>0</v>
      </c>
      <c r="AN70" s="72">
        <f t="shared" si="69"/>
        <v>0</v>
      </c>
      <c r="AO70" s="72">
        <f t="shared" si="69"/>
        <v>0</v>
      </c>
      <c r="AP70" s="72"/>
    </row>
    <row r="71" ht="10.5" customHeight="1">
      <c r="A71" s="3">
        <v>62.0</v>
      </c>
      <c r="B71" s="3"/>
      <c r="C71" s="5">
        <v>2017.0</v>
      </c>
      <c r="D71" s="76">
        <v>230.0</v>
      </c>
      <c r="E71" s="63">
        <v>170503.0</v>
      </c>
      <c r="F71" s="8" t="s">
        <v>50</v>
      </c>
      <c r="G71" s="80" t="s">
        <v>185</v>
      </c>
      <c r="H71" s="83" t="s">
        <v>186</v>
      </c>
      <c r="I71" s="8"/>
      <c r="J71" s="66"/>
      <c r="K71" s="5" t="s">
        <v>53</v>
      </c>
      <c r="L71" s="5" t="s">
        <v>53</v>
      </c>
      <c r="M71" s="5" t="s">
        <v>53</v>
      </c>
      <c r="N71" s="5" t="s">
        <v>53</v>
      </c>
      <c r="O71" s="82" t="s">
        <v>140</v>
      </c>
      <c r="P71" s="5" t="s">
        <v>53</v>
      </c>
      <c r="Q71" s="5" t="s">
        <v>53</v>
      </c>
      <c r="R71" s="5" t="s">
        <v>53</v>
      </c>
      <c r="S71" s="5" t="s">
        <v>53</v>
      </c>
      <c r="T71" s="5" t="s">
        <v>54</v>
      </c>
      <c r="U71" s="10">
        <v>1.0</v>
      </c>
      <c r="V71" s="11">
        <v>1.0</v>
      </c>
      <c r="W71" s="12"/>
      <c r="X71" s="13"/>
      <c r="Y71" s="14">
        <v>1.0</v>
      </c>
      <c r="Z71" s="14">
        <v>1.0</v>
      </c>
      <c r="AA71" s="14">
        <v>1.0</v>
      </c>
      <c r="AB71" s="14">
        <v>1.0</v>
      </c>
      <c r="AC71" s="14"/>
      <c r="AD71" s="69">
        <f t="shared" si="67"/>
        <v>42868</v>
      </c>
      <c r="AE71" s="71" t="s">
        <v>180</v>
      </c>
      <c r="AF71" s="17">
        <f>IF(OR($C71='Missing Wondercards'!$G$1,'Missing Wondercards'!$G$1="all")=TRUE,IF(SUM(AG71:AO71)&gt;0,1,0),0)</f>
        <v>0</v>
      </c>
      <c r="AG71" s="72">
        <f t="shared" ref="AG71:AO71" si="70">IF(OR(K71="?",K71="Mx",K71="Fx",K71="Nilx",K71="Rx")=TRUE,1,0)</f>
        <v>0</v>
      </c>
      <c r="AH71" s="72">
        <f t="shared" si="70"/>
        <v>0</v>
      </c>
      <c r="AI71" s="72">
        <f t="shared" si="70"/>
        <v>0</v>
      </c>
      <c r="AJ71" s="72">
        <f t="shared" si="70"/>
        <v>0</v>
      </c>
      <c r="AK71" s="72">
        <f t="shared" si="70"/>
        <v>0</v>
      </c>
      <c r="AL71" s="72">
        <f t="shared" si="70"/>
        <v>0</v>
      </c>
      <c r="AM71" s="72">
        <f t="shared" si="70"/>
        <v>0</v>
      </c>
      <c r="AN71" s="72">
        <f t="shared" si="70"/>
        <v>0</v>
      </c>
      <c r="AO71" s="72">
        <f t="shared" si="70"/>
        <v>0</v>
      </c>
      <c r="AP71" s="72"/>
    </row>
    <row r="72" ht="10.5" customHeight="1">
      <c r="A72" s="3">
        <v>63.0</v>
      </c>
      <c r="B72" s="3"/>
      <c r="C72" s="5">
        <v>2017.0</v>
      </c>
      <c r="D72" s="76">
        <v>230.0</v>
      </c>
      <c r="E72" s="63">
        <v>170503.0</v>
      </c>
      <c r="F72" s="8" t="s">
        <v>50</v>
      </c>
      <c r="G72" s="80" t="s">
        <v>187</v>
      </c>
      <c r="H72" s="83" t="s">
        <v>188</v>
      </c>
      <c r="I72" s="8"/>
      <c r="J72" s="66"/>
      <c r="K72" s="5" t="s">
        <v>53</v>
      </c>
      <c r="L72" s="5" t="s">
        <v>53</v>
      </c>
      <c r="M72" s="5" t="s">
        <v>53</v>
      </c>
      <c r="N72" s="5" t="s">
        <v>53</v>
      </c>
      <c r="O72" s="82" t="s">
        <v>140</v>
      </c>
      <c r="P72" s="5" t="s">
        <v>53</v>
      </c>
      <c r="Q72" s="5" t="s">
        <v>53</v>
      </c>
      <c r="R72" s="5" t="s">
        <v>53</v>
      </c>
      <c r="S72" s="5" t="s">
        <v>53</v>
      </c>
      <c r="T72" s="5" t="s">
        <v>54</v>
      </c>
      <c r="U72" s="10">
        <v>1.0</v>
      </c>
      <c r="V72" s="11">
        <v>1.0</v>
      </c>
      <c r="W72" s="12"/>
      <c r="X72" s="13"/>
      <c r="Y72" s="14">
        <v>1.0</v>
      </c>
      <c r="Z72" s="14">
        <v>1.0</v>
      </c>
      <c r="AA72" s="14">
        <v>1.0</v>
      </c>
      <c r="AB72" s="14">
        <v>1.0</v>
      </c>
      <c r="AC72" s="14"/>
      <c r="AD72" s="69">
        <f t="shared" si="67"/>
        <v>42868</v>
      </c>
      <c r="AE72" s="71" t="s">
        <v>180</v>
      </c>
      <c r="AF72" s="17">
        <f>IF(OR($C72='Missing Wondercards'!$G$1,'Missing Wondercards'!$G$1="all")=TRUE,IF(SUM(AG72:AO72)&gt;0,1,0),0)</f>
        <v>0</v>
      </c>
      <c r="AG72" s="72">
        <f t="shared" ref="AG72:AO72" si="71">IF(OR(K72="?",K72="Mx",K72="Fx",K72="Nilx",K72="Rx")=TRUE,1,0)</f>
        <v>0</v>
      </c>
      <c r="AH72" s="72">
        <f t="shared" si="71"/>
        <v>0</v>
      </c>
      <c r="AI72" s="72">
        <f t="shared" si="71"/>
        <v>0</v>
      </c>
      <c r="AJ72" s="72">
        <f t="shared" si="71"/>
        <v>0</v>
      </c>
      <c r="AK72" s="72">
        <f t="shared" si="71"/>
        <v>0</v>
      </c>
      <c r="AL72" s="72">
        <f t="shared" si="71"/>
        <v>0</v>
      </c>
      <c r="AM72" s="72">
        <f t="shared" si="71"/>
        <v>0</v>
      </c>
      <c r="AN72" s="72">
        <f t="shared" si="71"/>
        <v>0</v>
      </c>
      <c r="AO72" s="72">
        <f t="shared" si="71"/>
        <v>0</v>
      </c>
      <c r="AP72" s="72"/>
    </row>
    <row r="73" ht="10.5" customHeight="1">
      <c r="A73" s="3">
        <v>64.0</v>
      </c>
      <c r="B73" s="3"/>
      <c r="C73" s="5">
        <v>2017.0</v>
      </c>
      <c r="D73" s="76">
        <v>230.0</v>
      </c>
      <c r="E73" s="63">
        <v>170503.0</v>
      </c>
      <c r="F73" s="8" t="s">
        <v>50</v>
      </c>
      <c r="G73" s="80" t="s">
        <v>189</v>
      </c>
      <c r="H73" s="83" t="s">
        <v>190</v>
      </c>
      <c r="I73" s="8"/>
      <c r="J73" s="66"/>
      <c r="K73" s="5" t="s">
        <v>53</v>
      </c>
      <c r="L73" s="5" t="s">
        <v>53</v>
      </c>
      <c r="M73" s="5" t="s">
        <v>53</v>
      </c>
      <c r="N73" s="5" t="s">
        <v>53</v>
      </c>
      <c r="O73" s="82" t="s">
        <v>140</v>
      </c>
      <c r="P73" s="5" t="s">
        <v>53</v>
      </c>
      <c r="Q73" s="5" t="s">
        <v>53</v>
      </c>
      <c r="R73" s="5" t="s">
        <v>53</v>
      </c>
      <c r="S73" s="5" t="s">
        <v>53</v>
      </c>
      <c r="T73" s="5" t="s">
        <v>54</v>
      </c>
      <c r="U73" s="10">
        <v>1.0</v>
      </c>
      <c r="V73" s="11">
        <v>1.0</v>
      </c>
      <c r="W73" s="12"/>
      <c r="X73" s="13"/>
      <c r="Y73" s="14">
        <v>1.0</v>
      </c>
      <c r="Z73" s="14">
        <v>1.0</v>
      </c>
      <c r="AA73" s="14">
        <v>1.0</v>
      </c>
      <c r="AB73" s="14">
        <v>1.0</v>
      </c>
      <c r="AC73" s="14"/>
      <c r="AD73" s="69">
        <f t="shared" si="67"/>
        <v>42868</v>
      </c>
      <c r="AE73" s="71" t="s">
        <v>180</v>
      </c>
      <c r="AF73" s="17">
        <f>IF(OR($C73='Missing Wondercards'!$G$1,'Missing Wondercards'!$G$1="all")=TRUE,IF(SUM(AG73:AO73)&gt;0,1,0),0)</f>
        <v>0</v>
      </c>
      <c r="AG73" s="72">
        <f t="shared" ref="AG73:AO73" si="72">IF(OR(K73="?",K73="Mx",K73="Fx",K73="Nilx",K73="Rx")=TRUE,1,0)</f>
        <v>0</v>
      </c>
      <c r="AH73" s="72">
        <f t="shared" si="72"/>
        <v>0</v>
      </c>
      <c r="AI73" s="72">
        <f t="shared" si="72"/>
        <v>0</v>
      </c>
      <c r="AJ73" s="72">
        <f t="shared" si="72"/>
        <v>0</v>
      </c>
      <c r="AK73" s="72">
        <f t="shared" si="72"/>
        <v>0</v>
      </c>
      <c r="AL73" s="72">
        <f t="shared" si="72"/>
        <v>0</v>
      </c>
      <c r="AM73" s="72">
        <f t="shared" si="72"/>
        <v>0</v>
      </c>
      <c r="AN73" s="72">
        <f t="shared" si="72"/>
        <v>0</v>
      </c>
      <c r="AO73" s="72">
        <f t="shared" si="72"/>
        <v>0</v>
      </c>
      <c r="AP73" s="72"/>
    </row>
    <row r="74" ht="10.5" customHeight="1">
      <c r="A74" s="3">
        <v>65.0</v>
      </c>
      <c r="B74" s="3"/>
      <c r="C74" s="5">
        <v>2017.0</v>
      </c>
      <c r="D74" s="76">
        <v>230.0</v>
      </c>
      <c r="E74" s="63">
        <v>170503.0</v>
      </c>
      <c r="F74" s="8" t="s">
        <v>50</v>
      </c>
      <c r="G74" s="80" t="s">
        <v>191</v>
      </c>
      <c r="H74" s="83" t="s">
        <v>192</v>
      </c>
      <c r="I74" s="8"/>
      <c r="J74" s="66"/>
      <c r="K74" s="5" t="s">
        <v>53</v>
      </c>
      <c r="L74" s="5" t="s">
        <v>53</v>
      </c>
      <c r="M74" s="5" t="s">
        <v>53</v>
      </c>
      <c r="N74" s="5" t="s">
        <v>53</v>
      </c>
      <c r="O74" s="82" t="s">
        <v>140</v>
      </c>
      <c r="P74" s="5" t="s">
        <v>53</v>
      </c>
      <c r="Q74" s="5" t="s">
        <v>53</v>
      </c>
      <c r="R74" s="5" t="s">
        <v>53</v>
      </c>
      <c r="S74" s="5" t="s">
        <v>53</v>
      </c>
      <c r="T74" s="5" t="s">
        <v>54</v>
      </c>
      <c r="U74" s="10">
        <v>1.0</v>
      </c>
      <c r="V74" s="11">
        <v>1.0</v>
      </c>
      <c r="W74" s="12"/>
      <c r="X74" s="13"/>
      <c r="Y74" s="14">
        <v>1.0</v>
      </c>
      <c r="Z74" s="14">
        <v>1.0</v>
      </c>
      <c r="AA74" s="14">
        <v>1.0</v>
      </c>
      <c r="AB74" s="14">
        <v>1.0</v>
      </c>
      <c r="AC74" s="14"/>
      <c r="AD74" s="69">
        <f t="shared" si="67"/>
        <v>42868</v>
      </c>
      <c r="AE74" s="71" t="s">
        <v>180</v>
      </c>
      <c r="AF74" s="17">
        <f>IF(OR($C74='Missing Wondercards'!$G$1,'Missing Wondercards'!$G$1="all")=TRUE,IF(SUM(AG74:AO74)&gt;0,1,0),0)</f>
        <v>0</v>
      </c>
      <c r="AG74" s="72">
        <f t="shared" ref="AG74:AO74" si="73">IF(OR(K74="?",K74="Mx",K74="Fx",K74="Nilx",K74="Rx")=TRUE,1,0)</f>
        <v>0</v>
      </c>
      <c r="AH74" s="72">
        <f t="shared" si="73"/>
        <v>0</v>
      </c>
      <c r="AI74" s="72">
        <f t="shared" si="73"/>
        <v>0</v>
      </c>
      <c r="AJ74" s="72">
        <f t="shared" si="73"/>
        <v>0</v>
      </c>
      <c r="AK74" s="72">
        <f t="shared" si="73"/>
        <v>0</v>
      </c>
      <c r="AL74" s="72">
        <f t="shared" si="73"/>
        <v>0</v>
      </c>
      <c r="AM74" s="72">
        <f t="shared" si="73"/>
        <v>0</v>
      </c>
      <c r="AN74" s="72">
        <f t="shared" si="73"/>
        <v>0</v>
      </c>
      <c r="AO74" s="72">
        <f t="shared" si="73"/>
        <v>0</v>
      </c>
      <c r="AP74" s="72"/>
    </row>
    <row r="75" ht="10.5" customHeight="1">
      <c r="A75" s="3">
        <v>66.0</v>
      </c>
      <c r="B75" s="3"/>
      <c r="C75" s="5">
        <v>2017.0</v>
      </c>
      <c r="D75" s="76">
        <v>230.0</v>
      </c>
      <c r="E75" s="63">
        <v>170503.0</v>
      </c>
      <c r="F75" s="8" t="s">
        <v>50</v>
      </c>
      <c r="G75" s="80" t="s">
        <v>194</v>
      </c>
      <c r="H75" s="83" t="s">
        <v>195</v>
      </c>
      <c r="I75" s="8"/>
      <c r="J75" s="66"/>
      <c r="K75" s="5" t="s">
        <v>53</v>
      </c>
      <c r="L75" s="5" t="s">
        <v>53</v>
      </c>
      <c r="M75" s="5" t="s">
        <v>53</v>
      </c>
      <c r="N75" s="5" t="s">
        <v>53</v>
      </c>
      <c r="O75" s="82" t="s">
        <v>140</v>
      </c>
      <c r="P75" s="5" t="s">
        <v>53</v>
      </c>
      <c r="Q75" s="5" t="s">
        <v>53</v>
      </c>
      <c r="R75" s="5" t="s">
        <v>53</v>
      </c>
      <c r="S75" s="5" t="s">
        <v>53</v>
      </c>
      <c r="T75" s="5" t="s">
        <v>54</v>
      </c>
      <c r="U75" s="10">
        <v>1.0</v>
      </c>
      <c r="V75" s="11">
        <v>1.0</v>
      </c>
      <c r="W75" s="12"/>
      <c r="X75" s="13"/>
      <c r="Y75" s="14">
        <v>1.0</v>
      </c>
      <c r="Z75" s="14">
        <v>1.0</v>
      </c>
      <c r="AA75" s="14">
        <v>1.0</v>
      </c>
      <c r="AB75" s="14">
        <v>1.0</v>
      </c>
      <c r="AC75" s="14"/>
      <c r="AD75" s="69">
        <f t="shared" si="67"/>
        <v>42868</v>
      </c>
      <c r="AE75" s="71" t="s">
        <v>180</v>
      </c>
      <c r="AF75" s="17">
        <f>IF(OR($C75='Missing Wondercards'!$G$1,'Missing Wondercards'!$G$1="all")=TRUE,IF(SUM(AG75:AO75)&gt;0,1,0),0)</f>
        <v>0</v>
      </c>
      <c r="AG75" s="72">
        <f t="shared" ref="AG75:AO75" si="74">IF(OR(K75="?",K75="Mx",K75="Fx",K75="Nilx",K75="Rx")=TRUE,1,0)</f>
        <v>0</v>
      </c>
      <c r="AH75" s="72">
        <f t="shared" si="74"/>
        <v>0</v>
      </c>
      <c r="AI75" s="72">
        <f t="shared" si="74"/>
        <v>0</v>
      </c>
      <c r="AJ75" s="72">
        <f t="shared" si="74"/>
        <v>0</v>
      </c>
      <c r="AK75" s="72">
        <f t="shared" si="74"/>
        <v>0</v>
      </c>
      <c r="AL75" s="72">
        <f t="shared" si="74"/>
        <v>0</v>
      </c>
      <c r="AM75" s="72">
        <f t="shared" si="74"/>
        <v>0</v>
      </c>
      <c r="AN75" s="72">
        <f t="shared" si="74"/>
        <v>0</v>
      </c>
      <c r="AO75" s="72">
        <f t="shared" si="74"/>
        <v>0</v>
      </c>
      <c r="AP75" s="72"/>
    </row>
    <row r="76" ht="10.5" customHeight="1">
      <c r="A76" s="3">
        <v>67.0</v>
      </c>
      <c r="B76" s="3"/>
      <c r="C76" s="5">
        <v>2017.0</v>
      </c>
      <c r="D76" s="76">
        <v>231.0</v>
      </c>
      <c r="E76" s="76">
        <v>170630.0</v>
      </c>
      <c r="F76" s="8" t="s">
        <v>50</v>
      </c>
      <c r="G76" s="80" t="s">
        <v>199</v>
      </c>
      <c r="H76" s="83" t="s">
        <v>200</v>
      </c>
      <c r="I76" s="8"/>
      <c r="J76" s="66"/>
      <c r="K76" s="5" t="s">
        <v>53</v>
      </c>
      <c r="L76" s="5" t="s">
        <v>53</v>
      </c>
      <c r="M76" s="5" t="s">
        <v>53</v>
      </c>
      <c r="N76" s="5" t="s">
        <v>53</v>
      </c>
      <c r="O76" s="74" t="s">
        <v>62</v>
      </c>
      <c r="P76" s="5" t="s">
        <v>53</v>
      </c>
      <c r="Q76" s="5" t="s">
        <v>53</v>
      </c>
      <c r="R76" s="5" t="s">
        <v>53</v>
      </c>
      <c r="S76" s="5" t="s">
        <v>53</v>
      </c>
      <c r="T76" s="5" t="s">
        <v>54</v>
      </c>
      <c r="U76" s="100">
        <v>1.0</v>
      </c>
      <c r="V76" s="101">
        <v>1.0</v>
      </c>
      <c r="W76" s="12"/>
      <c r="X76" s="13"/>
      <c r="Y76" s="84">
        <v>1.0</v>
      </c>
      <c r="Z76" s="84">
        <v>1.0</v>
      </c>
      <c r="AA76" s="84">
        <v>1.0</v>
      </c>
      <c r="AB76" s="84">
        <v>1.0</v>
      </c>
      <c r="AC76" s="14"/>
      <c r="AD76" s="69">
        <f>datevalue("2017-6-30")
</f>
        <v>42916</v>
      </c>
      <c r="AE76" s="71" t="s">
        <v>202</v>
      </c>
      <c r="AF76" s="17">
        <f>IF(OR($C76='Missing Wondercards'!$G$1,'Missing Wondercards'!$G$1="all")=TRUE,IF(SUM(AG76:AO76)&gt;0,1,0),0)</f>
        <v>0</v>
      </c>
      <c r="AG76" s="72">
        <f t="shared" ref="AG76:AO76" si="75">IF(OR(K76="?",K76="Mx",K76="Fx",K76="Nilx",K76="Rx")=TRUE,1,0)</f>
        <v>0</v>
      </c>
      <c r="AH76" s="72">
        <f t="shared" si="75"/>
        <v>0</v>
      </c>
      <c r="AI76" s="72">
        <f t="shared" si="75"/>
        <v>0</v>
      </c>
      <c r="AJ76" s="72">
        <f t="shared" si="75"/>
        <v>0</v>
      </c>
      <c r="AK76" s="72">
        <f t="shared" si="75"/>
        <v>0</v>
      </c>
      <c r="AL76" s="72">
        <f t="shared" si="75"/>
        <v>0</v>
      </c>
      <c r="AM76" s="72">
        <f t="shared" si="75"/>
        <v>0</v>
      </c>
      <c r="AN76" s="72">
        <f t="shared" si="75"/>
        <v>0</v>
      </c>
      <c r="AO76" s="72">
        <f t="shared" si="75"/>
        <v>0</v>
      </c>
      <c r="AP76" s="72"/>
    </row>
    <row r="77" ht="10.5" customHeight="1">
      <c r="A77" s="3">
        <v>68.0</v>
      </c>
      <c r="B77" s="3"/>
      <c r="C77" s="5">
        <v>2017.0</v>
      </c>
      <c r="D77" s="76">
        <v>233.0</v>
      </c>
      <c r="E77" s="63">
        <v>170428.0</v>
      </c>
      <c r="F77" s="8" t="s">
        <v>50</v>
      </c>
      <c r="G77" s="80" t="s">
        <v>142</v>
      </c>
      <c r="H77" s="8" t="s">
        <v>203</v>
      </c>
      <c r="I77" s="8"/>
      <c r="J77" s="66"/>
      <c r="K77" s="74" t="s">
        <v>62</v>
      </c>
      <c r="L77" s="5" t="s">
        <v>53</v>
      </c>
      <c r="M77" s="5" t="s">
        <v>53</v>
      </c>
      <c r="N77" s="5" t="s">
        <v>53</v>
      </c>
      <c r="O77" s="5" t="s">
        <v>53</v>
      </c>
      <c r="P77" s="5" t="s">
        <v>53</v>
      </c>
      <c r="Q77" s="5" t="s">
        <v>53</v>
      </c>
      <c r="R77" s="5" t="s">
        <v>53</v>
      </c>
      <c r="S77" s="5" t="s">
        <v>53</v>
      </c>
      <c r="T77" s="5" t="s">
        <v>63</v>
      </c>
      <c r="U77" s="10">
        <v>1.0</v>
      </c>
      <c r="V77" s="11">
        <v>1.0</v>
      </c>
      <c r="W77" s="12"/>
      <c r="X77" s="13"/>
      <c r="Y77" s="14"/>
      <c r="Z77" s="14">
        <v>1.0</v>
      </c>
      <c r="AA77" s="14">
        <v>1.0</v>
      </c>
      <c r="AB77" s="14"/>
      <c r="AC77" s="14"/>
      <c r="AD77" s="69">
        <f>datevalue("2017-4-28")
</f>
        <v>42853</v>
      </c>
      <c r="AE77" s="71" t="s">
        <v>204</v>
      </c>
      <c r="AF77" s="17">
        <f>IF(OR($C77='Missing Wondercards'!$G$1,'Missing Wondercards'!$G$1="all")=TRUE,IF(SUM(AG77:AO77)&gt;0,1,0),0)</f>
        <v>0</v>
      </c>
      <c r="AG77" s="72">
        <f t="shared" ref="AG77:AO77" si="76">IF(OR(K77="?",K77="Mx",K77="Fx",K77="Nilx",K77="Rx")=TRUE,1,0)</f>
        <v>0</v>
      </c>
      <c r="AH77" s="72">
        <f t="shared" si="76"/>
        <v>0</v>
      </c>
      <c r="AI77" s="72">
        <f t="shared" si="76"/>
        <v>0</v>
      </c>
      <c r="AJ77" s="72">
        <f t="shared" si="76"/>
        <v>0</v>
      </c>
      <c r="AK77" s="72">
        <f t="shared" si="76"/>
        <v>0</v>
      </c>
      <c r="AL77" s="72">
        <f t="shared" si="76"/>
        <v>0</v>
      </c>
      <c r="AM77" s="72">
        <f t="shared" si="76"/>
        <v>0</v>
      </c>
      <c r="AN77" s="72">
        <f t="shared" si="76"/>
        <v>0</v>
      </c>
      <c r="AO77" s="72">
        <f t="shared" si="76"/>
        <v>0</v>
      </c>
      <c r="AP77" s="72"/>
    </row>
    <row r="78" ht="10.5" customHeight="1">
      <c r="A78" s="3">
        <v>69.0</v>
      </c>
      <c r="B78" s="3"/>
      <c r="C78" s="5">
        <v>2017.0</v>
      </c>
      <c r="D78" s="76">
        <v>234.0</v>
      </c>
      <c r="E78" s="63">
        <v>170617.0</v>
      </c>
      <c r="F78" s="8" t="s">
        <v>50</v>
      </c>
      <c r="G78" s="80" t="s">
        <v>205</v>
      </c>
      <c r="H78" s="83" t="s">
        <v>206</v>
      </c>
      <c r="I78" s="8"/>
      <c r="J78" s="66"/>
      <c r="K78" s="5" t="s">
        <v>53</v>
      </c>
      <c r="L78" s="5" t="s">
        <v>53</v>
      </c>
      <c r="M78" s="5" t="s">
        <v>53</v>
      </c>
      <c r="N78" s="5" t="s">
        <v>53</v>
      </c>
      <c r="O78" s="82" t="s">
        <v>140</v>
      </c>
      <c r="P78" s="5" t="s">
        <v>53</v>
      </c>
      <c r="Q78" s="5" t="s">
        <v>53</v>
      </c>
      <c r="R78" s="5" t="s">
        <v>53</v>
      </c>
      <c r="S78" s="5" t="s">
        <v>53</v>
      </c>
      <c r="T78" s="5" t="s">
        <v>63</v>
      </c>
      <c r="U78" s="10">
        <v>1.0</v>
      </c>
      <c r="V78" s="11">
        <v>1.0</v>
      </c>
      <c r="W78" s="12"/>
      <c r="X78" s="13"/>
      <c r="Y78" s="14"/>
      <c r="Z78" s="14"/>
      <c r="AA78" s="84">
        <v>1.0</v>
      </c>
      <c r="AB78" s="14"/>
      <c r="AC78" s="14"/>
      <c r="AD78" s="69">
        <f>datevalue("2017-6-17")
</f>
        <v>42903</v>
      </c>
      <c r="AE78" s="71" t="s">
        <v>207</v>
      </c>
      <c r="AF78" s="17">
        <f>IF(OR($C78='Missing Wondercards'!$G$1,'Missing Wondercards'!$G$1="all")=TRUE,IF(SUM(AG78:AO78)&gt;0,1,0),0)</f>
        <v>0</v>
      </c>
      <c r="AG78" s="72">
        <f t="shared" ref="AG78:AO78" si="77">IF(OR(K78="?",K78="Mx",K78="Fx",K78="Nilx",K78="Rx")=TRUE,1,0)</f>
        <v>0</v>
      </c>
      <c r="AH78" s="72">
        <f t="shared" si="77"/>
        <v>0</v>
      </c>
      <c r="AI78" s="72">
        <f t="shared" si="77"/>
        <v>0</v>
      </c>
      <c r="AJ78" s="72">
        <f t="shared" si="77"/>
        <v>0</v>
      </c>
      <c r="AK78" s="72">
        <f t="shared" si="77"/>
        <v>0</v>
      </c>
      <c r="AL78" s="72">
        <f t="shared" si="77"/>
        <v>0</v>
      </c>
      <c r="AM78" s="72">
        <f t="shared" si="77"/>
        <v>0</v>
      </c>
      <c r="AN78" s="72">
        <f t="shared" si="77"/>
        <v>0</v>
      </c>
      <c r="AO78" s="72">
        <f t="shared" si="77"/>
        <v>0</v>
      </c>
      <c r="AP78" s="72"/>
    </row>
    <row r="79" ht="10.5" customHeight="1">
      <c r="A79" s="3">
        <v>70.0</v>
      </c>
      <c r="B79" s="3"/>
      <c r="C79" s="5">
        <v>2017.0</v>
      </c>
      <c r="D79" s="76">
        <v>235.0</v>
      </c>
      <c r="E79" s="63">
        <v>170626.0</v>
      </c>
      <c r="F79" s="8" t="s">
        <v>50</v>
      </c>
      <c r="G79" s="80" t="s">
        <v>152</v>
      </c>
      <c r="H79" s="83" t="s">
        <v>206</v>
      </c>
      <c r="I79" s="8"/>
      <c r="J79" s="66"/>
      <c r="K79" s="5" t="s">
        <v>53</v>
      </c>
      <c r="L79" s="5" t="s">
        <v>53</v>
      </c>
      <c r="M79" s="5" t="s">
        <v>53</v>
      </c>
      <c r="N79" s="5" t="s">
        <v>53</v>
      </c>
      <c r="O79" s="82" t="s">
        <v>45</v>
      </c>
      <c r="P79" s="5" t="s">
        <v>53</v>
      </c>
      <c r="Q79" s="5" t="s">
        <v>53</v>
      </c>
      <c r="R79" s="5" t="s">
        <v>53</v>
      </c>
      <c r="S79" s="5" t="s">
        <v>53</v>
      </c>
      <c r="T79" s="5" t="s">
        <v>63</v>
      </c>
      <c r="U79" s="10">
        <v>1.0</v>
      </c>
      <c r="V79" s="11">
        <v>1.0</v>
      </c>
      <c r="W79" s="12"/>
      <c r="X79" s="13"/>
      <c r="Y79" s="14"/>
      <c r="Z79" s="14"/>
      <c r="AA79" s="84">
        <v>1.0</v>
      </c>
      <c r="AB79" s="14"/>
      <c r="AC79" s="14"/>
      <c r="AD79" s="69">
        <f>datevalue("2017-6-26")
</f>
        <v>42912</v>
      </c>
      <c r="AE79" s="71" t="s">
        <v>208</v>
      </c>
      <c r="AF79" s="17">
        <f>IF(OR($C79='Missing Wondercards'!$G$1,'Missing Wondercards'!$G$1="all")=TRUE,IF(SUM(AG79:AO79)&gt;0,1,0),0)</f>
        <v>0</v>
      </c>
      <c r="AG79" s="72">
        <f t="shared" ref="AG79:AO79" si="78">IF(OR(K79="?",K79="Mx",K79="Fx",K79="Nilx",K79="Rx")=TRUE,1,0)</f>
        <v>0</v>
      </c>
      <c r="AH79" s="72">
        <f t="shared" si="78"/>
        <v>0</v>
      </c>
      <c r="AI79" s="72">
        <f t="shared" si="78"/>
        <v>0</v>
      </c>
      <c r="AJ79" s="72">
        <f t="shared" si="78"/>
        <v>0</v>
      </c>
      <c r="AK79" s="72">
        <f t="shared" si="78"/>
        <v>0</v>
      </c>
      <c r="AL79" s="72">
        <f t="shared" si="78"/>
        <v>0</v>
      </c>
      <c r="AM79" s="72">
        <f t="shared" si="78"/>
        <v>0</v>
      </c>
      <c r="AN79" s="72">
        <f t="shared" si="78"/>
        <v>0</v>
      </c>
      <c r="AO79" s="72">
        <f t="shared" si="78"/>
        <v>0</v>
      </c>
      <c r="AP79" s="72"/>
    </row>
    <row r="80" ht="10.5" customHeight="1">
      <c r="A80" s="3">
        <v>71.0</v>
      </c>
      <c r="B80" s="3"/>
      <c r="C80" s="5">
        <v>2017.0</v>
      </c>
      <c r="D80" s="76">
        <v>236.0</v>
      </c>
      <c r="E80" s="63">
        <v>170705.0</v>
      </c>
      <c r="F80" s="8" t="s">
        <v>50</v>
      </c>
      <c r="G80" s="80" t="s">
        <v>66</v>
      </c>
      <c r="H80" s="83" t="s">
        <v>206</v>
      </c>
      <c r="I80" s="8"/>
      <c r="J80" s="66"/>
      <c r="K80" s="5" t="s">
        <v>53</v>
      </c>
      <c r="L80" s="5" t="s">
        <v>53</v>
      </c>
      <c r="M80" s="5" t="s">
        <v>53</v>
      </c>
      <c r="N80" s="5" t="s">
        <v>53</v>
      </c>
      <c r="O80" s="82" t="s">
        <v>140</v>
      </c>
      <c r="P80" s="5" t="s">
        <v>53</v>
      </c>
      <c r="Q80" s="5" t="s">
        <v>53</v>
      </c>
      <c r="R80" s="5" t="s">
        <v>53</v>
      </c>
      <c r="S80" s="5" t="s">
        <v>53</v>
      </c>
      <c r="T80" s="5" t="s">
        <v>63</v>
      </c>
      <c r="U80" s="10">
        <v>1.0</v>
      </c>
      <c r="V80" s="11">
        <v>1.0</v>
      </c>
      <c r="W80" s="12"/>
      <c r="X80" s="13"/>
      <c r="Y80" s="14"/>
      <c r="Z80" s="14"/>
      <c r="AA80" s="84">
        <v>1.0</v>
      </c>
      <c r="AB80" s="14"/>
      <c r="AC80" s="14"/>
      <c r="AD80" s="69">
        <f>datevalue("2017-7-5")
</f>
        <v>42921</v>
      </c>
      <c r="AE80" s="71" t="s">
        <v>213</v>
      </c>
      <c r="AF80" s="17">
        <f>IF(OR($C80='Missing Wondercards'!$G$1,'Missing Wondercards'!$G$1="all")=TRUE,IF(SUM(AG80:AO80)&gt;0,1,0),0)</f>
        <v>0</v>
      </c>
      <c r="AG80" s="72">
        <f t="shared" ref="AG80:AO80" si="79">IF(OR(K80="?",K80="Mx",K80="Fx",K80="Nilx",K80="Rx")=TRUE,1,0)</f>
        <v>0</v>
      </c>
      <c r="AH80" s="72">
        <f t="shared" si="79"/>
        <v>0</v>
      </c>
      <c r="AI80" s="72">
        <f t="shared" si="79"/>
        <v>0</v>
      </c>
      <c r="AJ80" s="72">
        <f t="shared" si="79"/>
        <v>0</v>
      </c>
      <c r="AK80" s="72">
        <f t="shared" si="79"/>
        <v>0</v>
      </c>
      <c r="AL80" s="72">
        <f t="shared" si="79"/>
        <v>0</v>
      </c>
      <c r="AM80" s="72">
        <f t="shared" si="79"/>
        <v>0</v>
      </c>
      <c r="AN80" s="72">
        <f t="shared" si="79"/>
        <v>0</v>
      </c>
      <c r="AO80" s="72">
        <f t="shared" si="79"/>
        <v>0</v>
      </c>
      <c r="AP80" s="72"/>
    </row>
    <row r="81" ht="10.5" customHeight="1">
      <c r="A81" s="3">
        <v>72.0</v>
      </c>
      <c r="B81" s="3"/>
      <c r="C81" s="5">
        <v>2017.0</v>
      </c>
      <c r="D81" s="7">
        <v>599.0</v>
      </c>
      <c r="E81" s="73" t="s">
        <v>58</v>
      </c>
      <c r="F81" s="8" t="s">
        <v>59</v>
      </c>
      <c r="G81" s="64" t="s">
        <v>82</v>
      </c>
      <c r="H81" s="8" t="s">
        <v>214</v>
      </c>
      <c r="I81" s="8"/>
      <c r="J81" s="66"/>
      <c r="K81" s="74" t="s">
        <v>62</v>
      </c>
      <c r="L81" s="74" t="s">
        <v>62</v>
      </c>
      <c r="M81" s="74" t="s">
        <v>62</v>
      </c>
      <c r="N81" s="74" t="s">
        <v>62</v>
      </c>
      <c r="O81" s="5" t="s">
        <v>53</v>
      </c>
      <c r="P81" s="5" t="s">
        <v>53</v>
      </c>
      <c r="Q81" s="74" t="s">
        <v>62</v>
      </c>
      <c r="R81" s="5" t="s">
        <v>53</v>
      </c>
      <c r="S81" s="5" t="s">
        <v>53</v>
      </c>
      <c r="T81" s="5" t="s">
        <v>63</v>
      </c>
      <c r="U81" s="10">
        <v>1.0</v>
      </c>
      <c r="V81" s="11">
        <v>1.0</v>
      </c>
      <c r="W81" s="12"/>
      <c r="X81" s="13"/>
      <c r="Y81" s="14">
        <v>1.0</v>
      </c>
      <c r="Z81" s="14">
        <v>1.0</v>
      </c>
      <c r="AA81" s="14"/>
      <c r="AB81" s="14"/>
      <c r="AC81" s="14"/>
      <c r="AD81" s="69">
        <f>datevalue("2017-2-3")
</f>
        <v>42769</v>
      </c>
      <c r="AE81" s="71" t="s">
        <v>216</v>
      </c>
      <c r="AF81" s="17">
        <f>IF(OR($C81='Missing Wondercards'!$G$1,'Missing Wondercards'!$G$1="all")=TRUE,IF(SUM(AG81:AO81)&gt;0,1,0),0)</f>
        <v>0</v>
      </c>
      <c r="AG81" s="72">
        <f t="shared" ref="AG81:AO81" si="80">IF(OR(K81="?",K81="Mx",K81="Fx",K81="Nilx",K81="Rx")=TRUE,1,0)</f>
        <v>0</v>
      </c>
      <c r="AH81" s="72">
        <f t="shared" si="80"/>
        <v>0</v>
      </c>
      <c r="AI81" s="72">
        <f t="shared" si="80"/>
        <v>0</v>
      </c>
      <c r="AJ81" s="72">
        <f t="shared" si="80"/>
        <v>0</v>
      </c>
      <c r="AK81" s="72">
        <f t="shared" si="80"/>
        <v>0</v>
      </c>
      <c r="AL81" s="72">
        <f t="shared" si="80"/>
        <v>0</v>
      </c>
      <c r="AM81" s="72">
        <f t="shared" si="80"/>
        <v>0</v>
      </c>
      <c r="AN81" s="72">
        <f t="shared" si="80"/>
        <v>0</v>
      </c>
      <c r="AO81" s="72">
        <f t="shared" si="80"/>
        <v>0</v>
      </c>
      <c r="AP81" s="72"/>
    </row>
    <row r="82" ht="10.5" customHeight="1">
      <c r="A82" s="3">
        <v>73.0</v>
      </c>
      <c r="B82" s="3"/>
      <c r="C82" s="5">
        <v>2017.0</v>
      </c>
      <c r="D82" s="76">
        <v>606.0</v>
      </c>
      <c r="E82" s="63">
        <v>51517.0</v>
      </c>
      <c r="F82" s="8" t="s">
        <v>50</v>
      </c>
      <c r="G82" s="104" t="s">
        <v>218</v>
      </c>
      <c r="H82" s="83" t="s">
        <v>219</v>
      </c>
      <c r="I82" s="8"/>
      <c r="J82" s="66"/>
      <c r="K82" s="74" t="s">
        <v>94</v>
      </c>
      <c r="L82" s="74" t="s">
        <v>94</v>
      </c>
      <c r="M82" s="74" t="s">
        <v>94</v>
      </c>
      <c r="N82" s="74" t="s">
        <v>94</v>
      </c>
      <c r="O82" s="5" t="s">
        <v>53</v>
      </c>
      <c r="P82" s="5" t="s">
        <v>53</v>
      </c>
      <c r="Q82" s="74" t="s">
        <v>94</v>
      </c>
      <c r="R82" s="5" t="s">
        <v>53</v>
      </c>
      <c r="S82" s="5" t="s">
        <v>53</v>
      </c>
      <c r="T82" s="5" t="s">
        <v>63</v>
      </c>
      <c r="U82" s="100">
        <v>1.0</v>
      </c>
      <c r="V82" s="101">
        <v>1.0</v>
      </c>
      <c r="W82" s="12"/>
      <c r="X82" s="13"/>
      <c r="Y82" s="84">
        <v>1.0</v>
      </c>
      <c r="Z82" s="84">
        <v>1.0</v>
      </c>
      <c r="AA82" s="14"/>
      <c r="AB82" s="14"/>
      <c r="AC82" s="14"/>
      <c r="AD82" s="69">
        <f>datevalue("2017-5-5")
</f>
        <v>42860</v>
      </c>
      <c r="AE82" s="71" t="s">
        <v>220</v>
      </c>
      <c r="AF82" s="17">
        <f>IF(OR($C82='Missing Wondercards'!$G$1,'Missing Wondercards'!$G$1="all")=TRUE,IF(SUM(AG82:AO82)&gt;0,1,0),0)</f>
        <v>0</v>
      </c>
      <c r="AG82" s="72">
        <f t="shared" ref="AG82:AO82" si="81">IF(OR(K82="?",K82="Mx",K82="Fx",K82="Nilx",K82="Rx")=TRUE,1,0)</f>
        <v>0</v>
      </c>
      <c r="AH82" s="72">
        <f t="shared" si="81"/>
        <v>0</v>
      </c>
      <c r="AI82" s="72">
        <f t="shared" si="81"/>
        <v>0</v>
      </c>
      <c r="AJ82" s="72">
        <f t="shared" si="81"/>
        <v>0</v>
      </c>
      <c r="AK82" s="72">
        <f t="shared" si="81"/>
        <v>0</v>
      </c>
      <c r="AL82" s="72">
        <f t="shared" si="81"/>
        <v>0</v>
      </c>
      <c r="AM82" s="72">
        <f t="shared" si="81"/>
        <v>0</v>
      </c>
      <c r="AN82" s="72">
        <f t="shared" si="81"/>
        <v>0</v>
      </c>
      <c r="AO82" s="72">
        <f t="shared" si="81"/>
        <v>0</v>
      </c>
      <c r="AP82" s="72"/>
    </row>
    <row r="83" ht="10.5" customHeight="1">
      <c r="A83" s="3">
        <v>74.0</v>
      </c>
      <c r="B83" s="3"/>
      <c r="C83" s="5">
        <v>2017.0</v>
      </c>
      <c r="D83" s="76">
        <v>615.0</v>
      </c>
      <c r="E83" s="63">
        <v>63017.0</v>
      </c>
      <c r="F83" s="8" t="s">
        <v>50</v>
      </c>
      <c r="G83" s="80" t="s">
        <v>221</v>
      </c>
      <c r="H83" s="83" t="s">
        <v>222</v>
      </c>
      <c r="I83" s="8"/>
      <c r="J83" s="66"/>
      <c r="K83" s="74" t="s">
        <v>94</v>
      </c>
      <c r="L83" s="5" t="s">
        <v>53</v>
      </c>
      <c r="M83" s="5" t="s">
        <v>53</v>
      </c>
      <c r="N83" s="5" t="s">
        <v>53</v>
      </c>
      <c r="O83" s="5" t="s">
        <v>53</v>
      </c>
      <c r="P83" s="5" t="s">
        <v>53</v>
      </c>
      <c r="Q83" s="5" t="s">
        <v>53</v>
      </c>
      <c r="R83" s="5" t="s">
        <v>53</v>
      </c>
      <c r="S83" s="5" t="s">
        <v>53</v>
      </c>
      <c r="T83" s="5" t="s">
        <v>54</v>
      </c>
      <c r="U83" s="10">
        <v>1.0</v>
      </c>
      <c r="V83" s="11">
        <v>1.0</v>
      </c>
      <c r="W83" s="12"/>
      <c r="X83" s="13"/>
      <c r="Y83" s="84">
        <v>1.0</v>
      </c>
      <c r="Z83" s="84">
        <v>1.0</v>
      </c>
      <c r="AA83" s="84">
        <v>1.0</v>
      </c>
      <c r="AB83" s="84">
        <v>1.0</v>
      </c>
      <c r="AC83" s="14"/>
      <c r="AD83" s="69">
        <f>datevalue("2017-6-30")
</f>
        <v>42916</v>
      </c>
      <c r="AE83" s="71" t="s">
        <v>223</v>
      </c>
      <c r="AF83" s="17">
        <f>IF(OR($C83='Missing Wondercards'!$G$1,'Missing Wondercards'!$G$1="all")=TRUE,IF(SUM(AG83:AO83)&gt;0,1,0),0)</f>
        <v>0</v>
      </c>
      <c r="AG83" s="72">
        <f t="shared" ref="AG83:AO83" si="82">IF(OR(K83="?",K83="Mx",K83="Fx",K83="Nilx",K83="Rx")=TRUE,1,0)</f>
        <v>0</v>
      </c>
      <c r="AH83" s="72">
        <f t="shared" si="82"/>
        <v>0</v>
      </c>
      <c r="AI83" s="72">
        <f t="shared" si="82"/>
        <v>0</v>
      </c>
      <c r="AJ83" s="72">
        <f t="shared" si="82"/>
        <v>0</v>
      </c>
      <c r="AK83" s="72">
        <f t="shared" si="82"/>
        <v>0</v>
      </c>
      <c r="AL83" s="72">
        <f t="shared" si="82"/>
        <v>0</v>
      </c>
      <c r="AM83" s="72">
        <f t="shared" si="82"/>
        <v>0</v>
      </c>
      <c r="AN83" s="72">
        <f t="shared" si="82"/>
        <v>0</v>
      </c>
      <c r="AO83" s="72">
        <f t="shared" si="82"/>
        <v>0</v>
      </c>
      <c r="AP83" s="72"/>
    </row>
    <row r="84" ht="10.5" customHeight="1">
      <c r="A84" s="3">
        <v>75.0</v>
      </c>
      <c r="B84" s="3"/>
      <c r="C84" s="5">
        <v>2017.0</v>
      </c>
      <c r="D84" s="76">
        <v>1103.0</v>
      </c>
      <c r="E84" s="73" t="s">
        <v>58</v>
      </c>
      <c r="F84" s="8" t="s">
        <v>59</v>
      </c>
      <c r="G84" s="80" t="s">
        <v>226</v>
      </c>
      <c r="H84" s="8" t="s">
        <v>227</v>
      </c>
      <c r="I84" s="8"/>
      <c r="J84" s="66"/>
      <c r="K84" s="5" t="s">
        <v>53</v>
      </c>
      <c r="L84" s="5" t="s">
        <v>53</v>
      </c>
      <c r="M84" s="5" t="s">
        <v>53</v>
      </c>
      <c r="N84" s="5" t="s">
        <v>53</v>
      </c>
      <c r="O84" s="5" t="s">
        <v>53</v>
      </c>
      <c r="P84" s="74" t="s">
        <v>62</v>
      </c>
      <c r="Q84" s="5" t="s">
        <v>53</v>
      </c>
      <c r="R84" s="5" t="s">
        <v>53</v>
      </c>
      <c r="S84" s="5" t="s">
        <v>53</v>
      </c>
      <c r="T84" s="105" t="s">
        <v>90</v>
      </c>
      <c r="U84" s="10">
        <v>1.0</v>
      </c>
      <c r="V84" s="11">
        <v>1.0</v>
      </c>
      <c r="W84" s="12"/>
      <c r="X84" s="13"/>
      <c r="Y84" s="14">
        <v>1.0</v>
      </c>
      <c r="Z84" s="14">
        <v>1.0</v>
      </c>
      <c r="AA84" s="14">
        <v>1.0</v>
      </c>
      <c r="AB84" s="14">
        <v>1.0</v>
      </c>
      <c r="AC84" s="14"/>
      <c r="AD84" s="69">
        <f>datevalue("2017-3-18")
</f>
        <v>42812</v>
      </c>
      <c r="AE84" s="71" t="s">
        <v>228</v>
      </c>
      <c r="AF84" s="17">
        <f>IF(OR($C84='Missing Wondercards'!$G$1,'Missing Wondercards'!$G$1="all")=TRUE,IF(SUM(AG84:AO84)&gt;0,1,0),0)</f>
        <v>0</v>
      </c>
      <c r="AG84" s="72">
        <f t="shared" ref="AG84:AO84" si="83">IF(OR(K84="?",K84="Mx",K84="Fx",K84="Nilx",K84="Rx")=TRUE,1,0)</f>
        <v>0</v>
      </c>
      <c r="AH84" s="72">
        <f t="shared" si="83"/>
        <v>0</v>
      </c>
      <c r="AI84" s="72">
        <f t="shared" si="83"/>
        <v>0</v>
      </c>
      <c r="AJ84" s="72">
        <f t="shared" si="83"/>
        <v>0</v>
      </c>
      <c r="AK84" s="72">
        <f t="shared" si="83"/>
        <v>0</v>
      </c>
      <c r="AL84" s="72">
        <f t="shared" si="83"/>
        <v>0</v>
      </c>
      <c r="AM84" s="72">
        <f t="shared" si="83"/>
        <v>0</v>
      </c>
      <c r="AN84" s="72">
        <f t="shared" si="83"/>
        <v>0</v>
      </c>
      <c r="AO84" s="72">
        <f t="shared" si="83"/>
        <v>0</v>
      </c>
      <c r="AP84" s="72"/>
    </row>
    <row r="85" ht="10.5" customHeight="1">
      <c r="A85" s="3">
        <v>76.0</v>
      </c>
      <c r="B85" s="3"/>
      <c r="C85" s="5">
        <v>2017.0</v>
      </c>
      <c r="D85" s="7">
        <v>1105.0</v>
      </c>
      <c r="E85" s="73">
        <v>170408.0</v>
      </c>
      <c r="F85" s="8" t="s">
        <v>50</v>
      </c>
      <c r="G85" s="80" t="s">
        <v>142</v>
      </c>
      <c r="H85" s="8" t="s">
        <v>143</v>
      </c>
      <c r="I85" s="8"/>
      <c r="J85" s="66"/>
      <c r="K85" s="5" t="s">
        <v>53</v>
      </c>
      <c r="L85" s="5" t="s">
        <v>53</v>
      </c>
      <c r="M85" s="5" t="s">
        <v>53</v>
      </c>
      <c r="N85" s="5" t="s">
        <v>53</v>
      </c>
      <c r="O85" s="5" t="s">
        <v>53</v>
      </c>
      <c r="P85" s="74" t="s">
        <v>62</v>
      </c>
      <c r="Q85" s="5" t="s">
        <v>53</v>
      </c>
      <c r="R85" s="5" t="s">
        <v>53</v>
      </c>
      <c r="S85" s="5" t="s">
        <v>53</v>
      </c>
      <c r="T85" s="5" t="s">
        <v>90</v>
      </c>
      <c r="U85" s="10">
        <v>1.0</v>
      </c>
      <c r="V85" s="11">
        <v>1.0</v>
      </c>
      <c r="W85" s="12"/>
      <c r="X85" s="13"/>
      <c r="Y85" s="14">
        <v>1.0</v>
      </c>
      <c r="Z85" s="14">
        <v>1.0</v>
      </c>
      <c r="AA85" s="14">
        <v>1.0</v>
      </c>
      <c r="AB85" s="14">
        <v>1.0</v>
      </c>
      <c r="AC85" s="14"/>
      <c r="AD85" s="69">
        <f>datevalue("2017-4-8")
</f>
        <v>42833</v>
      </c>
      <c r="AE85" s="71" t="s">
        <v>231</v>
      </c>
      <c r="AF85" s="17">
        <f>IF(OR($C85='Missing Wondercards'!$G$1,'Missing Wondercards'!$G$1="all")=TRUE,IF(SUM(AG85:AO85)&gt;0,1,0),0)</f>
        <v>0</v>
      </c>
      <c r="AG85" s="72">
        <f t="shared" ref="AG85:AO85" si="84">IF(OR(K85="?",K85="Mx",K85="Fx",K85="Nilx",K85="Rx")=TRUE,1,0)</f>
        <v>0</v>
      </c>
      <c r="AH85" s="72">
        <f t="shared" si="84"/>
        <v>0</v>
      </c>
      <c r="AI85" s="72">
        <f t="shared" si="84"/>
        <v>0</v>
      </c>
      <c r="AJ85" s="72">
        <f t="shared" si="84"/>
        <v>0</v>
      </c>
      <c r="AK85" s="72">
        <f t="shared" si="84"/>
        <v>0</v>
      </c>
      <c r="AL85" s="72">
        <f t="shared" si="84"/>
        <v>0</v>
      </c>
      <c r="AM85" s="72">
        <f t="shared" si="84"/>
        <v>0</v>
      </c>
      <c r="AN85" s="72">
        <f t="shared" si="84"/>
        <v>0</v>
      </c>
      <c r="AO85" s="72">
        <f t="shared" si="84"/>
        <v>0</v>
      </c>
      <c r="AP85" s="72"/>
    </row>
    <row r="86" ht="10.5" customHeight="1">
      <c r="A86" s="3">
        <v>77.0</v>
      </c>
      <c r="B86" s="3"/>
      <c r="C86" s="5">
        <v>2017.0</v>
      </c>
      <c r="D86" s="7">
        <v>1107.0</v>
      </c>
      <c r="E86" s="73">
        <v>170404.0</v>
      </c>
      <c r="F86" s="8" t="s">
        <v>50</v>
      </c>
      <c r="G86" s="64" t="s">
        <v>66</v>
      </c>
      <c r="H86" s="8" t="s">
        <v>234</v>
      </c>
      <c r="I86" s="8"/>
      <c r="J86" s="66"/>
      <c r="K86" s="5" t="s">
        <v>53</v>
      </c>
      <c r="L86" s="5" t="s">
        <v>53</v>
      </c>
      <c r="M86" s="5" t="s">
        <v>53</v>
      </c>
      <c r="N86" s="5" t="s">
        <v>53</v>
      </c>
      <c r="O86" s="5" t="s">
        <v>53</v>
      </c>
      <c r="P86" s="74" t="s">
        <v>94</v>
      </c>
      <c r="Q86" s="5" t="s">
        <v>53</v>
      </c>
      <c r="R86" s="5" t="s">
        <v>53</v>
      </c>
      <c r="S86" s="5" t="s">
        <v>53</v>
      </c>
      <c r="T86" s="5" t="s">
        <v>63</v>
      </c>
      <c r="U86" s="10">
        <v>1.0</v>
      </c>
      <c r="V86" s="11">
        <v>1.0</v>
      </c>
      <c r="W86" s="12"/>
      <c r="X86" s="13"/>
      <c r="Y86" s="14"/>
      <c r="Z86" s="14"/>
      <c r="AA86" s="14"/>
      <c r="AB86" s="14">
        <v>1.0</v>
      </c>
      <c r="AC86" s="14"/>
      <c r="AD86" s="69">
        <f>datevalue("2017-4-4")
</f>
        <v>42829</v>
      </c>
      <c r="AE86" s="71" t="s">
        <v>65</v>
      </c>
      <c r="AF86" s="17">
        <f>IF(OR($C86='Missing Wondercards'!$G$1,'Missing Wondercards'!$G$1="all")=TRUE,IF(SUM(AG86:AO86)&gt;0,1,0),0)</f>
        <v>0</v>
      </c>
      <c r="AG86" s="72">
        <f t="shared" ref="AG86:AO86" si="85">IF(OR(K86="?",K86="Mx",K86="Fx",K86="Nilx",K86="Rx")=TRUE,1,0)</f>
        <v>0</v>
      </c>
      <c r="AH86" s="72">
        <f t="shared" si="85"/>
        <v>0</v>
      </c>
      <c r="AI86" s="72">
        <f t="shared" si="85"/>
        <v>0</v>
      </c>
      <c r="AJ86" s="72">
        <f t="shared" si="85"/>
        <v>0</v>
      </c>
      <c r="AK86" s="72">
        <f t="shared" si="85"/>
        <v>0</v>
      </c>
      <c r="AL86" s="72">
        <f t="shared" si="85"/>
        <v>0</v>
      </c>
      <c r="AM86" s="72">
        <f t="shared" si="85"/>
        <v>0</v>
      </c>
      <c r="AN86" s="72">
        <f t="shared" si="85"/>
        <v>0</v>
      </c>
      <c r="AO86" s="72">
        <f t="shared" si="85"/>
        <v>0</v>
      </c>
      <c r="AP86" s="72"/>
    </row>
    <row r="87" ht="10.5" customHeight="1">
      <c r="A87" s="3">
        <v>78.0</v>
      </c>
      <c r="B87" s="3"/>
      <c r="C87" s="5">
        <v>2017.0</v>
      </c>
      <c r="D87" s="76">
        <v>1108.0</v>
      </c>
      <c r="E87" s="76">
        <v>170502.0</v>
      </c>
      <c r="F87" s="8" t="s">
        <v>50</v>
      </c>
      <c r="G87" s="80" t="s">
        <v>236</v>
      </c>
      <c r="H87" s="8" t="s">
        <v>237</v>
      </c>
      <c r="I87" s="8"/>
      <c r="J87" s="66"/>
      <c r="K87" s="5" t="s">
        <v>53</v>
      </c>
      <c r="L87" s="5" t="s">
        <v>53</v>
      </c>
      <c r="M87" s="5" t="s">
        <v>53</v>
      </c>
      <c r="N87" s="5" t="s">
        <v>53</v>
      </c>
      <c r="O87" s="5" t="s">
        <v>53</v>
      </c>
      <c r="P87" s="74" t="s">
        <v>94</v>
      </c>
      <c r="Q87" s="5" t="s">
        <v>53</v>
      </c>
      <c r="R87" s="5" t="s">
        <v>53</v>
      </c>
      <c r="S87" s="5" t="s">
        <v>53</v>
      </c>
      <c r="T87" s="5" t="s">
        <v>63</v>
      </c>
      <c r="U87" s="10">
        <v>1.0</v>
      </c>
      <c r="V87" s="11">
        <v>1.0</v>
      </c>
      <c r="W87" s="12"/>
      <c r="X87" s="13"/>
      <c r="Y87" s="14"/>
      <c r="Z87" s="14"/>
      <c r="AA87" s="14"/>
      <c r="AB87" s="14">
        <v>1.0</v>
      </c>
      <c r="AC87" s="14"/>
      <c r="AD87" s="69">
        <f>datevalue("2017-5-9")
</f>
        <v>42864</v>
      </c>
      <c r="AE87" s="71" t="s">
        <v>144</v>
      </c>
      <c r="AF87" s="17">
        <f>IF(OR($C87='Missing Wondercards'!$G$1,'Missing Wondercards'!$G$1="all")=TRUE,IF(SUM(AG87:AO87)&gt;0,1,0),0)</f>
        <v>0</v>
      </c>
      <c r="AG87" s="72">
        <f t="shared" ref="AG87:AO87" si="86">IF(OR(K87="?",K87="Mx",K87="Fx",K87="Nilx",K87="Rx")=TRUE,1,0)</f>
        <v>0</v>
      </c>
      <c r="AH87" s="72">
        <f t="shared" si="86"/>
        <v>0</v>
      </c>
      <c r="AI87" s="72">
        <f t="shared" si="86"/>
        <v>0</v>
      </c>
      <c r="AJ87" s="72">
        <f t="shared" si="86"/>
        <v>0</v>
      </c>
      <c r="AK87" s="72">
        <f t="shared" si="86"/>
        <v>0</v>
      </c>
      <c r="AL87" s="72">
        <f t="shared" si="86"/>
        <v>0</v>
      </c>
      <c r="AM87" s="72">
        <f t="shared" si="86"/>
        <v>0</v>
      </c>
      <c r="AN87" s="72">
        <f t="shared" si="86"/>
        <v>0</v>
      </c>
      <c r="AO87" s="72">
        <f t="shared" si="86"/>
        <v>0</v>
      </c>
      <c r="AP87" s="72"/>
    </row>
    <row r="88" ht="10.5" customHeight="1">
      <c r="A88" s="3">
        <v>79.0</v>
      </c>
      <c r="B88" s="3"/>
      <c r="C88" s="5">
        <v>2017.0</v>
      </c>
      <c r="D88" s="76">
        <v>1109.0</v>
      </c>
      <c r="E88" s="63">
        <v>170502.0</v>
      </c>
      <c r="F88" s="8" t="s">
        <v>50</v>
      </c>
      <c r="G88" s="80" t="s">
        <v>241</v>
      </c>
      <c r="H88" s="8" t="s">
        <v>237</v>
      </c>
      <c r="I88" s="8"/>
      <c r="J88" s="66"/>
      <c r="K88" s="5" t="s">
        <v>53</v>
      </c>
      <c r="L88" s="5" t="s">
        <v>53</v>
      </c>
      <c r="M88" s="5" t="s">
        <v>53</v>
      </c>
      <c r="N88" s="5" t="s">
        <v>53</v>
      </c>
      <c r="O88" s="5" t="s">
        <v>53</v>
      </c>
      <c r="P88" s="74" t="s">
        <v>94</v>
      </c>
      <c r="Q88" s="5" t="s">
        <v>53</v>
      </c>
      <c r="R88" s="5" t="s">
        <v>53</v>
      </c>
      <c r="S88" s="5" t="s">
        <v>53</v>
      </c>
      <c r="T88" s="5" t="s">
        <v>63</v>
      </c>
      <c r="U88" s="10">
        <v>1.0</v>
      </c>
      <c r="V88" s="11">
        <v>1.0</v>
      </c>
      <c r="W88" s="12"/>
      <c r="X88" s="13"/>
      <c r="Y88" s="14"/>
      <c r="Z88" s="14"/>
      <c r="AA88" s="14"/>
      <c r="AB88" s="14">
        <v>1.0</v>
      </c>
      <c r="AC88" s="14"/>
      <c r="AD88" s="69">
        <f t="shared" ref="AD88:AD89" si="88">datevalue("2017-5-2")
</f>
        <v>42857</v>
      </c>
      <c r="AE88" s="71" t="s">
        <v>65</v>
      </c>
      <c r="AF88" s="17">
        <f>IF(OR($C88='Missing Wondercards'!$G$1,'Missing Wondercards'!$G$1="all")=TRUE,IF(SUM(AG88:AO88)&gt;0,1,0),0)</f>
        <v>0</v>
      </c>
      <c r="AG88" s="72">
        <f t="shared" ref="AG88:AO88" si="87">IF(OR(K88="?",K88="Mx",K88="Fx",K88="Nilx",K88="Rx")=TRUE,1,0)</f>
        <v>0</v>
      </c>
      <c r="AH88" s="72">
        <f t="shared" si="87"/>
        <v>0</v>
      </c>
      <c r="AI88" s="72">
        <f t="shared" si="87"/>
        <v>0</v>
      </c>
      <c r="AJ88" s="72">
        <f t="shared" si="87"/>
        <v>0</v>
      </c>
      <c r="AK88" s="72">
        <f t="shared" si="87"/>
        <v>0</v>
      </c>
      <c r="AL88" s="72">
        <f t="shared" si="87"/>
        <v>0</v>
      </c>
      <c r="AM88" s="72">
        <f t="shared" si="87"/>
        <v>0</v>
      </c>
      <c r="AN88" s="72">
        <f t="shared" si="87"/>
        <v>0</v>
      </c>
      <c r="AO88" s="72">
        <f t="shared" si="87"/>
        <v>0</v>
      </c>
      <c r="AP88" s="72"/>
    </row>
    <row r="89" ht="10.5" customHeight="1">
      <c r="A89" s="3">
        <v>80.0</v>
      </c>
      <c r="B89" s="3"/>
      <c r="C89" s="5">
        <v>2017.0</v>
      </c>
      <c r="D89" s="76">
        <v>1110.0</v>
      </c>
      <c r="E89" s="63">
        <v>170502.0</v>
      </c>
      <c r="F89" s="8" t="s">
        <v>50</v>
      </c>
      <c r="G89" s="80" t="s">
        <v>246</v>
      </c>
      <c r="H89" s="8" t="s">
        <v>237</v>
      </c>
      <c r="I89" s="8"/>
      <c r="J89" s="66"/>
      <c r="K89" s="5" t="s">
        <v>53</v>
      </c>
      <c r="L89" s="5" t="s">
        <v>53</v>
      </c>
      <c r="M89" s="5" t="s">
        <v>53</v>
      </c>
      <c r="N89" s="5" t="s">
        <v>53</v>
      </c>
      <c r="O89" s="5" t="s">
        <v>53</v>
      </c>
      <c r="P89" s="74" t="s">
        <v>94</v>
      </c>
      <c r="Q89" s="5" t="s">
        <v>53</v>
      </c>
      <c r="R89" s="5" t="s">
        <v>53</v>
      </c>
      <c r="S89" s="5" t="s">
        <v>53</v>
      </c>
      <c r="T89" s="5" t="s">
        <v>63</v>
      </c>
      <c r="U89" s="10">
        <v>1.0</v>
      </c>
      <c r="V89" s="11">
        <v>1.0</v>
      </c>
      <c r="W89" s="12"/>
      <c r="X89" s="13"/>
      <c r="Y89" s="14"/>
      <c r="Z89" s="14"/>
      <c r="AA89" s="14"/>
      <c r="AB89" s="14">
        <v>1.0</v>
      </c>
      <c r="AC89" s="14"/>
      <c r="AD89" s="69">
        <f t="shared" si="88"/>
        <v>42857</v>
      </c>
      <c r="AE89" s="78" t="s">
        <v>247</v>
      </c>
      <c r="AF89" s="17">
        <f>IF(OR($C89='Missing Wondercards'!$G$1,'Missing Wondercards'!$G$1="all")=TRUE,IF(SUM(AG89:AO89)&gt;0,1,0),0)</f>
        <v>0</v>
      </c>
      <c r="AG89" s="72">
        <f t="shared" ref="AG89:AO89" si="89">IF(OR(K89="?",K89="Mx",K89="Fx",K89="Nilx",K89="Rx")=TRUE,1,0)</f>
        <v>0</v>
      </c>
      <c r="AH89" s="72">
        <f t="shared" si="89"/>
        <v>0</v>
      </c>
      <c r="AI89" s="72">
        <f t="shared" si="89"/>
        <v>0</v>
      </c>
      <c r="AJ89" s="72">
        <f t="shared" si="89"/>
        <v>0</v>
      </c>
      <c r="AK89" s="72">
        <f t="shared" si="89"/>
        <v>0</v>
      </c>
      <c r="AL89" s="72">
        <f t="shared" si="89"/>
        <v>0</v>
      </c>
      <c r="AM89" s="72">
        <f t="shared" si="89"/>
        <v>0</v>
      </c>
      <c r="AN89" s="72">
        <f t="shared" si="89"/>
        <v>0</v>
      </c>
      <c r="AO89" s="72">
        <f t="shared" si="89"/>
        <v>0</v>
      </c>
      <c r="AP89" s="72"/>
    </row>
    <row r="90" ht="10.5" customHeight="1">
      <c r="A90" s="3">
        <v>81.0</v>
      </c>
      <c r="B90" s="3"/>
      <c r="C90" s="5">
        <v>2017.0</v>
      </c>
      <c r="D90" s="76">
        <v>1111.0</v>
      </c>
      <c r="E90" s="73" t="s">
        <v>58</v>
      </c>
      <c r="F90" s="8" t="s">
        <v>50</v>
      </c>
      <c r="G90" s="80" t="s">
        <v>145</v>
      </c>
      <c r="H90" s="83" t="s">
        <v>250</v>
      </c>
      <c r="I90" s="8"/>
      <c r="J90" s="66"/>
      <c r="K90" s="5" t="s">
        <v>53</v>
      </c>
      <c r="L90" s="5" t="s">
        <v>53</v>
      </c>
      <c r="M90" s="5" t="s">
        <v>53</v>
      </c>
      <c r="N90" s="5" t="s">
        <v>53</v>
      </c>
      <c r="O90" s="5" t="s">
        <v>53</v>
      </c>
      <c r="P90" s="74" t="s">
        <v>94</v>
      </c>
      <c r="Q90" s="5" t="s">
        <v>53</v>
      </c>
      <c r="R90" s="5" t="s">
        <v>53</v>
      </c>
      <c r="S90" s="5" t="s">
        <v>53</v>
      </c>
      <c r="T90" s="5" t="s">
        <v>90</v>
      </c>
      <c r="U90" s="10">
        <v>1.0</v>
      </c>
      <c r="V90" s="11">
        <v>1.0</v>
      </c>
      <c r="W90" s="12"/>
      <c r="X90" s="13"/>
      <c r="Y90" s="14">
        <v>1.0</v>
      </c>
      <c r="Z90" s="14">
        <v>1.0</v>
      </c>
      <c r="AA90" s="14">
        <v>1.0</v>
      </c>
      <c r="AB90" s="14">
        <v>1.0</v>
      </c>
      <c r="AC90" s="111"/>
      <c r="AD90" s="69">
        <f t="shared" ref="AD90:AD95" si="91">datevalue("2017-4-29")
</f>
        <v>42854</v>
      </c>
      <c r="AE90" s="78" t="s">
        <v>252</v>
      </c>
      <c r="AF90" s="17">
        <f>IF(OR($C90='Missing Wondercards'!$G$1,'Missing Wondercards'!$G$1="all")=TRUE,IF(SUM(AG90:AO90)&gt;0,1,0),0)</f>
        <v>0</v>
      </c>
      <c r="AG90" s="72">
        <f t="shared" ref="AG90:AO90" si="90">IF(OR(K90="?",K90="Mx",K90="Fx",K90="Nilx",K90="Rx")=TRUE,1,0)</f>
        <v>0</v>
      </c>
      <c r="AH90" s="72">
        <f t="shared" si="90"/>
        <v>0</v>
      </c>
      <c r="AI90" s="72">
        <f t="shared" si="90"/>
        <v>0</v>
      </c>
      <c r="AJ90" s="72">
        <f t="shared" si="90"/>
        <v>0</v>
      </c>
      <c r="AK90" s="72">
        <f t="shared" si="90"/>
        <v>0</v>
      </c>
      <c r="AL90" s="72">
        <f t="shared" si="90"/>
        <v>0</v>
      </c>
      <c r="AM90" s="72">
        <f t="shared" si="90"/>
        <v>0</v>
      </c>
      <c r="AN90" s="72">
        <f t="shared" si="90"/>
        <v>0</v>
      </c>
      <c r="AO90" s="72">
        <f t="shared" si="90"/>
        <v>0</v>
      </c>
      <c r="AP90" s="72"/>
    </row>
    <row r="91" ht="10.5" customHeight="1">
      <c r="A91" s="3">
        <v>82.0</v>
      </c>
      <c r="B91" s="3"/>
      <c r="C91" s="5">
        <v>2017.0</v>
      </c>
      <c r="D91" s="76">
        <v>1111.0</v>
      </c>
      <c r="E91" s="73" t="s">
        <v>58</v>
      </c>
      <c r="F91" s="8" t="s">
        <v>50</v>
      </c>
      <c r="G91" s="80" t="s">
        <v>148</v>
      </c>
      <c r="H91" s="83" t="s">
        <v>250</v>
      </c>
      <c r="I91" s="8"/>
      <c r="J91" s="66"/>
      <c r="K91" s="5" t="s">
        <v>53</v>
      </c>
      <c r="L91" s="5" t="s">
        <v>53</v>
      </c>
      <c r="M91" s="5" t="s">
        <v>53</v>
      </c>
      <c r="N91" s="5" t="s">
        <v>53</v>
      </c>
      <c r="O91" s="5" t="s">
        <v>53</v>
      </c>
      <c r="P91" s="74" t="s">
        <v>94</v>
      </c>
      <c r="Q91" s="5" t="s">
        <v>53</v>
      </c>
      <c r="R91" s="5" t="s">
        <v>53</v>
      </c>
      <c r="S91" s="5" t="s">
        <v>53</v>
      </c>
      <c r="T91" s="5" t="s">
        <v>90</v>
      </c>
      <c r="U91" s="10">
        <v>1.0</v>
      </c>
      <c r="V91" s="11">
        <v>1.0</v>
      </c>
      <c r="W91" s="12"/>
      <c r="X91" s="13"/>
      <c r="Y91" s="14">
        <v>1.0</v>
      </c>
      <c r="Z91" s="14">
        <v>1.0</v>
      </c>
      <c r="AA91" s="14">
        <v>1.0</v>
      </c>
      <c r="AB91" s="14">
        <v>1.0</v>
      </c>
      <c r="AC91" s="111"/>
      <c r="AD91" s="69">
        <f t="shared" si="91"/>
        <v>42854</v>
      </c>
      <c r="AE91" s="78" t="s">
        <v>252</v>
      </c>
      <c r="AF91" s="17">
        <f>IF(OR($C91='Missing Wondercards'!$G$1,'Missing Wondercards'!$G$1="all")=TRUE,IF(SUM(AG91:AO91)&gt;0,1,0),0)</f>
        <v>0</v>
      </c>
      <c r="AG91" s="72">
        <f t="shared" ref="AG91:AO91" si="92">IF(OR(K91="?",K91="Mx",K91="Fx",K91="Nilx",K91="Rx")=TRUE,1,0)</f>
        <v>0</v>
      </c>
      <c r="AH91" s="72">
        <f t="shared" si="92"/>
        <v>0</v>
      </c>
      <c r="AI91" s="72">
        <f t="shared" si="92"/>
        <v>0</v>
      </c>
      <c r="AJ91" s="72">
        <f t="shared" si="92"/>
        <v>0</v>
      </c>
      <c r="AK91" s="72">
        <f t="shared" si="92"/>
        <v>0</v>
      </c>
      <c r="AL91" s="72">
        <f t="shared" si="92"/>
        <v>0</v>
      </c>
      <c r="AM91" s="72">
        <f t="shared" si="92"/>
        <v>0</v>
      </c>
      <c r="AN91" s="72">
        <f t="shared" si="92"/>
        <v>0</v>
      </c>
      <c r="AO91" s="72">
        <f t="shared" si="92"/>
        <v>0</v>
      </c>
      <c r="AP91" s="72"/>
    </row>
    <row r="92" ht="10.5" customHeight="1">
      <c r="A92" s="3">
        <v>83.0</v>
      </c>
      <c r="B92" s="3"/>
      <c r="C92" s="5">
        <v>2017.0</v>
      </c>
      <c r="D92" s="76">
        <v>1111.0</v>
      </c>
      <c r="E92" s="73" t="s">
        <v>58</v>
      </c>
      <c r="F92" s="8" t="s">
        <v>50</v>
      </c>
      <c r="G92" s="80" t="s">
        <v>149</v>
      </c>
      <c r="H92" s="83" t="s">
        <v>250</v>
      </c>
      <c r="I92" s="8"/>
      <c r="J92" s="66"/>
      <c r="K92" s="5" t="s">
        <v>53</v>
      </c>
      <c r="L92" s="5" t="s">
        <v>53</v>
      </c>
      <c r="M92" s="5" t="s">
        <v>53</v>
      </c>
      <c r="N92" s="5" t="s">
        <v>53</v>
      </c>
      <c r="O92" s="5" t="s">
        <v>53</v>
      </c>
      <c r="P92" s="74" t="s">
        <v>94</v>
      </c>
      <c r="Q92" s="5" t="s">
        <v>53</v>
      </c>
      <c r="R92" s="5" t="s">
        <v>53</v>
      </c>
      <c r="S92" s="5" t="s">
        <v>53</v>
      </c>
      <c r="T92" s="5" t="s">
        <v>90</v>
      </c>
      <c r="U92" s="10">
        <v>1.0</v>
      </c>
      <c r="V92" s="11">
        <v>1.0</v>
      </c>
      <c r="W92" s="12"/>
      <c r="X92" s="13"/>
      <c r="Y92" s="14">
        <v>1.0</v>
      </c>
      <c r="Z92" s="14">
        <v>1.0</v>
      </c>
      <c r="AA92" s="14">
        <v>1.0</v>
      </c>
      <c r="AB92" s="14">
        <v>1.0</v>
      </c>
      <c r="AC92" s="111"/>
      <c r="AD92" s="69">
        <f t="shared" si="91"/>
        <v>42854</v>
      </c>
      <c r="AE92" s="78" t="s">
        <v>252</v>
      </c>
      <c r="AF92" s="17">
        <f>IF(OR($C92='Missing Wondercards'!$G$1,'Missing Wondercards'!$G$1="all")=TRUE,IF(SUM(AG92:AO92)&gt;0,1,0),0)</f>
        <v>0</v>
      </c>
      <c r="AG92" s="72">
        <f t="shared" ref="AG92:AO92" si="93">IF(OR(K92="?",K92="Mx",K92="Fx",K92="Nilx",K92="Rx")=TRUE,1,0)</f>
        <v>0</v>
      </c>
      <c r="AH92" s="72">
        <f t="shared" si="93"/>
        <v>0</v>
      </c>
      <c r="AI92" s="72">
        <f t="shared" si="93"/>
        <v>0</v>
      </c>
      <c r="AJ92" s="72">
        <f t="shared" si="93"/>
        <v>0</v>
      </c>
      <c r="AK92" s="72">
        <f t="shared" si="93"/>
        <v>0</v>
      </c>
      <c r="AL92" s="72">
        <f t="shared" si="93"/>
        <v>0</v>
      </c>
      <c r="AM92" s="72">
        <f t="shared" si="93"/>
        <v>0</v>
      </c>
      <c r="AN92" s="72">
        <f t="shared" si="93"/>
        <v>0</v>
      </c>
      <c r="AO92" s="72">
        <f t="shared" si="93"/>
        <v>0</v>
      </c>
      <c r="AP92" s="72"/>
    </row>
    <row r="93" ht="10.5" customHeight="1">
      <c r="A93" s="3">
        <v>84.0</v>
      </c>
      <c r="B93" s="3"/>
      <c r="C93" s="5">
        <v>2017.0</v>
      </c>
      <c r="D93" s="76">
        <v>1111.0</v>
      </c>
      <c r="E93" s="73" t="s">
        <v>58</v>
      </c>
      <c r="F93" s="8" t="s">
        <v>50</v>
      </c>
      <c r="G93" s="80" t="s">
        <v>150</v>
      </c>
      <c r="H93" s="83" t="s">
        <v>250</v>
      </c>
      <c r="I93" s="8"/>
      <c r="J93" s="66"/>
      <c r="K93" s="5" t="s">
        <v>53</v>
      </c>
      <c r="L93" s="5" t="s">
        <v>53</v>
      </c>
      <c r="M93" s="5" t="s">
        <v>53</v>
      </c>
      <c r="N93" s="5" t="s">
        <v>53</v>
      </c>
      <c r="O93" s="5" t="s">
        <v>53</v>
      </c>
      <c r="P93" s="74" t="s">
        <v>94</v>
      </c>
      <c r="Q93" s="5" t="s">
        <v>53</v>
      </c>
      <c r="R93" s="5" t="s">
        <v>53</v>
      </c>
      <c r="S93" s="5" t="s">
        <v>53</v>
      </c>
      <c r="T93" s="5" t="s">
        <v>90</v>
      </c>
      <c r="U93" s="10">
        <v>1.0</v>
      </c>
      <c r="V93" s="11">
        <v>1.0</v>
      </c>
      <c r="W93" s="12"/>
      <c r="X93" s="13"/>
      <c r="Y93" s="14">
        <v>1.0</v>
      </c>
      <c r="Z93" s="14">
        <v>1.0</v>
      </c>
      <c r="AA93" s="14">
        <v>1.0</v>
      </c>
      <c r="AB93" s="14">
        <v>1.0</v>
      </c>
      <c r="AC93" s="111"/>
      <c r="AD93" s="69">
        <f t="shared" si="91"/>
        <v>42854</v>
      </c>
      <c r="AE93" s="78" t="s">
        <v>252</v>
      </c>
      <c r="AF93" s="17">
        <f>IF(OR($C93='Missing Wondercards'!$G$1,'Missing Wondercards'!$G$1="all")=TRUE,IF(SUM(AG93:AO93)&gt;0,1,0),0)</f>
        <v>0</v>
      </c>
      <c r="AG93" s="72">
        <f t="shared" ref="AG93:AO93" si="94">IF(OR(K93="?",K93="Mx",K93="Fx",K93="Nilx",K93="Rx")=TRUE,1,0)</f>
        <v>0</v>
      </c>
      <c r="AH93" s="72">
        <f t="shared" si="94"/>
        <v>0</v>
      </c>
      <c r="AI93" s="72">
        <f t="shared" si="94"/>
        <v>0</v>
      </c>
      <c r="AJ93" s="72">
        <f t="shared" si="94"/>
        <v>0</v>
      </c>
      <c r="AK93" s="72">
        <f t="shared" si="94"/>
        <v>0</v>
      </c>
      <c r="AL93" s="72">
        <f t="shared" si="94"/>
        <v>0</v>
      </c>
      <c r="AM93" s="72">
        <f t="shared" si="94"/>
        <v>0</v>
      </c>
      <c r="AN93" s="72">
        <f t="shared" si="94"/>
        <v>0</v>
      </c>
      <c r="AO93" s="72">
        <f t="shared" si="94"/>
        <v>0</v>
      </c>
      <c r="AP93" s="72"/>
    </row>
    <row r="94" ht="10.5" customHeight="1">
      <c r="A94" s="3">
        <v>85.0</v>
      </c>
      <c r="B94" s="3"/>
      <c r="C94" s="5">
        <v>2017.0</v>
      </c>
      <c r="D94" s="76">
        <v>1111.0</v>
      </c>
      <c r="E94" s="73" t="s">
        <v>58</v>
      </c>
      <c r="F94" s="8" t="s">
        <v>50</v>
      </c>
      <c r="G94" s="80" t="s">
        <v>151</v>
      </c>
      <c r="H94" s="83" t="s">
        <v>250</v>
      </c>
      <c r="I94" s="8"/>
      <c r="J94" s="66"/>
      <c r="K94" s="5" t="s">
        <v>53</v>
      </c>
      <c r="L94" s="5" t="s">
        <v>53</v>
      </c>
      <c r="M94" s="5" t="s">
        <v>53</v>
      </c>
      <c r="N94" s="5" t="s">
        <v>53</v>
      </c>
      <c r="O94" s="5" t="s">
        <v>53</v>
      </c>
      <c r="P94" s="74" t="s">
        <v>94</v>
      </c>
      <c r="Q94" s="5" t="s">
        <v>53</v>
      </c>
      <c r="R94" s="5" t="s">
        <v>53</v>
      </c>
      <c r="S94" s="5" t="s">
        <v>53</v>
      </c>
      <c r="T94" s="5" t="s">
        <v>90</v>
      </c>
      <c r="U94" s="10">
        <v>1.0</v>
      </c>
      <c r="V94" s="11">
        <v>1.0</v>
      </c>
      <c r="W94" s="12"/>
      <c r="X94" s="13"/>
      <c r="Y94" s="14">
        <v>1.0</v>
      </c>
      <c r="Z94" s="14">
        <v>1.0</v>
      </c>
      <c r="AA94" s="14">
        <v>1.0</v>
      </c>
      <c r="AB94" s="14">
        <v>1.0</v>
      </c>
      <c r="AC94" s="111"/>
      <c r="AD94" s="69">
        <f t="shared" si="91"/>
        <v>42854</v>
      </c>
      <c r="AE94" s="78" t="s">
        <v>252</v>
      </c>
      <c r="AF94" s="17">
        <f>IF(OR($C94='Missing Wondercards'!$G$1,'Missing Wondercards'!$G$1="all")=TRUE,IF(SUM(AG94:AO94)&gt;0,1,0),0)</f>
        <v>0</v>
      </c>
      <c r="AG94" s="72">
        <f t="shared" ref="AG94:AO94" si="95">IF(OR(K94="?",K94="Mx",K94="Fx",K94="Nilx",K94="Rx")=TRUE,1,0)</f>
        <v>0</v>
      </c>
      <c r="AH94" s="72">
        <f t="shared" si="95"/>
        <v>0</v>
      </c>
      <c r="AI94" s="72">
        <f t="shared" si="95"/>
        <v>0</v>
      </c>
      <c r="AJ94" s="72">
        <f t="shared" si="95"/>
        <v>0</v>
      </c>
      <c r="AK94" s="72">
        <f t="shared" si="95"/>
        <v>0</v>
      </c>
      <c r="AL94" s="72">
        <f t="shared" si="95"/>
        <v>0</v>
      </c>
      <c r="AM94" s="72">
        <f t="shared" si="95"/>
        <v>0</v>
      </c>
      <c r="AN94" s="72">
        <f t="shared" si="95"/>
        <v>0</v>
      </c>
      <c r="AO94" s="72">
        <f t="shared" si="95"/>
        <v>0</v>
      </c>
      <c r="AP94" s="72"/>
    </row>
    <row r="95" ht="10.5" customHeight="1">
      <c r="A95" s="3">
        <v>86.0</v>
      </c>
      <c r="B95" s="3"/>
      <c r="C95" s="5">
        <v>2017.0</v>
      </c>
      <c r="D95" s="76">
        <v>1111.0</v>
      </c>
      <c r="E95" s="73" t="s">
        <v>58</v>
      </c>
      <c r="F95" s="8" t="s">
        <v>50</v>
      </c>
      <c r="G95" s="80" t="s">
        <v>152</v>
      </c>
      <c r="H95" s="83" t="s">
        <v>250</v>
      </c>
      <c r="I95" s="8"/>
      <c r="J95" s="66"/>
      <c r="K95" s="5" t="s">
        <v>53</v>
      </c>
      <c r="L95" s="5" t="s">
        <v>53</v>
      </c>
      <c r="M95" s="5" t="s">
        <v>53</v>
      </c>
      <c r="N95" s="5" t="s">
        <v>53</v>
      </c>
      <c r="O95" s="5" t="s">
        <v>53</v>
      </c>
      <c r="P95" s="74" t="s">
        <v>94</v>
      </c>
      <c r="Q95" s="5" t="s">
        <v>53</v>
      </c>
      <c r="R95" s="5" t="s">
        <v>53</v>
      </c>
      <c r="S95" s="5" t="s">
        <v>53</v>
      </c>
      <c r="T95" s="5" t="s">
        <v>90</v>
      </c>
      <c r="U95" s="10">
        <v>1.0</v>
      </c>
      <c r="V95" s="11">
        <v>1.0</v>
      </c>
      <c r="W95" s="12"/>
      <c r="X95" s="13"/>
      <c r="Y95" s="14">
        <v>1.0</v>
      </c>
      <c r="Z95" s="14">
        <v>1.0</v>
      </c>
      <c r="AA95" s="14">
        <v>1.0</v>
      </c>
      <c r="AB95" s="14">
        <v>1.0</v>
      </c>
      <c r="AC95" s="111"/>
      <c r="AD95" s="69">
        <f t="shared" si="91"/>
        <v>42854</v>
      </c>
      <c r="AE95" s="78" t="s">
        <v>252</v>
      </c>
      <c r="AF95" s="17">
        <f>IF(OR($C95='Missing Wondercards'!$G$1,'Missing Wondercards'!$G$1="all")=TRUE,IF(SUM(AG95:AO95)&gt;0,1,0),0)</f>
        <v>0</v>
      </c>
      <c r="AG95" s="72">
        <f t="shared" ref="AG95:AO95" si="96">IF(OR(K95="?",K95="Mx",K95="Fx",K95="Nilx",K95="Rx")=TRUE,1,0)</f>
        <v>0</v>
      </c>
      <c r="AH95" s="72">
        <f t="shared" si="96"/>
        <v>0</v>
      </c>
      <c r="AI95" s="72">
        <f t="shared" si="96"/>
        <v>0</v>
      </c>
      <c r="AJ95" s="72">
        <f t="shared" si="96"/>
        <v>0</v>
      </c>
      <c r="AK95" s="72">
        <f t="shared" si="96"/>
        <v>0</v>
      </c>
      <c r="AL95" s="72">
        <f t="shared" si="96"/>
        <v>0</v>
      </c>
      <c r="AM95" s="72">
        <f t="shared" si="96"/>
        <v>0</v>
      </c>
      <c r="AN95" s="72">
        <f t="shared" si="96"/>
        <v>0</v>
      </c>
      <c r="AO95" s="72">
        <f t="shared" si="96"/>
        <v>0</v>
      </c>
      <c r="AP95" s="72"/>
    </row>
    <row r="96" ht="10.5" customHeight="1">
      <c r="A96" s="3">
        <v>87.0</v>
      </c>
      <c r="B96" s="3"/>
      <c r="C96" s="5">
        <v>2017.0</v>
      </c>
      <c r="D96" s="76">
        <v>1112.0</v>
      </c>
      <c r="E96" s="63">
        <v>170505.0</v>
      </c>
      <c r="F96" s="8" t="s">
        <v>50</v>
      </c>
      <c r="G96" s="104" t="s">
        <v>243</v>
      </c>
      <c r="H96" s="8" t="s">
        <v>258</v>
      </c>
      <c r="I96" s="8"/>
      <c r="J96" s="66"/>
      <c r="K96" s="5" t="s">
        <v>53</v>
      </c>
      <c r="L96" s="5" t="s">
        <v>53</v>
      </c>
      <c r="M96" s="5" t="s">
        <v>53</v>
      </c>
      <c r="N96" s="5" t="s">
        <v>53</v>
      </c>
      <c r="O96" s="5" t="s">
        <v>53</v>
      </c>
      <c r="P96" s="74" t="s">
        <v>62</v>
      </c>
      <c r="Q96" s="5" t="s">
        <v>53</v>
      </c>
      <c r="R96" s="5" t="s">
        <v>53</v>
      </c>
      <c r="S96" s="5" t="s">
        <v>53</v>
      </c>
      <c r="T96" s="5" t="s">
        <v>90</v>
      </c>
      <c r="U96" s="10">
        <v>1.0</v>
      </c>
      <c r="V96" s="11">
        <v>1.0</v>
      </c>
      <c r="W96" s="12"/>
      <c r="X96" s="13"/>
      <c r="Y96" s="14">
        <v>1.0</v>
      </c>
      <c r="Z96" s="14">
        <v>1.0</v>
      </c>
      <c r="AA96" s="14">
        <v>1.0</v>
      </c>
      <c r="AB96" s="14">
        <v>1.0</v>
      </c>
      <c r="AC96" s="111"/>
      <c r="AD96" s="69">
        <f>datevalue("2017-5-5")
</f>
        <v>42860</v>
      </c>
      <c r="AE96" s="78" t="s">
        <v>252</v>
      </c>
      <c r="AF96" s="17">
        <f>IF(OR($C96='Missing Wondercards'!$G$1,'Missing Wondercards'!$G$1="all")=TRUE,IF(SUM(AG96:AO96)&gt;0,1,0),0)</f>
        <v>0</v>
      </c>
      <c r="AG96" s="72">
        <f t="shared" ref="AG96:AO96" si="97">IF(OR(K96="?",K96="Mx",K96="Fx",K96="Nilx",K96="Rx")=TRUE,1,0)</f>
        <v>0</v>
      </c>
      <c r="AH96" s="72">
        <f t="shared" si="97"/>
        <v>0</v>
      </c>
      <c r="AI96" s="72">
        <f t="shared" si="97"/>
        <v>0</v>
      </c>
      <c r="AJ96" s="72">
        <f t="shared" si="97"/>
        <v>0</v>
      </c>
      <c r="AK96" s="72">
        <f t="shared" si="97"/>
        <v>0</v>
      </c>
      <c r="AL96" s="72">
        <f t="shared" si="97"/>
        <v>0</v>
      </c>
      <c r="AM96" s="72">
        <f t="shared" si="97"/>
        <v>0</v>
      </c>
      <c r="AN96" s="72">
        <f t="shared" si="97"/>
        <v>0</v>
      </c>
      <c r="AO96" s="72">
        <f t="shared" si="97"/>
        <v>0</v>
      </c>
      <c r="AP96" s="72"/>
    </row>
    <row r="97" ht="10.5" customHeight="1">
      <c r="A97" s="3">
        <v>88.0</v>
      </c>
      <c r="B97" s="3"/>
      <c r="C97" s="5">
        <v>2017.0</v>
      </c>
      <c r="D97" s="7">
        <v>1604.0</v>
      </c>
      <c r="E97" s="73" t="s">
        <v>58</v>
      </c>
      <c r="F97" s="8" t="s">
        <v>59</v>
      </c>
      <c r="G97" s="77" t="s">
        <v>124</v>
      </c>
      <c r="H97" s="8" t="s">
        <v>259</v>
      </c>
      <c r="I97" s="8"/>
      <c r="J97" s="66"/>
      <c r="K97" s="74" t="s">
        <v>62</v>
      </c>
      <c r="L97" s="74" t="s">
        <v>62</v>
      </c>
      <c r="M97" s="74" t="s">
        <v>62</v>
      </c>
      <c r="N97" s="74" t="s">
        <v>62</v>
      </c>
      <c r="O97" s="74" t="s">
        <v>62</v>
      </c>
      <c r="P97" s="74" t="s">
        <v>62</v>
      </c>
      <c r="Q97" s="74" t="s">
        <v>62</v>
      </c>
      <c r="R97" s="5" t="s">
        <v>53</v>
      </c>
      <c r="S97" s="5" t="s">
        <v>53</v>
      </c>
      <c r="T97" s="5" t="s">
        <v>63</v>
      </c>
      <c r="U97" s="10">
        <v>1.0</v>
      </c>
      <c r="V97" s="11">
        <v>1.0</v>
      </c>
      <c r="W97" s="12"/>
      <c r="X97" s="13"/>
      <c r="Y97" s="14">
        <v>1.0</v>
      </c>
      <c r="Z97" s="14">
        <v>1.0</v>
      </c>
      <c r="AA97" s="14">
        <v>1.0</v>
      </c>
      <c r="AB97" s="14">
        <v>1.0</v>
      </c>
      <c r="AC97" s="111"/>
      <c r="AD97" s="69">
        <f>datevalue("2017-2-21")
</f>
        <v>42787</v>
      </c>
      <c r="AE97" s="71" t="s">
        <v>175</v>
      </c>
      <c r="AF97" s="17">
        <f>IF(OR($C97='Missing Wondercards'!$G$1,'Missing Wondercards'!$G$1="all")=TRUE,IF(SUM(AG97:AO97)&gt;0,1,0),0)</f>
        <v>0</v>
      </c>
      <c r="AG97" s="72">
        <f t="shared" ref="AG97:AO97" si="98">IF(OR(K97="?",K97="Mx",K97="Fx",K97="Nilx",K97="Rx")=TRUE,1,0)</f>
        <v>0</v>
      </c>
      <c r="AH97" s="72">
        <f t="shared" si="98"/>
        <v>0</v>
      </c>
      <c r="AI97" s="72">
        <f t="shared" si="98"/>
        <v>0</v>
      </c>
      <c r="AJ97" s="72">
        <f t="shared" si="98"/>
        <v>0</v>
      </c>
      <c r="AK97" s="72">
        <f t="shared" si="98"/>
        <v>0</v>
      </c>
      <c r="AL97" s="72">
        <f t="shared" si="98"/>
        <v>0</v>
      </c>
      <c r="AM97" s="72">
        <f t="shared" si="98"/>
        <v>0</v>
      </c>
      <c r="AN97" s="72">
        <f t="shared" si="98"/>
        <v>0</v>
      </c>
      <c r="AO97" s="72">
        <f t="shared" si="98"/>
        <v>0</v>
      </c>
      <c r="AP97" s="72"/>
    </row>
    <row r="98" ht="10.5" customHeight="1">
      <c r="A98" s="3">
        <v>89.0</v>
      </c>
      <c r="B98" s="3"/>
      <c r="C98" s="5">
        <v>2017.0</v>
      </c>
      <c r="D98" s="7">
        <v>1605.0</v>
      </c>
      <c r="E98" s="73" t="s">
        <v>58</v>
      </c>
      <c r="F98" s="8" t="s">
        <v>59</v>
      </c>
      <c r="G98" s="104" t="s">
        <v>260</v>
      </c>
      <c r="H98" s="8" t="s">
        <v>261</v>
      </c>
      <c r="I98" s="8"/>
      <c r="J98" s="66"/>
      <c r="K98" s="74" t="s">
        <v>62</v>
      </c>
      <c r="L98" s="74" t="s">
        <v>62</v>
      </c>
      <c r="M98" s="74" t="s">
        <v>62</v>
      </c>
      <c r="N98" s="74" t="s">
        <v>62</v>
      </c>
      <c r="O98" s="74" t="s">
        <v>62</v>
      </c>
      <c r="P98" s="74" t="s">
        <v>62</v>
      </c>
      <c r="Q98" s="74" t="s">
        <v>62</v>
      </c>
      <c r="R98" s="5" t="s">
        <v>53</v>
      </c>
      <c r="S98" s="5" t="s">
        <v>53</v>
      </c>
      <c r="T98" s="5" t="s">
        <v>63</v>
      </c>
      <c r="U98" s="10">
        <v>1.0</v>
      </c>
      <c r="V98" s="11">
        <v>1.0</v>
      </c>
      <c r="W98" s="12"/>
      <c r="X98" s="13"/>
      <c r="Y98" s="14">
        <v>1.0</v>
      </c>
      <c r="Z98" s="14">
        <v>1.0</v>
      </c>
      <c r="AA98" s="14">
        <v>1.0</v>
      </c>
      <c r="AB98" s="14">
        <v>1.0</v>
      </c>
      <c r="AC98" s="111"/>
      <c r="AD98" s="69">
        <f>datevalue("2017-3-3")
</f>
        <v>42797</v>
      </c>
      <c r="AE98" s="71" t="s">
        <v>65</v>
      </c>
      <c r="AF98" s="17">
        <f>IF(OR($C98='Missing Wondercards'!$G$1,'Missing Wondercards'!$G$1="all")=TRUE,IF(SUM(AG98:AO98)&gt;0,1,0),0)</f>
        <v>0</v>
      </c>
      <c r="AG98" s="72">
        <f t="shared" ref="AG98:AO98" si="99">IF(OR(K98="?",K98="Mx",K98="Fx",K98="Nilx",K98="Rx")=TRUE,1,0)</f>
        <v>0</v>
      </c>
      <c r="AH98" s="72">
        <f t="shared" si="99"/>
        <v>0</v>
      </c>
      <c r="AI98" s="72">
        <f t="shared" si="99"/>
        <v>0</v>
      </c>
      <c r="AJ98" s="72">
        <f t="shared" si="99"/>
        <v>0</v>
      </c>
      <c r="AK98" s="72">
        <f t="shared" si="99"/>
        <v>0</v>
      </c>
      <c r="AL98" s="72">
        <f t="shared" si="99"/>
        <v>0</v>
      </c>
      <c r="AM98" s="72">
        <f t="shared" si="99"/>
        <v>0</v>
      </c>
      <c r="AN98" s="72">
        <f t="shared" si="99"/>
        <v>0</v>
      </c>
      <c r="AO98" s="72">
        <f t="shared" si="99"/>
        <v>0</v>
      </c>
      <c r="AP98" s="72"/>
    </row>
    <row r="99" ht="10.5" customHeight="1">
      <c r="A99" s="3">
        <v>90.0</v>
      </c>
      <c r="B99" s="3"/>
      <c r="C99" s="5">
        <v>2017.0</v>
      </c>
      <c r="D99" s="7">
        <v>1606.0</v>
      </c>
      <c r="E99" s="73" t="s">
        <v>58</v>
      </c>
      <c r="F99" s="8" t="s">
        <v>59</v>
      </c>
      <c r="G99" s="80" t="s">
        <v>225</v>
      </c>
      <c r="H99" s="8" t="s">
        <v>262</v>
      </c>
      <c r="I99" s="8"/>
      <c r="J99" s="66"/>
      <c r="K99" s="74" t="s">
        <v>62</v>
      </c>
      <c r="L99" s="74" t="s">
        <v>62</v>
      </c>
      <c r="M99" s="74" t="s">
        <v>62</v>
      </c>
      <c r="N99" s="74" t="s">
        <v>62</v>
      </c>
      <c r="O99" s="74" t="s">
        <v>62</v>
      </c>
      <c r="P99" s="74" t="s">
        <v>62</v>
      </c>
      <c r="Q99" s="74" t="s">
        <v>62</v>
      </c>
      <c r="R99" s="5" t="s">
        <v>53</v>
      </c>
      <c r="S99" s="5" t="s">
        <v>53</v>
      </c>
      <c r="T99" s="5" t="s">
        <v>63</v>
      </c>
      <c r="U99" s="10">
        <v>1.0</v>
      </c>
      <c r="V99" s="11">
        <v>1.0</v>
      </c>
      <c r="W99" s="12"/>
      <c r="X99" s="13"/>
      <c r="Y99" s="14">
        <v>1.0</v>
      </c>
      <c r="Z99" s="14">
        <v>1.0</v>
      </c>
      <c r="AA99" s="14">
        <v>1.0</v>
      </c>
      <c r="AB99" s="14">
        <v>1.0</v>
      </c>
      <c r="AC99" s="15"/>
      <c r="AD99" s="69">
        <f>datevalue("2017-3-7")
</f>
        <v>42801</v>
      </c>
      <c r="AE99" s="78" t="s">
        <v>263</v>
      </c>
      <c r="AF99" s="17">
        <f>IF(OR($C99='Missing Wondercards'!$G$1,'Missing Wondercards'!$G$1="all")=TRUE,IF(SUM(AG99:AO99)&gt;0,1,0),0)</f>
        <v>0</v>
      </c>
      <c r="AG99" s="72">
        <f t="shared" ref="AG99:AO99" si="100">IF(OR(K99="?",K99="Mx",K99="Fx",K99="Nilx",K99="Rx")=TRUE,1,0)</f>
        <v>0</v>
      </c>
      <c r="AH99" s="72">
        <f t="shared" si="100"/>
        <v>0</v>
      </c>
      <c r="AI99" s="72">
        <f t="shared" si="100"/>
        <v>0</v>
      </c>
      <c r="AJ99" s="72">
        <f t="shared" si="100"/>
        <v>0</v>
      </c>
      <c r="AK99" s="72">
        <f t="shared" si="100"/>
        <v>0</v>
      </c>
      <c r="AL99" s="72">
        <f t="shared" si="100"/>
        <v>0</v>
      </c>
      <c r="AM99" s="72">
        <f t="shared" si="100"/>
        <v>0</v>
      </c>
      <c r="AN99" s="72">
        <f t="shared" si="100"/>
        <v>0</v>
      </c>
      <c r="AO99" s="72">
        <f t="shared" si="100"/>
        <v>0</v>
      </c>
      <c r="AP99" s="72"/>
    </row>
    <row r="100" ht="10.5" customHeight="1">
      <c r="A100" s="3">
        <v>91.0</v>
      </c>
      <c r="B100" s="3"/>
      <c r="C100" s="5">
        <v>2017.0</v>
      </c>
      <c r="D100" s="7">
        <v>1607.0</v>
      </c>
      <c r="E100" s="73" t="s">
        <v>58</v>
      </c>
      <c r="F100" s="8" t="s">
        <v>59</v>
      </c>
      <c r="G100" s="77" t="s">
        <v>124</v>
      </c>
      <c r="H100" s="8" t="s">
        <v>264</v>
      </c>
      <c r="I100" s="8"/>
      <c r="J100" s="66"/>
      <c r="K100" s="74" t="s">
        <v>62</v>
      </c>
      <c r="L100" s="74" t="s">
        <v>62</v>
      </c>
      <c r="M100" s="74" t="s">
        <v>62</v>
      </c>
      <c r="N100" s="74" t="s">
        <v>62</v>
      </c>
      <c r="O100" s="74" t="s">
        <v>62</v>
      </c>
      <c r="P100" s="74" t="s">
        <v>62</v>
      </c>
      <c r="Q100" s="74" t="s">
        <v>62</v>
      </c>
      <c r="R100" s="5" t="s">
        <v>53</v>
      </c>
      <c r="S100" s="5" t="s">
        <v>53</v>
      </c>
      <c r="T100" s="5" t="s">
        <v>63</v>
      </c>
      <c r="U100" s="10">
        <v>1.0</v>
      </c>
      <c r="V100" s="11">
        <v>1.0</v>
      </c>
      <c r="W100" s="12"/>
      <c r="X100" s="13"/>
      <c r="Y100" s="14">
        <v>1.0</v>
      </c>
      <c r="Z100" s="14">
        <v>1.0</v>
      </c>
      <c r="AA100" s="14">
        <v>1.0</v>
      </c>
      <c r="AB100" s="14">
        <v>1.0</v>
      </c>
      <c r="AC100" s="15"/>
      <c r="AD100" s="69">
        <f>datevalue("2017-3-21")
</f>
        <v>42815</v>
      </c>
      <c r="AE100" s="78" t="s">
        <v>263</v>
      </c>
      <c r="AF100" s="17">
        <f>IF(OR($C100='Missing Wondercards'!$G$1,'Missing Wondercards'!$G$1="all")=TRUE,IF(SUM(AG100:AO100)&gt;0,1,0),0)</f>
        <v>0</v>
      </c>
      <c r="AG100" s="72">
        <f t="shared" ref="AG100:AO100" si="101">IF(OR(K100="?",K100="Mx",K100="Fx",K100="Nilx",K100="Rx")=TRUE,1,0)</f>
        <v>0</v>
      </c>
      <c r="AH100" s="72">
        <f t="shared" si="101"/>
        <v>0</v>
      </c>
      <c r="AI100" s="72">
        <f t="shared" si="101"/>
        <v>0</v>
      </c>
      <c r="AJ100" s="72">
        <f t="shared" si="101"/>
        <v>0</v>
      </c>
      <c r="AK100" s="72">
        <f t="shared" si="101"/>
        <v>0</v>
      </c>
      <c r="AL100" s="72">
        <f t="shared" si="101"/>
        <v>0</v>
      </c>
      <c r="AM100" s="72">
        <f t="shared" si="101"/>
        <v>0</v>
      </c>
      <c r="AN100" s="72">
        <f t="shared" si="101"/>
        <v>0</v>
      </c>
      <c r="AO100" s="72">
        <f t="shared" si="101"/>
        <v>0</v>
      </c>
      <c r="AP100" s="72"/>
    </row>
    <row r="101" ht="10.5" customHeight="1">
      <c r="A101" s="3">
        <v>92.0</v>
      </c>
      <c r="B101" s="3"/>
      <c r="C101" s="5">
        <v>2017.0</v>
      </c>
      <c r="D101" s="7">
        <v>1608.0</v>
      </c>
      <c r="E101" s="73" t="s">
        <v>58</v>
      </c>
      <c r="F101" s="8" t="s">
        <v>59</v>
      </c>
      <c r="G101" s="80" t="s">
        <v>230</v>
      </c>
      <c r="H101" s="8" t="s">
        <v>265</v>
      </c>
      <c r="I101" s="8"/>
      <c r="J101" s="66"/>
      <c r="K101" s="74" t="s">
        <v>62</v>
      </c>
      <c r="L101" s="74" t="s">
        <v>62</v>
      </c>
      <c r="M101" s="74" t="s">
        <v>62</v>
      </c>
      <c r="N101" s="74" t="s">
        <v>62</v>
      </c>
      <c r="O101" s="74" t="s">
        <v>62</v>
      </c>
      <c r="P101" s="74" t="s">
        <v>62</v>
      </c>
      <c r="Q101" s="74" t="s">
        <v>62</v>
      </c>
      <c r="R101" s="5" t="s">
        <v>53</v>
      </c>
      <c r="S101" s="5" t="s">
        <v>53</v>
      </c>
      <c r="T101" s="5" t="s">
        <v>63</v>
      </c>
      <c r="U101" s="10">
        <v>1.0</v>
      </c>
      <c r="V101" s="11">
        <v>1.0</v>
      </c>
      <c r="W101" s="12"/>
      <c r="X101" s="13"/>
      <c r="Y101" s="14">
        <v>1.0</v>
      </c>
      <c r="Z101" s="14">
        <v>1.0</v>
      </c>
      <c r="AA101" s="14">
        <v>1.0</v>
      </c>
      <c r="AB101" s="14">
        <v>1.0</v>
      </c>
      <c r="AC101" s="15"/>
      <c r="AD101" s="69">
        <f>datevalue("2017-3-28")
</f>
        <v>42822</v>
      </c>
      <c r="AE101" s="71" t="s">
        <v>65</v>
      </c>
      <c r="AF101" s="17">
        <f>IF(OR($C101='Missing Wondercards'!$G$1,'Missing Wondercards'!$G$1="all")=TRUE,IF(SUM(AG101:AO101)&gt;0,1,0),0)</f>
        <v>0</v>
      </c>
      <c r="AG101" s="72">
        <f t="shared" ref="AG101:AO101" si="102">IF(OR(K101="?",K101="Mx",K101="Fx",K101="Nilx",K101="Rx")=TRUE,1,0)</f>
        <v>0</v>
      </c>
      <c r="AH101" s="72">
        <f t="shared" si="102"/>
        <v>0</v>
      </c>
      <c r="AI101" s="72">
        <f t="shared" si="102"/>
        <v>0</v>
      </c>
      <c r="AJ101" s="72">
        <f t="shared" si="102"/>
        <v>0</v>
      </c>
      <c r="AK101" s="72">
        <f t="shared" si="102"/>
        <v>0</v>
      </c>
      <c r="AL101" s="72">
        <f t="shared" si="102"/>
        <v>0</v>
      </c>
      <c r="AM101" s="72">
        <f t="shared" si="102"/>
        <v>0</v>
      </c>
      <c r="AN101" s="72">
        <f t="shared" si="102"/>
        <v>0</v>
      </c>
      <c r="AO101" s="72">
        <f t="shared" si="102"/>
        <v>0</v>
      </c>
      <c r="AP101" s="72"/>
    </row>
    <row r="102" ht="10.5" customHeight="1">
      <c r="A102" s="3">
        <v>93.0</v>
      </c>
      <c r="B102" s="3"/>
      <c r="C102" s="5">
        <v>2017.0</v>
      </c>
      <c r="D102" s="7">
        <v>1609.0</v>
      </c>
      <c r="E102" s="73" t="s">
        <v>58</v>
      </c>
      <c r="F102" s="8" t="s">
        <v>59</v>
      </c>
      <c r="G102" s="80" t="s">
        <v>225</v>
      </c>
      <c r="H102" s="8" t="s">
        <v>266</v>
      </c>
      <c r="I102" s="8"/>
      <c r="J102" s="66"/>
      <c r="K102" s="74" t="s">
        <v>62</v>
      </c>
      <c r="L102" s="74" t="s">
        <v>62</v>
      </c>
      <c r="M102" s="74" t="s">
        <v>62</v>
      </c>
      <c r="N102" s="74" t="s">
        <v>62</v>
      </c>
      <c r="O102" s="74" t="s">
        <v>62</v>
      </c>
      <c r="P102" s="74" t="s">
        <v>62</v>
      </c>
      <c r="Q102" s="74" t="s">
        <v>62</v>
      </c>
      <c r="R102" s="5" t="s">
        <v>53</v>
      </c>
      <c r="S102" s="5" t="s">
        <v>53</v>
      </c>
      <c r="T102" s="5" t="s">
        <v>63</v>
      </c>
      <c r="U102" s="10">
        <v>1.0</v>
      </c>
      <c r="V102" s="11">
        <v>1.0</v>
      </c>
      <c r="W102" s="12"/>
      <c r="X102" s="13"/>
      <c r="Y102" s="14">
        <v>1.0</v>
      </c>
      <c r="Z102" s="14">
        <v>1.0</v>
      </c>
      <c r="AA102" s="14">
        <v>1.0</v>
      </c>
      <c r="AB102" s="14">
        <v>1.0</v>
      </c>
      <c r="AC102" s="15"/>
      <c r="AD102" s="69">
        <f>datevalue("2017-4-7")
</f>
        <v>42832</v>
      </c>
      <c r="AE102" s="71" t="s">
        <v>65</v>
      </c>
      <c r="AF102" s="17">
        <f>IF(OR($C102='Missing Wondercards'!$G$1,'Missing Wondercards'!$G$1="all")=TRUE,IF(SUM(AG102:AO102)&gt;0,1,0),0)</f>
        <v>0</v>
      </c>
      <c r="AG102" s="72">
        <f t="shared" ref="AG102:AO102" si="103">IF(OR(K102="?",K102="Mx",K102="Fx",K102="Nilx",K102="Rx")=TRUE,1,0)</f>
        <v>0</v>
      </c>
      <c r="AH102" s="72">
        <f t="shared" si="103"/>
        <v>0</v>
      </c>
      <c r="AI102" s="72">
        <f t="shared" si="103"/>
        <v>0</v>
      </c>
      <c r="AJ102" s="72">
        <f t="shared" si="103"/>
        <v>0</v>
      </c>
      <c r="AK102" s="72">
        <f t="shared" si="103"/>
        <v>0</v>
      </c>
      <c r="AL102" s="72">
        <f t="shared" si="103"/>
        <v>0</v>
      </c>
      <c r="AM102" s="72">
        <f t="shared" si="103"/>
        <v>0</v>
      </c>
      <c r="AN102" s="72">
        <f t="shared" si="103"/>
        <v>0</v>
      </c>
      <c r="AO102" s="72">
        <f t="shared" si="103"/>
        <v>0</v>
      </c>
      <c r="AP102" s="72"/>
    </row>
    <row r="103" ht="10.5" customHeight="1">
      <c r="A103" s="3">
        <v>94.0</v>
      </c>
      <c r="B103" s="3"/>
      <c r="C103" s="5">
        <v>2017.0</v>
      </c>
      <c r="D103" s="7">
        <v>1610.0</v>
      </c>
      <c r="E103" s="73" t="s">
        <v>58</v>
      </c>
      <c r="F103" s="8" t="s">
        <v>59</v>
      </c>
      <c r="G103" s="77" t="s">
        <v>124</v>
      </c>
      <c r="H103" s="8" t="s">
        <v>267</v>
      </c>
      <c r="I103" s="8"/>
      <c r="J103" s="66"/>
      <c r="K103" s="74" t="s">
        <v>62</v>
      </c>
      <c r="L103" s="74" t="s">
        <v>62</v>
      </c>
      <c r="M103" s="74" t="s">
        <v>62</v>
      </c>
      <c r="N103" s="74" t="s">
        <v>62</v>
      </c>
      <c r="O103" s="74" t="s">
        <v>62</v>
      </c>
      <c r="P103" s="74" t="s">
        <v>62</v>
      </c>
      <c r="Q103" s="74" t="s">
        <v>62</v>
      </c>
      <c r="R103" s="5" t="s">
        <v>53</v>
      </c>
      <c r="S103" s="5" t="s">
        <v>53</v>
      </c>
      <c r="T103" s="5" t="s">
        <v>63</v>
      </c>
      <c r="U103" s="10">
        <v>1.0</v>
      </c>
      <c r="V103" s="11">
        <v>1.0</v>
      </c>
      <c r="W103" s="12"/>
      <c r="X103" s="13"/>
      <c r="Y103" s="14">
        <v>1.0</v>
      </c>
      <c r="Z103" s="14">
        <v>1.0</v>
      </c>
      <c r="AA103" s="14">
        <v>1.0</v>
      </c>
      <c r="AB103" s="14">
        <v>1.0</v>
      </c>
      <c r="AC103" s="15"/>
      <c r="AD103" s="69">
        <f>datevalue("2017-4-18")
</f>
        <v>42843</v>
      </c>
      <c r="AE103" s="78" t="s">
        <v>268</v>
      </c>
      <c r="AF103" s="17">
        <f>IF(OR($C103='Missing Wondercards'!$G$1,'Missing Wondercards'!$G$1="all")=TRUE,IF(SUM(AG103:AO103)&gt;0,1,0),0)</f>
        <v>0</v>
      </c>
      <c r="AG103" s="72">
        <f t="shared" ref="AG103:AO103" si="104">IF(OR(K103="?",K103="Mx",K103="Fx",K103="Nilx",K103="Rx")=TRUE,1,0)</f>
        <v>0</v>
      </c>
      <c r="AH103" s="72">
        <f t="shared" si="104"/>
        <v>0</v>
      </c>
      <c r="AI103" s="72">
        <f t="shared" si="104"/>
        <v>0</v>
      </c>
      <c r="AJ103" s="72">
        <f t="shared" si="104"/>
        <v>0</v>
      </c>
      <c r="AK103" s="72">
        <f t="shared" si="104"/>
        <v>0</v>
      </c>
      <c r="AL103" s="72">
        <f t="shared" si="104"/>
        <v>0</v>
      </c>
      <c r="AM103" s="72">
        <f t="shared" si="104"/>
        <v>0</v>
      </c>
      <c r="AN103" s="72">
        <f t="shared" si="104"/>
        <v>0</v>
      </c>
      <c r="AO103" s="72">
        <f t="shared" si="104"/>
        <v>0</v>
      </c>
      <c r="AP103" s="72"/>
    </row>
    <row r="104" ht="10.5" customHeight="1">
      <c r="A104" s="3">
        <v>95.0</v>
      </c>
      <c r="B104" s="3"/>
      <c r="C104" s="105">
        <v>2017.0</v>
      </c>
      <c r="D104" s="76">
        <v>1611.0</v>
      </c>
      <c r="E104" s="73" t="s">
        <v>58</v>
      </c>
      <c r="F104" s="8" t="s">
        <v>59</v>
      </c>
      <c r="G104" s="80" t="s">
        <v>230</v>
      </c>
      <c r="H104" s="83" t="s">
        <v>269</v>
      </c>
      <c r="I104" s="8"/>
      <c r="J104" s="66"/>
      <c r="K104" s="74" t="s">
        <v>62</v>
      </c>
      <c r="L104" s="74" t="s">
        <v>62</v>
      </c>
      <c r="M104" s="74" t="s">
        <v>62</v>
      </c>
      <c r="N104" s="74" t="s">
        <v>62</v>
      </c>
      <c r="O104" s="74" t="s">
        <v>62</v>
      </c>
      <c r="P104" s="74" t="s">
        <v>62</v>
      </c>
      <c r="Q104" s="74" t="s">
        <v>62</v>
      </c>
      <c r="R104" s="5" t="s">
        <v>53</v>
      </c>
      <c r="S104" s="5" t="s">
        <v>53</v>
      </c>
      <c r="T104" s="5" t="s">
        <v>63</v>
      </c>
      <c r="U104" s="100">
        <v>1.0</v>
      </c>
      <c r="V104" s="101">
        <v>1.0</v>
      </c>
      <c r="W104" s="12"/>
      <c r="X104" s="13"/>
      <c r="Y104" s="84">
        <v>1.0</v>
      </c>
      <c r="Z104" s="84">
        <v>1.0</v>
      </c>
      <c r="AA104" s="84">
        <v>1.0</v>
      </c>
      <c r="AB104" s="84">
        <v>1.0</v>
      </c>
      <c r="AC104" s="15"/>
      <c r="AD104" s="69">
        <f>datevalue("2017-5-12")
</f>
        <v>42867</v>
      </c>
      <c r="AE104" s="71" t="s">
        <v>65</v>
      </c>
      <c r="AF104" s="17">
        <f>IF(OR($C104='Missing Wondercards'!$G$1,'Missing Wondercards'!$G$1="all")=TRUE,IF(SUM(AG104:AO104)&gt;0,1,0),0)</f>
        <v>0</v>
      </c>
      <c r="AG104" s="72">
        <f t="shared" ref="AG104:AO104" si="105">IF(OR(K104="?",K104="Mx",K104="Fx",K104="Nilx",K104="Rx")=TRUE,1,0)</f>
        <v>0</v>
      </c>
      <c r="AH104" s="72">
        <f t="shared" si="105"/>
        <v>0</v>
      </c>
      <c r="AI104" s="72">
        <f t="shared" si="105"/>
        <v>0</v>
      </c>
      <c r="AJ104" s="72">
        <f t="shared" si="105"/>
        <v>0</v>
      </c>
      <c r="AK104" s="72">
        <f t="shared" si="105"/>
        <v>0</v>
      </c>
      <c r="AL104" s="72">
        <f t="shared" si="105"/>
        <v>0</v>
      </c>
      <c r="AM104" s="72">
        <f t="shared" si="105"/>
        <v>0</v>
      </c>
      <c r="AN104" s="72">
        <f t="shared" si="105"/>
        <v>0</v>
      </c>
      <c r="AO104" s="72">
        <f t="shared" si="105"/>
        <v>0</v>
      </c>
      <c r="AP104" s="72"/>
    </row>
    <row r="105" ht="10.5" customHeight="1">
      <c r="A105" s="3">
        <v>96.0</v>
      </c>
      <c r="B105" s="3"/>
      <c r="C105" s="105">
        <v>2017.0</v>
      </c>
      <c r="D105" s="76">
        <v>1612.0</v>
      </c>
      <c r="E105" s="73" t="s">
        <v>58</v>
      </c>
      <c r="F105" s="8" t="s">
        <v>59</v>
      </c>
      <c r="G105" s="77" t="s">
        <v>124</v>
      </c>
      <c r="H105" s="83" t="s">
        <v>270</v>
      </c>
      <c r="I105" s="8"/>
      <c r="J105" s="66"/>
      <c r="K105" s="74" t="s">
        <v>62</v>
      </c>
      <c r="L105" s="74" t="s">
        <v>62</v>
      </c>
      <c r="M105" s="74" t="s">
        <v>62</v>
      </c>
      <c r="N105" s="74" t="s">
        <v>62</v>
      </c>
      <c r="O105" s="74" t="s">
        <v>62</v>
      </c>
      <c r="P105" s="74" t="s">
        <v>62</v>
      </c>
      <c r="Q105" s="74" t="s">
        <v>62</v>
      </c>
      <c r="R105" s="5" t="s">
        <v>53</v>
      </c>
      <c r="S105" s="5" t="s">
        <v>53</v>
      </c>
      <c r="T105" s="5" t="s">
        <v>63</v>
      </c>
      <c r="U105" s="10">
        <v>1.0</v>
      </c>
      <c r="V105" s="11">
        <v>1.0</v>
      </c>
      <c r="W105" s="12"/>
      <c r="X105" s="13"/>
      <c r="Y105" s="14">
        <v>1.0</v>
      </c>
      <c r="Z105" s="14">
        <v>1.0</v>
      </c>
      <c r="AA105" s="14">
        <v>1.0</v>
      </c>
      <c r="AB105" s="14">
        <v>1.0</v>
      </c>
      <c r="AC105" s="15"/>
      <c r="AD105" s="69">
        <f>datevalue("2017-5-16")
</f>
        <v>42871</v>
      </c>
      <c r="AE105" s="71" t="s">
        <v>271</v>
      </c>
      <c r="AF105" s="17">
        <f>IF(OR($C105='Missing Wondercards'!$G$1,'Missing Wondercards'!$G$1="all")=TRUE,IF(SUM(AG105:AO105)&gt;0,1,0),0)</f>
        <v>0</v>
      </c>
      <c r="AG105" s="72">
        <f t="shared" ref="AG105:AO105" si="106">IF(OR(K105="?",K105="Mx",K105="Fx",K105="Nilx",K105="Rx")=TRUE,1,0)</f>
        <v>0</v>
      </c>
      <c r="AH105" s="72">
        <f t="shared" si="106"/>
        <v>0</v>
      </c>
      <c r="AI105" s="72">
        <f t="shared" si="106"/>
        <v>0</v>
      </c>
      <c r="AJ105" s="72">
        <f t="shared" si="106"/>
        <v>0</v>
      </c>
      <c r="AK105" s="72">
        <f t="shared" si="106"/>
        <v>0</v>
      </c>
      <c r="AL105" s="72">
        <f t="shared" si="106"/>
        <v>0</v>
      </c>
      <c r="AM105" s="72">
        <f t="shared" si="106"/>
        <v>0</v>
      </c>
      <c r="AN105" s="72">
        <f t="shared" si="106"/>
        <v>0</v>
      </c>
      <c r="AO105" s="72">
        <f t="shared" si="106"/>
        <v>0</v>
      </c>
      <c r="AP105" s="72"/>
    </row>
    <row r="106" ht="10.5" customHeight="1">
      <c r="A106" s="3">
        <v>97.0</v>
      </c>
      <c r="B106" s="3"/>
      <c r="C106" s="5">
        <v>2017.0</v>
      </c>
      <c r="D106" s="76">
        <v>1613.0</v>
      </c>
      <c r="E106" s="73" t="s">
        <v>58</v>
      </c>
      <c r="F106" s="8" t="s">
        <v>59</v>
      </c>
      <c r="G106" s="80" t="s">
        <v>253</v>
      </c>
      <c r="H106" s="83" t="s">
        <v>272</v>
      </c>
      <c r="I106" s="8"/>
      <c r="J106" s="66"/>
      <c r="K106" s="74" t="s">
        <v>62</v>
      </c>
      <c r="L106" s="74" t="s">
        <v>62</v>
      </c>
      <c r="M106" s="74" t="s">
        <v>62</v>
      </c>
      <c r="N106" s="74" t="s">
        <v>62</v>
      </c>
      <c r="O106" s="74" t="s">
        <v>62</v>
      </c>
      <c r="P106" s="74" t="s">
        <v>62</v>
      </c>
      <c r="Q106" s="74" t="s">
        <v>62</v>
      </c>
      <c r="R106" s="5" t="s">
        <v>53</v>
      </c>
      <c r="S106" s="5" t="s">
        <v>53</v>
      </c>
      <c r="T106" s="5" t="s">
        <v>63</v>
      </c>
      <c r="U106" s="10">
        <v>1.0</v>
      </c>
      <c r="V106" s="11">
        <v>1.0</v>
      </c>
      <c r="W106" s="12"/>
      <c r="X106" s="13"/>
      <c r="Y106" s="14">
        <v>1.0</v>
      </c>
      <c r="Z106" s="14">
        <v>1.0</v>
      </c>
      <c r="AA106" s="14">
        <v>1.0</v>
      </c>
      <c r="AB106" s="14">
        <v>1.0</v>
      </c>
      <c r="AC106" s="15"/>
      <c r="AD106" s="69">
        <f>datevalue("2017-5-30")
</f>
        <v>42885</v>
      </c>
      <c r="AE106" s="71" t="s">
        <v>204</v>
      </c>
      <c r="AF106" s="17">
        <f>IF(OR($C106='Missing Wondercards'!$G$1,'Missing Wondercards'!$G$1="all")=TRUE,IF(SUM(AG106:AO106)&gt;0,1,0),0)</f>
        <v>0</v>
      </c>
      <c r="AG106" s="72">
        <f t="shared" ref="AG106:AO106" si="107">IF(OR(K106="?",K106="Mx",K106="Fx",K106="Nilx",K106="Rx")=TRUE,1,0)</f>
        <v>0</v>
      </c>
      <c r="AH106" s="72">
        <f t="shared" si="107"/>
        <v>0</v>
      </c>
      <c r="AI106" s="72">
        <f t="shared" si="107"/>
        <v>0</v>
      </c>
      <c r="AJ106" s="72">
        <f t="shared" si="107"/>
        <v>0</v>
      </c>
      <c r="AK106" s="72">
        <f t="shared" si="107"/>
        <v>0</v>
      </c>
      <c r="AL106" s="72">
        <f t="shared" si="107"/>
        <v>0</v>
      </c>
      <c r="AM106" s="72">
        <f t="shared" si="107"/>
        <v>0</v>
      </c>
      <c r="AN106" s="72">
        <f t="shared" si="107"/>
        <v>0</v>
      </c>
      <c r="AO106" s="72">
        <f t="shared" si="107"/>
        <v>0</v>
      </c>
      <c r="AP106" s="72"/>
    </row>
    <row r="107" ht="10.5" customHeight="1">
      <c r="A107" s="3">
        <v>98.0</v>
      </c>
      <c r="B107" s="3"/>
      <c r="C107" s="5">
        <v>2017.0</v>
      </c>
      <c r="D107" s="76">
        <v>1614.0</v>
      </c>
      <c r="E107" s="73" t="s">
        <v>58</v>
      </c>
      <c r="F107" s="8" t="s">
        <v>59</v>
      </c>
      <c r="G107" s="80" t="s">
        <v>254</v>
      </c>
      <c r="H107" s="83" t="s">
        <v>273</v>
      </c>
      <c r="I107" s="8"/>
      <c r="J107" s="66"/>
      <c r="K107" s="74" t="s">
        <v>62</v>
      </c>
      <c r="L107" s="74" t="s">
        <v>62</v>
      </c>
      <c r="M107" s="74" t="s">
        <v>62</v>
      </c>
      <c r="N107" s="74" t="s">
        <v>62</v>
      </c>
      <c r="O107" s="74" t="s">
        <v>62</v>
      </c>
      <c r="P107" s="74" t="s">
        <v>62</v>
      </c>
      <c r="Q107" s="74" t="s">
        <v>62</v>
      </c>
      <c r="R107" s="5" t="s">
        <v>53</v>
      </c>
      <c r="S107" s="5" t="s">
        <v>53</v>
      </c>
      <c r="T107" s="5" t="s">
        <v>63</v>
      </c>
      <c r="U107" s="10">
        <v>1.0</v>
      </c>
      <c r="V107" s="11">
        <v>1.0</v>
      </c>
      <c r="W107" s="12"/>
      <c r="X107" s="13"/>
      <c r="Y107" s="14">
        <v>1.0</v>
      </c>
      <c r="Z107" s="14">
        <v>1.0</v>
      </c>
      <c r="AA107" s="14">
        <v>1.0</v>
      </c>
      <c r="AB107" s="14">
        <v>1.0</v>
      </c>
      <c r="AC107" s="15"/>
      <c r="AD107" s="69">
        <f>datevalue("2017-6-6")
</f>
        <v>42892</v>
      </c>
      <c r="AE107" s="71" t="s">
        <v>274</v>
      </c>
      <c r="AF107" s="17">
        <f>IF(OR($C107='Missing Wondercards'!$G$1,'Missing Wondercards'!$G$1="all")=TRUE,IF(SUM(AG107:AO107)&gt;0,1,0),0)</f>
        <v>0</v>
      </c>
      <c r="AG107" s="72">
        <f t="shared" ref="AG107:AO107" si="108">IF(OR(K107="?",K107="Mx",K107="Fx",K107="Nilx",K107="Rx")=TRUE,1,0)</f>
        <v>0</v>
      </c>
      <c r="AH107" s="72">
        <f t="shared" si="108"/>
        <v>0</v>
      </c>
      <c r="AI107" s="72">
        <f t="shared" si="108"/>
        <v>0</v>
      </c>
      <c r="AJ107" s="72">
        <f t="shared" si="108"/>
        <v>0</v>
      </c>
      <c r="AK107" s="72">
        <f t="shared" si="108"/>
        <v>0</v>
      </c>
      <c r="AL107" s="72">
        <f t="shared" si="108"/>
        <v>0</v>
      </c>
      <c r="AM107" s="72">
        <f t="shared" si="108"/>
        <v>0</v>
      </c>
      <c r="AN107" s="72">
        <f t="shared" si="108"/>
        <v>0</v>
      </c>
      <c r="AO107" s="72">
        <f t="shared" si="108"/>
        <v>0</v>
      </c>
      <c r="AP107" s="72"/>
    </row>
    <row r="108" ht="10.5" customHeight="1">
      <c r="A108" s="3">
        <v>99.0</v>
      </c>
      <c r="B108" s="3"/>
      <c r="C108" s="5">
        <v>2017.0</v>
      </c>
      <c r="D108" s="76">
        <v>1615.0</v>
      </c>
      <c r="E108" s="73" t="s">
        <v>58</v>
      </c>
      <c r="F108" s="8" t="s">
        <v>59</v>
      </c>
      <c r="G108" s="77" t="s">
        <v>124</v>
      </c>
      <c r="H108" s="83" t="s">
        <v>275</v>
      </c>
      <c r="I108" s="8"/>
      <c r="J108" s="66"/>
      <c r="K108" s="74" t="s">
        <v>62</v>
      </c>
      <c r="L108" s="74" t="s">
        <v>62</v>
      </c>
      <c r="M108" s="74" t="s">
        <v>62</v>
      </c>
      <c r="N108" s="74" t="s">
        <v>62</v>
      </c>
      <c r="O108" s="74" t="s">
        <v>62</v>
      </c>
      <c r="P108" s="74" t="s">
        <v>62</v>
      </c>
      <c r="Q108" s="74" t="s">
        <v>62</v>
      </c>
      <c r="R108" s="5" t="s">
        <v>53</v>
      </c>
      <c r="S108" s="5" t="s">
        <v>53</v>
      </c>
      <c r="T108" s="5" t="s">
        <v>63</v>
      </c>
      <c r="U108" s="10">
        <v>1.0</v>
      </c>
      <c r="V108" s="11">
        <v>1.0</v>
      </c>
      <c r="W108" s="12"/>
      <c r="X108" s="13"/>
      <c r="Y108" s="14">
        <v>1.0</v>
      </c>
      <c r="Z108" s="14">
        <v>1.0</v>
      </c>
      <c r="AA108" s="14">
        <v>1.0</v>
      </c>
      <c r="AB108" s="14">
        <v>1.0</v>
      </c>
      <c r="AC108" s="15"/>
      <c r="AD108" s="69">
        <f>datevalue("2017-6-20")
</f>
        <v>42906</v>
      </c>
      <c r="AE108" s="71" t="s">
        <v>274</v>
      </c>
      <c r="AF108" s="17">
        <f>IF(OR($C108='Missing Wondercards'!$G$1,'Missing Wondercards'!$G$1="all")=TRUE,IF(SUM(AG108:AO108)&gt;0,1,0),0)</f>
        <v>0</v>
      </c>
      <c r="AG108" s="72">
        <f t="shared" ref="AG108:AO108" si="109">IF(OR(K108="?",K108="Mx",K108="Fx",K108="Nilx",K108="Rx")=TRUE,1,0)</f>
        <v>0</v>
      </c>
      <c r="AH108" s="72">
        <f t="shared" si="109"/>
        <v>0</v>
      </c>
      <c r="AI108" s="72">
        <f t="shared" si="109"/>
        <v>0</v>
      </c>
      <c r="AJ108" s="72">
        <f t="shared" si="109"/>
        <v>0</v>
      </c>
      <c r="AK108" s="72">
        <f t="shared" si="109"/>
        <v>0</v>
      </c>
      <c r="AL108" s="72">
        <f t="shared" si="109"/>
        <v>0</v>
      </c>
      <c r="AM108" s="72">
        <f t="shared" si="109"/>
        <v>0</v>
      </c>
      <c r="AN108" s="72">
        <f t="shared" si="109"/>
        <v>0</v>
      </c>
      <c r="AO108" s="72">
        <f t="shared" si="109"/>
        <v>0</v>
      </c>
      <c r="AP108" s="72"/>
    </row>
    <row r="109" ht="10.5" customHeight="1">
      <c r="A109" s="3">
        <v>100.0</v>
      </c>
      <c r="B109" s="3"/>
      <c r="C109" s="5">
        <v>2017.0</v>
      </c>
      <c r="D109" s="76">
        <v>1616.0</v>
      </c>
      <c r="E109" s="73" t="s">
        <v>58</v>
      </c>
      <c r="F109" s="83" t="s">
        <v>59</v>
      </c>
      <c r="G109" s="80" t="s">
        <v>253</v>
      </c>
      <c r="H109" s="83" t="s">
        <v>276</v>
      </c>
      <c r="I109" s="8"/>
      <c r="J109" s="66"/>
      <c r="K109" s="74" t="s">
        <v>62</v>
      </c>
      <c r="L109" s="74" t="s">
        <v>62</v>
      </c>
      <c r="M109" s="74" t="s">
        <v>62</v>
      </c>
      <c r="N109" s="74" t="s">
        <v>62</v>
      </c>
      <c r="O109" s="74" t="s">
        <v>62</v>
      </c>
      <c r="P109" s="74" t="s">
        <v>62</v>
      </c>
      <c r="Q109" s="74" t="s">
        <v>62</v>
      </c>
      <c r="R109" s="5" t="s">
        <v>53</v>
      </c>
      <c r="S109" s="5" t="s">
        <v>53</v>
      </c>
      <c r="T109" s="5" t="s">
        <v>63</v>
      </c>
      <c r="U109" s="10">
        <v>1.0</v>
      </c>
      <c r="V109" s="11">
        <v>1.0</v>
      </c>
      <c r="W109" s="12"/>
      <c r="X109" s="13"/>
      <c r="Y109" s="14">
        <v>1.0</v>
      </c>
      <c r="Z109" s="14">
        <v>1.0</v>
      </c>
      <c r="AA109" s="14">
        <v>1.0</v>
      </c>
      <c r="AB109" s="14">
        <v>1.0</v>
      </c>
      <c r="AC109" s="15"/>
      <c r="AD109" s="69">
        <f>datevalue("2017-6-23")
</f>
        <v>42909</v>
      </c>
      <c r="AE109" s="71" t="s">
        <v>65</v>
      </c>
      <c r="AF109" s="17">
        <f>IF(OR($C109='Missing Wondercards'!$G$1,'Missing Wondercards'!$G$1="all")=TRUE,IF(SUM(AG109:AO109)&gt;0,1,0),0)</f>
        <v>0</v>
      </c>
      <c r="AG109" s="72">
        <f t="shared" ref="AG109:AO109" si="110">IF(OR(K109="?",K109="Mx",K109="Fx",K109="Nilx",K109="Rx")=TRUE,1,0)</f>
        <v>0</v>
      </c>
      <c r="AH109" s="72">
        <f t="shared" si="110"/>
        <v>0</v>
      </c>
      <c r="AI109" s="72">
        <f t="shared" si="110"/>
        <v>0</v>
      </c>
      <c r="AJ109" s="72">
        <f t="shared" si="110"/>
        <v>0</v>
      </c>
      <c r="AK109" s="72">
        <f t="shared" si="110"/>
        <v>0</v>
      </c>
      <c r="AL109" s="72">
        <f t="shared" si="110"/>
        <v>0</v>
      </c>
      <c r="AM109" s="72">
        <f t="shared" si="110"/>
        <v>0</v>
      </c>
      <c r="AN109" s="72">
        <f t="shared" si="110"/>
        <v>0</v>
      </c>
      <c r="AO109" s="72">
        <f t="shared" si="110"/>
        <v>0</v>
      </c>
      <c r="AP109" s="72"/>
    </row>
    <row r="110" ht="10.5" customHeight="1">
      <c r="A110" s="3">
        <v>101.0</v>
      </c>
      <c r="B110" s="3"/>
      <c r="C110" s="5">
        <v>2017.0</v>
      </c>
      <c r="D110" s="76">
        <v>1617.0</v>
      </c>
      <c r="E110" s="73" t="s">
        <v>58</v>
      </c>
      <c r="F110" s="8" t="s">
        <v>59</v>
      </c>
      <c r="G110" s="80" t="s">
        <v>257</v>
      </c>
      <c r="H110" s="83" t="s">
        <v>277</v>
      </c>
      <c r="I110" s="8"/>
      <c r="J110" s="66"/>
      <c r="K110" s="74" t="s">
        <v>62</v>
      </c>
      <c r="L110" s="74" t="s">
        <v>62</v>
      </c>
      <c r="M110" s="74" t="s">
        <v>62</v>
      </c>
      <c r="N110" s="74" t="s">
        <v>62</v>
      </c>
      <c r="O110" s="74" t="s">
        <v>62</v>
      </c>
      <c r="P110" s="74" t="s">
        <v>62</v>
      </c>
      <c r="Q110" s="74" t="s">
        <v>62</v>
      </c>
      <c r="R110" s="5" t="s">
        <v>53</v>
      </c>
      <c r="S110" s="5" t="s">
        <v>53</v>
      </c>
      <c r="T110" s="5" t="s">
        <v>63</v>
      </c>
      <c r="U110" s="10">
        <v>1.0</v>
      </c>
      <c r="V110" s="11">
        <v>1.0</v>
      </c>
      <c r="W110" s="12"/>
      <c r="X110" s="13"/>
      <c r="Y110" s="14">
        <v>1.0</v>
      </c>
      <c r="Z110" s="14">
        <v>1.0</v>
      </c>
      <c r="AA110" s="14">
        <v>1.0</v>
      </c>
      <c r="AB110" s="14">
        <v>1.0</v>
      </c>
      <c r="AC110" s="15"/>
      <c r="AD110" s="69">
        <f>datevalue("2017-7-4")
</f>
        <v>42920</v>
      </c>
      <c r="AE110" s="71" t="s">
        <v>278</v>
      </c>
      <c r="AF110" s="17">
        <f>IF(OR($C110='Missing Wondercards'!$G$1,'Missing Wondercards'!$G$1="all")=TRUE,IF(SUM(AG110:AO110)&gt;0,1,0),0)</f>
        <v>0</v>
      </c>
      <c r="AG110" s="72">
        <f t="shared" ref="AG110:AO110" si="111">IF(OR(K110="?",K110="Mx",K110="Fx",K110="Nilx",K110="Rx")=TRUE,1,0)</f>
        <v>0</v>
      </c>
      <c r="AH110" s="72">
        <f t="shared" si="111"/>
        <v>0</v>
      </c>
      <c r="AI110" s="72">
        <f t="shared" si="111"/>
        <v>0</v>
      </c>
      <c r="AJ110" s="72">
        <f t="shared" si="111"/>
        <v>0</v>
      </c>
      <c r="AK110" s="72">
        <f t="shared" si="111"/>
        <v>0</v>
      </c>
      <c r="AL110" s="72">
        <f t="shared" si="111"/>
        <v>0</v>
      </c>
      <c r="AM110" s="72">
        <f t="shared" si="111"/>
        <v>0</v>
      </c>
      <c r="AN110" s="72">
        <f t="shared" si="111"/>
        <v>0</v>
      </c>
      <c r="AO110" s="72">
        <f t="shared" si="111"/>
        <v>0</v>
      </c>
      <c r="AP110" s="72"/>
    </row>
    <row r="111" ht="10.5" customHeight="1">
      <c r="A111" s="3">
        <v>102.0</v>
      </c>
      <c r="B111" s="3"/>
      <c r="C111" s="5">
        <v>2017.0</v>
      </c>
      <c r="D111" s="7" t="s">
        <v>279</v>
      </c>
      <c r="E111" s="73" t="s">
        <v>279</v>
      </c>
      <c r="F111" s="8" t="s">
        <v>50</v>
      </c>
      <c r="G111" s="8" t="s">
        <v>280</v>
      </c>
      <c r="H111" s="8" t="s">
        <v>281</v>
      </c>
      <c r="I111" s="8"/>
      <c r="J111" s="66"/>
      <c r="K111" s="5" t="s">
        <v>53</v>
      </c>
      <c r="L111" s="5" t="s">
        <v>53</v>
      </c>
      <c r="M111" s="5" t="s">
        <v>53</v>
      </c>
      <c r="N111" s="5" t="s">
        <v>53</v>
      </c>
      <c r="O111" s="79" t="s">
        <v>279</v>
      </c>
      <c r="P111" s="5" t="s">
        <v>53</v>
      </c>
      <c r="Q111" s="5" t="s">
        <v>53</v>
      </c>
      <c r="R111" s="5" t="s">
        <v>53</v>
      </c>
      <c r="S111" s="5" t="s">
        <v>53</v>
      </c>
      <c r="T111" s="5" t="s">
        <v>63</v>
      </c>
      <c r="U111" s="10">
        <v>1.0</v>
      </c>
      <c r="V111" s="11">
        <v>1.0</v>
      </c>
      <c r="W111" s="12"/>
      <c r="X111" s="13"/>
      <c r="Y111" s="14"/>
      <c r="Z111" s="14"/>
      <c r="AA111" s="14">
        <v>1.0</v>
      </c>
      <c r="AB111" s="14"/>
      <c r="AC111" s="15"/>
      <c r="AD111" s="69">
        <f>datevalue("2017-7-15")
</f>
        <v>42931</v>
      </c>
      <c r="AE111" s="71" t="s">
        <v>65</v>
      </c>
      <c r="AF111" s="17">
        <f>IF(OR($C111='Missing Wondercards'!$G$1,'Missing Wondercards'!$G$1="all")=TRUE,IF(SUM(AG111:AO111)&gt;0,1,0),0)</f>
        <v>1</v>
      </c>
      <c r="AG111" s="72">
        <f t="shared" ref="AG111:AO111" si="112">IF(OR(K111="?",K111="Mx",K111="Fx",K111="Nilx",K111="Rx")=TRUE,1,0)</f>
        <v>0</v>
      </c>
      <c r="AH111" s="72">
        <f t="shared" si="112"/>
        <v>0</v>
      </c>
      <c r="AI111" s="72">
        <f t="shared" si="112"/>
        <v>0</v>
      </c>
      <c r="AJ111" s="72">
        <f t="shared" si="112"/>
        <v>0</v>
      </c>
      <c r="AK111" s="72">
        <f t="shared" si="112"/>
        <v>1</v>
      </c>
      <c r="AL111" s="72">
        <f t="shared" si="112"/>
        <v>0</v>
      </c>
      <c r="AM111" s="72">
        <f t="shared" si="112"/>
        <v>0</v>
      </c>
      <c r="AN111" s="72">
        <f t="shared" si="112"/>
        <v>0</v>
      </c>
      <c r="AO111" s="72">
        <f t="shared" si="112"/>
        <v>0</v>
      </c>
      <c r="AP111" s="72"/>
    </row>
    <row r="112" ht="10.5" customHeight="1">
      <c r="A112" s="3">
        <v>103.0</v>
      </c>
      <c r="B112" s="3"/>
      <c r="C112" s="5">
        <v>2017.0</v>
      </c>
      <c r="D112" s="7" t="s">
        <v>279</v>
      </c>
      <c r="E112" s="73" t="s">
        <v>279</v>
      </c>
      <c r="F112" s="8" t="s">
        <v>50</v>
      </c>
      <c r="G112" s="83" t="s">
        <v>282</v>
      </c>
      <c r="H112" s="83" t="s">
        <v>283</v>
      </c>
      <c r="I112" s="8"/>
      <c r="J112" s="66"/>
      <c r="K112" s="5" t="s">
        <v>53</v>
      </c>
      <c r="L112" s="5" t="s">
        <v>53</v>
      </c>
      <c r="M112" s="5" t="s">
        <v>53</v>
      </c>
      <c r="N112" s="5" t="s">
        <v>53</v>
      </c>
      <c r="O112" s="79" t="s">
        <v>279</v>
      </c>
      <c r="P112" s="5" t="s">
        <v>53</v>
      </c>
      <c r="Q112" s="5" t="s">
        <v>53</v>
      </c>
      <c r="R112" s="5" t="s">
        <v>53</v>
      </c>
      <c r="S112" s="5" t="s">
        <v>53</v>
      </c>
      <c r="T112" s="5" t="s">
        <v>54</v>
      </c>
      <c r="U112" s="10">
        <v>1.0</v>
      </c>
      <c r="V112" s="11">
        <v>1.0</v>
      </c>
      <c r="W112" s="12"/>
      <c r="X112" s="13"/>
      <c r="Y112" s="84">
        <v>1.0</v>
      </c>
      <c r="Z112" s="84">
        <v>1.0</v>
      </c>
      <c r="AA112" s="84">
        <v>1.0</v>
      </c>
      <c r="AB112" s="84">
        <v>1.0</v>
      </c>
      <c r="AC112" s="15"/>
      <c r="AD112" s="69">
        <f>datevalue("2017-8-6")
</f>
        <v>42953</v>
      </c>
      <c r="AE112" s="71" t="s">
        <v>284</v>
      </c>
      <c r="AF112" s="17">
        <f>IF(OR($C112='Missing Wondercards'!$G$1,'Missing Wondercards'!$G$1="all")=TRUE,IF(SUM(AG112:AO112)&gt;0,1,0),0)</f>
        <v>1</v>
      </c>
      <c r="AG112" s="72">
        <f t="shared" ref="AG112:AO112" si="113">IF(OR(K112="?",K112="Mx",K112="Fx",K112="Nilx",K112="Rx")=TRUE,1,0)</f>
        <v>0</v>
      </c>
      <c r="AH112" s="72">
        <f t="shared" si="113"/>
        <v>0</v>
      </c>
      <c r="AI112" s="72">
        <f t="shared" si="113"/>
        <v>0</v>
      </c>
      <c r="AJ112" s="72">
        <f t="shared" si="113"/>
        <v>0</v>
      </c>
      <c r="AK112" s="72">
        <f t="shared" si="113"/>
        <v>1</v>
      </c>
      <c r="AL112" s="72">
        <f t="shared" si="113"/>
        <v>0</v>
      </c>
      <c r="AM112" s="72">
        <f t="shared" si="113"/>
        <v>0</v>
      </c>
      <c r="AN112" s="72">
        <f t="shared" si="113"/>
        <v>0</v>
      </c>
      <c r="AO112" s="72">
        <f t="shared" si="113"/>
        <v>0</v>
      </c>
      <c r="AP112" s="72"/>
    </row>
    <row r="113" ht="10.5" customHeight="1">
      <c r="A113" s="3">
        <v>104.0</v>
      </c>
      <c r="B113" s="3"/>
      <c r="C113" s="5">
        <v>2017.0</v>
      </c>
      <c r="D113" s="7" t="s">
        <v>279</v>
      </c>
      <c r="E113" s="73" t="s">
        <v>279</v>
      </c>
      <c r="F113" s="8" t="s">
        <v>50</v>
      </c>
      <c r="G113" s="83" t="s">
        <v>285</v>
      </c>
      <c r="H113" s="83" t="s">
        <v>279</v>
      </c>
      <c r="I113" s="8"/>
      <c r="J113" s="66"/>
      <c r="K113" s="79" t="s">
        <v>279</v>
      </c>
      <c r="L113" s="79" t="s">
        <v>279</v>
      </c>
      <c r="M113" s="79" t="s">
        <v>279</v>
      </c>
      <c r="N113" s="79" t="s">
        <v>279</v>
      </c>
      <c r="O113" s="5" t="s">
        <v>53</v>
      </c>
      <c r="P113" s="5" t="s">
        <v>53</v>
      </c>
      <c r="Q113" s="79" t="s">
        <v>279</v>
      </c>
      <c r="R113" s="5" t="s">
        <v>53</v>
      </c>
      <c r="S113" s="5" t="s">
        <v>53</v>
      </c>
      <c r="T113" s="5" t="s">
        <v>63</v>
      </c>
      <c r="U113" s="10">
        <v>1.0</v>
      </c>
      <c r="V113" s="11">
        <v>1.0</v>
      </c>
      <c r="W113" s="12"/>
      <c r="X113" s="13"/>
      <c r="Y113" s="14"/>
      <c r="Z113" s="84">
        <v>1.0</v>
      </c>
      <c r="AA113" s="14"/>
      <c r="AB113" s="14"/>
      <c r="AC113" s="15"/>
      <c r="AD113" s="105" t="s">
        <v>279</v>
      </c>
      <c r="AE113" s="71" t="s">
        <v>65</v>
      </c>
      <c r="AF113" s="17">
        <f>IF(OR($C113='Missing Wondercards'!$G$1,'Missing Wondercards'!$G$1="all")=TRUE,IF(SUM(AG113:AO113)&gt;0,1,0),0)</f>
        <v>1</v>
      </c>
      <c r="AG113" s="72">
        <f t="shared" ref="AG113:AO113" si="114">IF(OR(K113="?",K113="Mx",K113="Fx",K113="Nilx",K113="Rx")=TRUE,1,0)</f>
        <v>1</v>
      </c>
      <c r="AH113" s="72">
        <f t="shared" si="114"/>
        <v>1</v>
      </c>
      <c r="AI113" s="72">
        <f t="shared" si="114"/>
        <v>1</v>
      </c>
      <c r="AJ113" s="72">
        <f t="shared" si="114"/>
        <v>1</v>
      </c>
      <c r="AK113" s="72">
        <f t="shared" si="114"/>
        <v>0</v>
      </c>
      <c r="AL113" s="72">
        <f t="shared" si="114"/>
        <v>0</v>
      </c>
      <c r="AM113" s="72">
        <f t="shared" si="114"/>
        <v>1</v>
      </c>
      <c r="AN113" s="72">
        <f t="shared" si="114"/>
        <v>0</v>
      </c>
      <c r="AO113" s="72">
        <f t="shared" si="114"/>
        <v>0</v>
      </c>
      <c r="AP113" s="72"/>
    </row>
    <row r="114" ht="10.5" customHeight="1">
      <c r="A114" s="3">
        <v>105.0</v>
      </c>
      <c r="B114" s="3"/>
      <c r="C114" s="5"/>
      <c r="D114" s="7"/>
      <c r="E114" s="7"/>
      <c r="F114" s="8"/>
      <c r="G114" s="8"/>
      <c r="H114" s="8"/>
      <c r="I114" s="8"/>
      <c r="J114" s="66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10"/>
      <c r="V114" s="11"/>
      <c r="W114" s="12"/>
      <c r="X114" s="13"/>
      <c r="Y114" s="14"/>
      <c r="Z114" s="14"/>
      <c r="AA114" s="14"/>
      <c r="AB114" s="14"/>
      <c r="AC114" s="15"/>
      <c r="AD114" s="5"/>
      <c r="AE114" s="16"/>
      <c r="AF114" s="17">
        <f>IF(OR($C114='Missing Wondercards'!$G$1,'Missing Wondercards'!$G$1="all")=TRUE,IF(SUM(AG114:AO114)&gt;0,1,0),0)</f>
        <v>0</v>
      </c>
      <c r="AG114" s="72">
        <f t="shared" ref="AG114:AO114" si="115">IF(OR(K114="?",K114="Mx",K114="Fx",K114="Nilx",K114="Rx")=TRUE,1,0)</f>
        <v>0</v>
      </c>
      <c r="AH114" s="72">
        <f t="shared" si="115"/>
        <v>0</v>
      </c>
      <c r="AI114" s="72">
        <f t="shared" si="115"/>
        <v>0</v>
      </c>
      <c r="AJ114" s="72">
        <f t="shared" si="115"/>
        <v>0</v>
      </c>
      <c r="AK114" s="72">
        <f t="shared" si="115"/>
        <v>0</v>
      </c>
      <c r="AL114" s="72">
        <f t="shared" si="115"/>
        <v>0</v>
      </c>
      <c r="AM114" s="72">
        <f t="shared" si="115"/>
        <v>0</v>
      </c>
      <c r="AN114" s="72">
        <f t="shared" si="115"/>
        <v>0</v>
      </c>
      <c r="AO114" s="72">
        <f t="shared" si="115"/>
        <v>0</v>
      </c>
      <c r="AP114" s="72"/>
    </row>
    <row r="115" ht="10.5" customHeight="1">
      <c r="A115" s="3">
        <v>106.0</v>
      </c>
      <c r="B115" s="3"/>
      <c r="C115" s="5"/>
      <c r="D115" s="7"/>
      <c r="E115" s="7"/>
      <c r="F115" s="8"/>
      <c r="G115" s="8"/>
      <c r="H115" s="8"/>
      <c r="I115" s="8"/>
      <c r="J115" s="66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10"/>
      <c r="V115" s="11"/>
      <c r="W115" s="12"/>
      <c r="X115" s="13"/>
      <c r="Y115" s="14"/>
      <c r="Z115" s="14"/>
      <c r="AA115" s="14"/>
      <c r="AB115" s="14"/>
      <c r="AC115" s="15"/>
      <c r="AD115" s="5"/>
      <c r="AE115" s="16"/>
      <c r="AF115" s="17">
        <f>IF(OR($C115='Missing Wondercards'!$G$1,'Missing Wondercards'!$G$1="all")=TRUE,IF(SUM(AG115:AO115)&gt;0,1,0),0)</f>
        <v>0</v>
      </c>
      <c r="AG115" s="72">
        <f t="shared" ref="AG115:AO115" si="116">IF(OR(K115="?",K115="Mx",K115="Fx",K115="Nilx",K115="Rx")=TRUE,1,0)</f>
        <v>0</v>
      </c>
      <c r="AH115" s="72">
        <f t="shared" si="116"/>
        <v>0</v>
      </c>
      <c r="AI115" s="72">
        <f t="shared" si="116"/>
        <v>0</v>
      </c>
      <c r="AJ115" s="72">
        <f t="shared" si="116"/>
        <v>0</v>
      </c>
      <c r="AK115" s="72">
        <f t="shared" si="116"/>
        <v>0</v>
      </c>
      <c r="AL115" s="72">
        <f t="shared" si="116"/>
        <v>0</v>
      </c>
      <c r="AM115" s="72">
        <f t="shared" si="116"/>
        <v>0</v>
      </c>
      <c r="AN115" s="72">
        <f t="shared" si="116"/>
        <v>0</v>
      </c>
      <c r="AO115" s="72">
        <f t="shared" si="116"/>
        <v>0</v>
      </c>
      <c r="AP115" s="72"/>
    </row>
    <row r="116" ht="10.5" customHeight="1">
      <c r="A116" s="3">
        <v>107.0</v>
      </c>
      <c r="B116" s="3"/>
      <c r="C116" s="5"/>
      <c r="D116" s="7"/>
      <c r="E116" s="7"/>
      <c r="F116" s="8"/>
      <c r="G116" s="8"/>
      <c r="H116" s="8"/>
      <c r="I116" s="8"/>
      <c r="J116" s="66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10"/>
      <c r="V116" s="11"/>
      <c r="W116" s="12"/>
      <c r="X116" s="13"/>
      <c r="Y116" s="14"/>
      <c r="Z116" s="14"/>
      <c r="AA116" s="14"/>
      <c r="AB116" s="14"/>
      <c r="AC116" s="15"/>
      <c r="AD116" s="5"/>
      <c r="AE116" s="16"/>
      <c r="AF116" s="17">
        <f>IF(OR($C116='Missing Wondercards'!$G$1,'Missing Wondercards'!$G$1="all")=TRUE,IF(SUM(AG116:AO116)&gt;0,1,0),0)</f>
        <v>0</v>
      </c>
      <c r="AG116" s="72">
        <f t="shared" ref="AG116:AO116" si="117">IF(OR(K116="?",K116="Mx",K116="Fx",K116="Nilx",K116="Rx")=TRUE,1,0)</f>
        <v>0</v>
      </c>
      <c r="AH116" s="72">
        <f t="shared" si="117"/>
        <v>0</v>
      </c>
      <c r="AI116" s="72">
        <f t="shared" si="117"/>
        <v>0</v>
      </c>
      <c r="AJ116" s="72">
        <f t="shared" si="117"/>
        <v>0</v>
      </c>
      <c r="AK116" s="72">
        <f t="shared" si="117"/>
        <v>0</v>
      </c>
      <c r="AL116" s="72">
        <f t="shared" si="117"/>
        <v>0</v>
      </c>
      <c r="AM116" s="72">
        <f t="shared" si="117"/>
        <v>0</v>
      </c>
      <c r="AN116" s="72">
        <f t="shared" si="117"/>
        <v>0</v>
      </c>
      <c r="AO116" s="72">
        <f t="shared" si="117"/>
        <v>0</v>
      </c>
      <c r="AP116" s="72"/>
    </row>
    <row r="117" ht="10.5" customHeight="1">
      <c r="A117" s="3">
        <v>108.0</v>
      </c>
      <c r="B117" s="3"/>
      <c r="C117" s="5"/>
      <c r="D117" s="7"/>
      <c r="E117" s="7"/>
      <c r="F117" s="8"/>
      <c r="G117" s="8"/>
      <c r="H117" s="8"/>
      <c r="I117" s="8"/>
      <c r="J117" s="66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10"/>
      <c r="V117" s="11"/>
      <c r="W117" s="12"/>
      <c r="X117" s="13"/>
      <c r="Y117" s="14"/>
      <c r="Z117" s="14"/>
      <c r="AA117" s="14"/>
      <c r="AB117" s="14"/>
      <c r="AC117" s="15"/>
      <c r="AD117" s="5"/>
      <c r="AE117" s="16"/>
      <c r="AF117" s="17">
        <f>IF(OR($C117='Missing Wondercards'!$G$1,'Missing Wondercards'!$G$1="all")=TRUE,IF(SUM(AG117:AO117)&gt;0,1,0),0)</f>
        <v>0</v>
      </c>
      <c r="AG117" s="72">
        <f t="shared" ref="AG117:AO117" si="118">IF(OR(K117="?",K117="Mx",K117="Fx",K117="Nilx",K117="Rx")=TRUE,1,0)</f>
        <v>0</v>
      </c>
      <c r="AH117" s="72">
        <f t="shared" si="118"/>
        <v>0</v>
      </c>
      <c r="AI117" s="72">
        <f t="shared" si="118"/>
        <v>0</v>
      </c>
      <c r="AJ117" s="72">
        <f t="shared" si="118"/>
        <v>0</v>
      </c>
      <c r="AK117" s="72">
        <f t="shared" si="118"/>
        <v>0</v>
      </c>
      <c r="AL117" s="72">
        <f t="shared" si="118"/>
        <v>0</v>
      </c>
      <c r="AM117" s="72">
        <f t="shared" si="118"/>
        <v>0</v>
      </c>
      <c r="AN117" s="72">
        <f t="shared" si="118"/>
        <v>0</v>
      </c>
      <c r="AO117" s="72">
        <f t="shared" si="118"/>
        <v>0</v>
      </c>
      <c r="AP117" s="72"/>
    </row>
    <row r="118" ht="10.5" customHeight="1">
      <c r="A118" s="3">
        <v>109.0</v>
      </c>
      <c r="B118" s="3"/>
      <c r="C118" s="5"/>
      <c r="D118" s="7"/>
      <c r="E118" s="7"/>
      <c r="F118" s="8"/>
      <c r="G118" s="8"/>
      <c r="H118" s="8"/>
      <c r="I118" s="8"/>
      <c r="J118" s="66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10"/>
      <c r="V118" s="11"/>
      <c r="W118" s="12"/>
      <c r="X118" s="13"/>
      <c r="Y118" s="14"/>
      <c r="Z118" s="14"/>
      <c r="AA118" s="14"/>
      <c r="AB118" s="14"/>
      <c r="AC118" s="15"/>
      <c r="AD118" s="5"/>
      <c r="AE118" s="16"/>
      <c r="AF118" s="17">
        <f>IF(OR($C118='Missing Wondercards'!$G$1,'Missing Wondercards'!$G$1="all")=TRUE,IF(SUM(AG118:AO118)&gt;0,1,0),0)</f>
        <v>0</v>
      </c>
      <c r="AG118" s="72">
        <f t="shared" ref="AG118:AO118" si="119">IF(OR(K118="?",K118="Mx",K118="Fx",K118="Nilx",K118="Rx")=TRUE,1,0)</f>
        <v>0</v>
      </c>
      <c r="AH118" s="72">
        <f t="shared" si="119"/>
        <v>0</v>
      </c>
      <c r="AI118" s="72">
        <f t="shared" si="119"/>
        <v>0</v>
      </c>
      <c r="AJ118" s="72">
        <f t="shared" si="119"/>
        <v>0</v>
      </c>
      <c r="AK118" s="72">
        <f t="shared" si="119"/>
        <v>0</v>
      </c>
      <c r="AL118" s="72">
        <f t="shared" si="119"/>
        <v>0</v>
      </c>
      <c r="AM118" s="72">
        <f t="shared" si="119"/>
        <v>0</v>
      </c>
      <c r="AN118" s="72">
        <f t="shared" si="119"/>
        <v>0</v>
      </c>
      <c r="AO118" s="72">
        <f t="shared" si="119"/>
        <v>0</v>
      </c>
      <c r="AP118" s="72"/>
    </row>
    <row r="119" ht="10.5" customHeight="1">
      <c r="A119" s="3">
        <v>110.0</v>
      </c>
      <c r="B119" s="3"/>
      <c r="C119" s="5"/>
      <c r="D119" s="7"/>
      <c r="E119" s="7"/>
      <c r="F119" s="8"/>
      <c r="G119" s="8"/>
      <c r="H119" s="8"/>
      <c r="I119" s="8"/>
      <c r="J119" s="66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10"/>
      <c r="V119" s="11"/>
      <c r="W119" s="12"/>
      <c r="X119" s="13"/>
      <c r="Y119" s="14"/>
      <c r="Z119" s="14"/>
      <c r="AA119" s="14"/>
      <c r="AB119" s="14"/>
      <c r="AC119" s="15"/>
      <c r="AD119" s="5"/>
      <c r="AE119" s="16"/>
      <c r="AF119" s="17">
        <f>IF(OR($C119='Missing Wondercards'!$G$1,'Missing Wondercards'!$G$1="all")=TRUE,IF(SUM(AG119:AO119)&gt;0,1,0),0)</f>
        <v>0</v>
      </c>
      <c r="AG119" s="72">
        <f t="shared" ref="AG119:AO119" si="120">IF(OR(K119="?",K119="Mx",K119="Fx",K119="Nilx",K119="Rx")=TRUE,1,0)</f>
        <v>0</v>
      </c>
      <c r="AH119" s="72">
        <f t="shared" si="120"/>
        <v>0</v>
      </c>
      <c r="AI119" s="72">
        <f t="shared" si="120"/>
        <v>0</v>
      </c>
      <c r="AJ119" s="72">
        <f t="shared" si="120"/>
        <v>0</v>
      </c>
      <c r="AK119" s="72">
        <f t="shared" si="120"/>
        <v>0</v>
      </c>
      <c r="AL119" s="72">
        <f t="shared" si="120"/>
        <v>0</v>
      </c>
      <c r="AM119" s="72">
        <f t="shared" si="120"/>
        <v>0</v>
      </c>
      <c r="AN119" s="72">
        <f t="shared" si="120"/>
        <v>0</v>
      </c>
      <c r="AO119" s="72">
        <f t="shared" si="120"/>
        <v>0</v>
      </c>
      <c r="AP119" s="72"/>
    </row>
    <row r="120" ht="10.5" customHeight="1">
      <c r="A120" s="3">
        <v>111.0</v>
      </c>
      <c r="B120" s="3"/>
      <c r="C120" s="5"/>
      <c r="D120" s="7"/>
      <c r="E120" s="7"/>
      <c r="F120" s="8"/>
      <c r="G120" s="8"/>
      <c r="H120" s="8"/>
      <c r="I120" s="8"/>
      <c r="J120" s="66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10"/>
      <c r="V120" s="11"/>
      <c r="W120" s="12"/>
      <c r="X120" s="13"/>
      <c r="Y120" s="14"/>
      <c r="Z120" s="14"/>
      <c r="AA120" s="14"/>
      <c r="AB120" s="14"/>
      <c r="AC120" s="15"/>
      <c r="AD120" s="5"/>
      <c r="AE120" s="16"/>
      <c r="AF120" s="17">
        <f>IF(OR($C120='Missing Wondercards'!$G$1,'Missing Wondercards'!$G$1="all")=TRUE,IF(SUM(AG120:AO120)&gt;0,1,0),0)</f>
        <v>0</v>
      </c>
      <c r="AG120" s="72">
        <f t="shared" ref="AG120:AO120" si="121">IF(OR(K120="?",K120="Mx",K120="Fx",K120="Nilx",K120="Rx")=TRUE,1,0)</f>
        <v>0</v>
      </c>
      <c r="AH120" s="72">
        <f t="shared" si="121"/>
        <v>0</v>
      </c>
      <c r="AI120" s="72">
        <f t="shared" si="121"/>
        <v>0</v>
      </c>
      <c r="AJ120" s="72">
        <f t="shared" si="121"/>
        <v>0</v>
      </c>
      <c r="AK120" s="72">
        <f t="shared" si="121"/>
        <v>0</v>
      </c>
      <c r="AL120" s="72">
        <f t="shared" si="121"/>
        <v>0</v>
      </c>
      <c r="AM120" s="72">
        <f t="shared" si="121"/>
        <v>0</v>
      </c>
      <c r="AN120" s="72">
        <f t="shared" si="121"/>
        <v>0</v>
      </c>
      <c r="AO120" s="72">
        <f t="shared" si="121"/>
        <v>0</v>
      </c>
      <c r="AP120" s="72"/>
    </row>
    <row r="121" ht="10.5" customHeight="1">
      <c r="A121" s="3">
        <v>112.0</v>
      </c>
      <c r="B121" s="3"/>
      <c r="C121" s="5"/>
      <c r="D121" s="7"/>
      <c r="E121" s="7"/>
      <c r="F121" s="8"/>
      <c r="G121" s="8"/>
      <c r="H121" s="8"/>
      <c r="I121" s="8"/>
      <c r="J121" s="66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10"/>
      <c r="V121" s="11"/>
      <c r="W121" s="12"/>
      <c r="X121" s="13"/>
      <c r="Y121" s="14"/>
      <c r="Z121" s="14"/>
      <c r="AA121" s="14"/>
      <c r="AB121" s="14"/>
      <c r="AC121" s="15"/>
      <c r="AD121" s="5"/>
      <c r="AE121" s="16"/>
      <c r="AF121" s="17">
        <f>IF(OR($C121='Missing Wondercards'!$G$1,'Missing Wondercards'!$G$1="all")=TRUE,IF(SUM(AG121:AO121)&gt;0,1,0),0)</f>
        <v>0</v>
      </c>
      <c r="AG121" s="72">
        <f t="shared" ref="AG121:AO121" si="122">IF(OR(K121="?",K121="Mx",K121="Fx",K121="Nilx",K121="Rx")=TRUE,1,0)</f>
        <v>0</v>
      </c>
      <c r="AH121" s="72">
        <f t="shared" si="122"/>
        <v>0</v>
      </c>
      <c r="AI121" s="72">
        <f t="shared" si="122"/>
        <v>0</v>
      </c>
      <c r="AJ121" s="72">
        <f t="shared" si="122"/>
        <v>0</v>
      </c>
      <c r="AK121" s="72">
        <f t="shared" si="122"/>
        <v>0</v>
      </c>
      <c r="AL121" s="72">
        <f t="shared" si="122"/>
        <v>0</v>
      </c>
      <c r="AM121" s="72">
        <f t="shared" si="122"/>
        <v>0</v>
      </c>
      <c r="AN121" s="72">
        <f t="shared" si="122"/>
        <v>0</v>
      </c>
      <c r="AO121" s="72">
        <f t="shared" si="122"/>
        <v>0</v>
      </c>
      <c r="AP121" s="72"/>
    </row>
    <row r="122" ht="10.5" customHeight="1">
      <c r="A122" s="3">
        <v>113.0</v>
      </c>
      <c r="B122" s="3"/>
      <c r="C122" s="5"/>
      <c r="D122" s="7"/>
      <c r="E122" s="7"/>
      <c r="F122" s="8"/>
      <c r="G122" s="8"/>
      <c r="H122" s="8"/>
      <c r="I122" s="8"/>
      <c r="J122" s="66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10"/>
      <c r="V122" s="11"/>
      <c r="W122" s="12"/>
      <c r="X122" s="13"/>
      <c r="Y122" s="14"/>
      <c r="Z122" s="14"/>
      <c r="AA122" s="14"/>
      <c r="AB122" s="14"/>
      <c r="AC122" s="15"/>
      <c r="AD122" s="5"/>
      <c r="AE122" s="16"/>
      <c r="AF122" s="17"/>
      <c r="AG122" s="72"/>
      <c r="AH122" s="72"/>
      <c r="AI122" s="72"/>
      <c r="AJ122" s="72"/>
      <c r="AK122" s="72"/>
      <c r="AL122" s="72"/>
      <c r="AM122" s="72"/>
      <c r="AN122" s="19"/>
      <c r="AO122" s="19"/>
      <c r="AP122" s="72"/>
    </row>
    <row r="123" ht="10.5" customHeight="1">
      <c r="A123" s="3">
        <v>114.0</v>
      </c>
      <c r="B123" s="3"/>
      <c r="C123" s="5"/>
      <c r="D123" s="7"/>
      <c r="E123" s="7"/>
      <c r="F123" s="8"/>
      <c r="G123" s="8"/>
      <c r="H123" s="8"/>
      <c r="I123" s="8"/>
      <c r="J123" s="66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10"/>
      <c r="V123" s="11"/>
      <c r="W123" s="12"/>
      <c r="X123" s="13"/>
      <c r="Y123" s="14"/>
      <c r="Z123" s="14"/>
      <c r="AA123" s="14"/>
      <c r="AB123" s="14"/>
      <c r="AC123" s="15"/>
      <c r="AD123" s="5"/>
      <c r="AE123" s="16"/>
      <c r="AF123" s="17"/>
      <c r="AG123" s="72"/>
      <c r="AH123" s="72"/>
      <c r="AI123" s="72"/>
      <c r="AJ123" s="72"/>
      <c r="AK123" s="72"/>
      <c r="AL123" s="72"/>
      <c r="AM123" s="72"/>
      <c r="AN123" s="19"/>
      <c r="AO123" s="19"/>
      <c r="AP123" s="72"/>
    </row>
    <row r="124" ht="10.5" customHeight="1">
      <c r="A124" s="3">
        <v>115.0</v>
      </c>
      <c r="B124" s="3"/>
      <c r="C124" s="5"/>
      <c r="D124" s="7"/>
      <c r="E124" s="7"/>
      <c r="F124" s="8"/>
      <c r="G124" s="8"/>
      <c r="H124" s="8"/>
      <c r="I124" s="8"/>
      <c r="J124" s="66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10"/>
      <c r="V124" s="11"/>
      <c r="W124" s="12"/>
      <c r="X124" s="13"/>
      <c r="Y124" s="14"/>
      <c r="Z124" s="14"/>
      <c r="AA124" s="14"/>
      <c r="AB124" s="14"/>
      <c r="AC124" s="15"/>
      <c r="AD124" s="5"/>
      <c r="AE124" s="16"/>
      <c r="AF124" s="17"/>
      <c r="AG124" s="72"/>
      <c r="AH124" s="72"/>
      <c r="AI124" s="72"/>
      <c r="AJ124" s="72"/>
      <c r="AK124" s="72"/>
      <c r="AL124" s="72"/>
      <c r="AM124" s="72"/>
      <c r="AN124" s="19"/>
      <c r="AO124" s="19"/>
      <c r="AP124" s="72"/>
    </row>
    <row r="125" ht="10.5" customHeight="1">
      <c r="A125" s="3">
        <v>116.0</v>
      </c>
      <c r="B125" s="3"/>
      <c r="C125" s="5"/>
      <c r="D125" s="7"/>
      <c r="E125" s="7"/>
      <c r="F125" s="8"/>
      <c r="G125" s="8"/>
      <c r="H125" s="8"/>
      <c r="I125" s="8"/>
      <c r="J125" s="66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10"/>
      <c r="V125" s="11"/>
      <c r="W125" s="12"/>
      <c r="X125" s="13"/>
      <c r="Y125" s="14"/>
      <c r="Z125" s="14"/>
      <c r="AA125" s="14"/>
      <c r="AB125" s="14"/>
      <c r="AC125" s="15"/>
      <c r="AD125" s="5"/>
      <c r="AE125" s="16"/>
      <c r="AF125" s="17"/>
      <c r="AG125" s="72"/>
      <c r="AH125" s="72"/>
      <c r="AI125" s="72"/>
      <c r="AJ125" s="72"/>
      <c r="AK125" s="72"/>
      <c r="AL125" s="72"/>
      <c r="AM125" s="72"/>
      <c r="AN125" s="19"/>
      <c r="AO125" s="19"/>
      <c r="AP125" s="72"/>
    </row>
    <row r="126" ht="10.5" customHeight="1">
      <c r="A126" s="3">
        <v>117.0</v>
      </c>
      <c r="B126" s="3"/>
      <c r="C126" s="5"/>
      <c r="D126" s="7"/>
      <c r="E126" s="7"/>
      <c r="F126" s="8"/>
      <c r="G126" s="8"/>
      <c r="H126" s="8"/>
      <c r="I126" s="8"/>
      <c r="J126" s="66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10"/>
      <c r="V126" s="11"/>
      <c r="W126" s="12"/>
      <c r="X126" s="13"/>
      <c r="Y126" s="14"/>
      <c r="Z126" s="14"/>
      <c r="AA126" s="14"/>
      <c r="AB126" s="14"/>
      <c r="AC126" s="15"/>
      <c r="AD126" s="5"/>
      <c r="AE126" s="16"/>
      <c r="AF126" s="17"/>
      <c r="AG126" s="72"/>
      <c r="AH126" s="72"/>
      <c r="AI126" s="72"/>
      <c r="AJ126" s="72"/>
      <c r="AK126" s="72"/>
      <c r="AL126" s="72"/>
      <c r="AM126" s="72"/>
      <c r="AN126" s="19"/>
      <c r="AO126" s="19"/>
      <c r="AP126" s="72"/>
    </row>
    <row r="127" ht="10.5" customHeight="1">
      <c r="A127" s="3">
        <v>118.0</v>
      </c>
      <c r="B127" s="3"/>
      <c r="C127" s="5"/>
      <c r="D127" s="7"/>
      <c r="E127" s="7"/>
      <c r="F127" s="8"/>
      <c r="G127" s="8"/>
      <c r="H127" s="8"/>
      <c r="I127" s="8"/>
      <c r="J127" s="66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10"/>
      <c r="V127" s="11"/>
      <c r="W127" s="12"/>
      <c r="X127" s="13"/>
      <c r="Y127" s="14"/>
      <c r="Z127" s="14"/>
      <c r="AA127" s="14"/>
      <c r="AB127" s="14"/>
      <c r="AC127" s="15"/>
      <c r="AD127" s="5"/>
      <c r="AE127" s="16"/>
      <c r="AF127" s="17"/>
      <c r="AG127" s="72"/>
      <c r="AH127" s="72"/>
      <c r="AI127" s="72"/>
      <c r="AJ127" s="72"/>
      <c r="AK127" s="72"/>
      <c r="AL127" s="72"/>
      <c r="AM127" s="72"/>
      <c r="AN127" s="19"/>
      <c r="AO127" s="19"/>
      <c r="AP127" s="72"/>
    </row>
    <row r="128" ht="10.5" customHeight="1">
      <c r="A128" s="3">
        <v>119.0</v>
      </c>
      <c r="B128" s="3"/>
      <c r="C128" s="5"/>
      <c r="D128" s="7"/>
      <c r="E128" s="7"/>
      <c r="F128" s="8"/>
      <c r="G128" s="8"/>
      <c r="H128" s="8"/>
      <c r="I128" s="8"/>
      <c r="J128" s="66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10"/>
      <c r="V128" s="11"/>
      <c r="W128" s="12"/>
      <c r="X128" s="13"/>
      <c r="Y128" s="14"/>
      <c r="Z128" s="14"/>
      <c r="AA128" s="14"/>
      <c r="AB128" s="14"/>
      <c r="AC128" s="15"/>
      <c r="AD128" s="5"/>
      <c r="AE128" s="16"/>
      <c r="AF128" s="17"/>
      <c r="AG128" s="72"/>
      <c r="AH128" s="72"/>
      <c r="AI128" s="72"/>
      <c r="AJ128" s="72"/>
      <c r="AK128" s="72"/>
      <c r="AL128" s="72"/>
      <c r="AM128" s="72"/>
      <c r="AN128" s="19"/>
      <c r="AO128" s="19"/>
      <c r="AP128" s="72"/>
    </row>
    <row r="129" ht="10.5" customHeight="1">
      <c r="A129" s="3">
        <v>120.0</v>
      </c>
      <c r="B129" s="3"/>
      <c r="C129" s="5"/>
      <c r="D129" s="7"/>
      <c r="E129" s="7"/>
      <c r="F129" s="8"/>
      <c r="G129" s="8"/>
      <c r="H129" s="8"/>
      <c r="I129" s="8"/>
      <c r="J129" s="66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10"/>
      <c r="V129" s="11"/>
      <c r="W129" s="12"/>
      <c r="X129" s="13"/>
      <c r="Y129" s="14"/>
      <c r="Z129" s="14"/>
      <c r="AA129" s="14"/>
      <c r="AB129" s="14"/>
      <c r="AC129" s="15"/>
      <c r="AD129" s="5"/>
      <c r="AE129" s="16"/>
      <c r="AF129" s="17"/>
      <c r="AG129" s="72"/>
      <c r="AH129" s="72"/>
      <c r="AI129" s="72"/>
      <c r="AJ129" s="72"/>
      <c r="AK129" s="72"/>
      <c r="AL129" s="72"/>
      <c r="AM129" s="72"/>
      <c r="AN129" s="19"/>
      <c r="AO129" s="19"/>
      <c r="AP129" s="72"/>
    </row>
    <row r="130" ht="10.5" customHeight="1">
      <c r="A130" s="3">
        <v>121.0</v>
      </c>
      <c r="B130" s="3"/>
      <c r="C130" s="5"/>
      <c r="D130" s="7"/>
      <c r="E130" s="7"/>
      <c r="F130" s="8"/>
      <c r="G130" s="8"/>
      <c r="H130" s="8"/>
      <c r="I130" s="8"/>
      <c r="J130" s="66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10"/>
      <c r="V130" s="11"/>
      <c r="W130" s="12"/>
      <c r="X130" s="13"/>
      <c r="Y130" s="14"/>
      <c r="Z130" s="14"/>
      <c r="AA130" s="14"/>
      <c r="AB130" s="14"/>
      <c r="AC130" s="15"/>
      <c r="AD130" s="5"/>
      <c r="AE130" s="16"/>
      <c r="AF130" s="17"/>
      <c r="AG130" s="72"/>
      <c r="AH130" s="72"/>
      <c r="AI130" s="72"/>
      <c r="AJ130" s="72"/>
      <c r="AK130" s="72"/>
      <c r="AL130" s="72"/>
      <c r="AM130" s="72"/>
      <c r="AN130" s="19"/>
      <c r="AO130" s="19"/>
      <c r="AP130" s="72"/>
    </row>
    <row r="131" ht="10.5" customHeight="1">
      <c r="A131" s="3">
        <v>122.0</v>
      </c>
      <c r="B131" s="3"/>
      <c r="C131" s="5"/>
      <c r="D131" s="7"/>
      <c r="E131" s="7"/>
      <c r="F131" s="8"/>
      <c r="G131" s="8"/>
      <c r="H131" s="8"/>
      <c r="I131" s="8"/>
      <c r="J131" s="66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10"/>
      <c r="V131" s="11"/>
      <c r="W131" s="12"/>
      <c r="X131" s="13"/>
      <c r="Y131" s="14"/>
      <c r="Z131" s="14"/>
      <c r="AA131" s="14"/>
      <c r="AB131" s="14"/>
      <c r="AC131" s="15"/>
      <c r="AD131" s="5"/>
      <c r="AE131" s="16"/>
      <c r="AF131" s="17"/>
      <c r="AG131" s="72"/>
      <c r="AH131" s="72"/>
      <c r="AI131" s="72"/>
      <c r="AJ131" s="72"/>
      <c r="AK131" s="72"/>
      <c r="AL131" s="72"/>
      <c r="AM131" s="72"/>
      <c r="AN131" s="19"/>
      <c r="AO131" s="19"/>
      <c r="AP131" s="72"/>
    </row>
    <row r="132" ht="10.5" customHeight="1">
      <c r="A132" s="3">
        <v>123.0</v>
      </c>
      <c r="B132" s="3"/>
      <c r="C132" s="5"/>
      <c r="D132" s="7"/>
      <c r="E132" s="7"/>
      <c r="F132" s="8"/>
      <c r="G132" s="8"/>
      <c r="H132" s="8"/>
      <c r="I132" s="8"/>
      <c r="J132" s="66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10"/>
      <c r="V132" s="11"/>
      <c r="W132" s="12"/>
      <c r="X132" s="13"/>
      <c r="Y132" s="14"/>
      <c r="Z132" s="14"/>
      <c r="AA132" s="14"/>
      <c r="AB132" s="14"/>
      <c r="AC132" s="15"/>
      <c r="AD132" s="5"/>
      <c r="AE132" s="16"/>
      <c r="AF132" s="17"/>
      <c r="AG132" s="72"/>
      <c r="AH132" s="72"/>
      <c r="AI132" s="72"/>
      <c r="AJ132" s="72"/>
      <c r="AK132" s="72"/>
      <c r="AL132" s="72"/>
      <c r="AM132" s="72"/>
      <c r="AN132" s="19"/>
      <c r="AO132" s="19"/>
      <c r="AP132" s="72"/>
    </row>
    <row r="133" ht="10.5" customHeight="1">
      <c r="A133" s="3">
        <v>124.0</v>
      </c>
      <c r="B133" s="3"/>
      <c r="C133" s="5"/>
      <c r="D133" s="7"/>
      <c r="E133" s="7"/>
      <c r="F133" s="8"/>
      <c r="G133" s="8"/>
      <c r="H133" s="8"/>
      <c r="I133" s="8"/>
      <c r="J133" s="66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10"/>
      <c r="V133" s="11"/>
      <c r="W133" s="12"/>
      <c r="X133" s="13"/>
      <c r="Y133" s="14"/>
      <c r="Z133" s="14"/>
      <c r="AA133" s="14"/>
      <c r="AB133" s="14"/>
      <c r="AC133" s="15"/>
      <c r="AD133" s="5"/>
      <c r="AE133" s="16"/>
      <c r="AF133" s="17"/>
      <c r="AG133" s="72"/>
      <c r="AH133" s="72"/>
      <c r="AI133" s="72"/>
      <c r="AJ133" s="72"/>
      <c r="AK133" s="72"/>
      <c r="AL133" s="72"/>
      <c r="AM133" s="72"/>
      <c r="AN133" s="19"/>
      <c r="AO133" s="19"/>
      <c r="AP133" s="72"/>
    </row>
    <row r="134" ht="10.5" customHeight="1">
      <c r="A134" s="3">
        <v>125.0</v>
      </c>
      <c r="B134" s="3"/>
      <c r="C134" s="5"/>
      <c r="D134" s="7"/>
      <c r="E134" s="7"/>
      <c r="F134" s="8"/>
      <c r="G134" s="8"/>
      <c r="H134" s="8"/>
      <c r="I134" s="8"/>
      <c r="J134" s="66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10"/>
      <c r="V134" s="11"/>
      <c r="W134" s="12"/>
      <c r="X134" s="13"/>
      <c r="Y134" s="14"/>
      <c r="Z134" s="14"/>
      <c r="AA134" s="14"/>
      <c r="AB134" s="14"/>
      <c r="AC134" s="15"/>
      <c r="AD134" s="5"/>
      <c r="AE134" s="16"/>
      <c r="AF134" s="17"/>
      <c r="AG134" s="72"/>
      <c r="AH134" s="72"/>
      <c r="AI134" s="72"/>
      <c r="AJ134" s="72"/>
      <c r="AK134" s="72"/>
      <c r="AL134" s="72"/>
      <c r="AM134" s="72"/>
      <c r="AN134" s="19"/>
      <c r="AO134" s="19"/>
      <c r="AP134" s="72"/>
    </row>
    <row r="135" ht="10.5" customHeight="1">
      <c r="A135" s="3">
        <v>126.0</v>
      </c>
      <c r="B135" s="3"/>
      <c r="C135" s="5"/>
      <c r="D135" s="7"/>
      <c r="E135" s="7"/>
      <c r="F135" s="8"/>
      <c r="G135" s="8"/>
      <c r="H135" s="8"/>
      <c r="I135" s="8"/>
      <c r="J135" s="66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10"/>
      <c r="V135" s="11"/>
      <c r="W135" s="12"/>
      <c r="X135" s="13"/>
      <c r="Y135" s="14"/>
      <c r="Z135" s="14"/>
      <c r="AA135" s="14"/>
      <c r="AB135" s="14"/>
      <c r="AC135" s="15"/>
      <c r="AD135" s="5"/>
      <c r="AE135" s="16"/>
      <c r="AF135" s="17"/>
      <c r="AG135" s="72"/>
      <c r="AH135" s="72"/>
      <c r="AI135" s="72"/>
      <c r="AJ135" s="72"/>
      <c r="AK135" s="72"/>
      <c r="AL135" s="72"/>
      <c r="AM135" s="72"/>
      <c r="AN135" s="19"/>
      <c r="AO135" s="19"/>
      <c r="AP135" s="72"/>
    </row>
    <row r="136" ht="10.5" customHeight="1">
      <c r="A136" s="3">
        <v>127.0</v>
      </c>
      <c r="B136" s="3"/>
      <c r="C136" s="5"/>
      <c r="D136" s="7"/>
      <c r="E136" s="7"/>
      <c r="F136" s="8"/>
      <c r="G136" s="8"/>
      <c r="H136" s="8"/>
      <c r="I136" s="8"/>
      <c r="J136" s="66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10"/>
      <c r="V136" s="11"/>
      <c r="W136" s="12"/>
      <c r="X136" s="13"/>
      <c r="Y136" s="14"/>
      <c r="Z136" s="14"/>
      <c r="AA136" s="14"/>
      <c r="AB136" s="14"/>
      <c r="AC136" s="15"/>
      <c r="AD136" s="5"/>
      <c r="AE136" s="16"/>
      <c r="AF136" s="17"/>
      <c r="AG136" s="72"/>
      <c r="AH136" s="72"/>
      <c r="AI136" s="72"/>
      <c r="AJ136" s="72"/>
      <c r="AK136" s="72"/>
      <c r="AL136" s="72"/>
      <c r="AM136" s="72"/>
      <c r="AN136" s="19"/>
      <c r="AO136" s="19"/>
      <c r="AP136" s="72"/>
    </row>
    <row r="137" ht="10.5" customHeight="1">
      <c r="A137" s="3">
        <v>128.0</v>
      </c>
      <c r="B137" s="3"/>
      <c r="C137" s="5"/>
      <c r="D137" s="7"/>
      <c r="E137" s="7"/>
      <c r="F137" s="8"/>
      <c r="G137" s="8"/>
      <c r="H137" s="8"/>
      <c r="I137" s="8"/>
      <c r="J137" s="66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10"/>
      <c r="V137" s="11"/>
      <c r="W137" s="12"/>
      <c r="X137" s="13"/>
      <c r="Y137" s="14"/>
      <c r="Z137" s="14"/>
      <c r="AA137" s="14"/>
      <c r="AB137" s="14"/>
      <c r="AC137" s="15"/>
      <c r="AD137" s="5"/>
      <c r="AE137" s="16"/>
      <c r="AF137" s="17"/>
      <c r="AG137" s="72"/>
      <c r="AH137" s="72"/>
      <c r="AI137" s="72"/>
      <c r="AJ137" s="72"/>
      <c r="AK137" s="72"/>
      <c r="AL137" s="72"/>
      <c r="AM137" s="72"/>
      <c r="AN137" s="19"/>
      <c r="AO137" s="19"/>
      <c r="AP137" s="72"/>
    </row>
    <row r="138" ht="10.5" customHeight="1">
      <c r="A138" s="3">
        <v>129.0</v>
      </c>
      <c r="B138" s="3"/>
      <c r="C138" s="5"/>
      <c r="D138" s="7"/>
      <c r="E138" s="7"/>
      <c r="F138" s="8"/>
      <c r="G138" s="8"/>
      <c r="H138" s="8"/>
      <c r="I138" s="8"/>
      <c r="J138" s="66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10"/>
      <c r="V138" s="11"/>
      <c r="W138" s="12"/>
      <c r="X138" s="13"/>
      <c r="Y138" s="14"/>
      <c r="Z138" s="14"/>
      <c r="AA138" s="14"/>
      <c r="AB138" s="14"/>
      <c r="AC138" s="15"/>
      <c r="AD138" s="5"/>
      <c r="AE138" s="16"/>
      <c r="AF138" s="17"/>
      <c r="AG138" s="72"/>
      <c r="AH138" s="72"/>
      <c r="AI138" s="72"/>
      <c r="AJ138" s="72"/>
      <c r="AK138" s="72"/>
      <c r="AL138" s="72"/>
      <c r="AM138" s="72"/>
      <c r="AN138" s="19"/>
      <c r="AO138" s="19"/>
      <c r="AP138" s="72"/>
    </row>
    <row r="139" ht="10.5" customHeight="1">
      <c r="A139" s="3">
        <v>130.0</v>
      </c>
      <c r="B139" s="3"/>
      <c r="C139" s="5"/>
      <c r="D139" s="7"/>
      <c r="E139" s="7"/>
      <c r="F139" s="8"/>
      <c r="G139" s="8"/>
      <c r="H139" s="8"/>
      <c r="I139" s="8"/>
      <c r="J139" s="66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10"/>
      <c r="V139" s="11"/>
      <c r="W139" s="12"/>
      <c r="X139" s="13"/>
      <c r="Y139" s="14"/>
      <c r="Z139" s="14"/>
      <c r="AA139" s="14"/>
      <c r="AB139" s="14"/>
      <c r="AC139" s="15"/>
      <c r="AD139" s="5"/>
      <c r="AE139" s="16"/>
      <c r="AF139" s="17"/>
      <c r="AG139" s="72"/>
      <c r="AH139" s="72"/>
      <c r="AI139" s="72"/>
      <c r="AJ139" s="72"/>
      <c r="AK139" s="72"/>
      <c r="AL139" s="72"/>
      <c r="AM139" s="72"/>
      <c r="AN139" s="19"/>
      <c r="AO139" s="19"/>
      <c r="AP139" s="72"/>
    </row>
    <row r="140" ht="10.5" customHeight="1">
      <c r="A140" s="3">
        <v>131.0</v>
      </c>
      <c r="B140" s="3"/>
      <c r="C140" s="5"/>
      <c r="D140" s="7"/>
      <c r="E140" s="7"/>
      <c r="F140" s="8"/>
      <c r="G140" s="8"/>
      <c r="H140" s="8"/>
      <c r="I140" s="8"/>
      <c r="J140" s="66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10"/>
      <c r="V140" s="11"/>
      <c r="W140" s="12"/>
      <c r="X140" s="13"/>
      <c r="Y140" s="14"/>
      <c r="Z140" s="14"/>
      <c r="AA140" s="14"/>
      <c r="AB140" s="14"/>
      <c r="AC140" s="15"/>
      <c r="AD140" s="5"/>
      <c r="AE140" s="16"/>
      <c r="AF140" s="17"/>
      <c r="AG140" s="72"/>
      <c r="AH140" s="72"/>
      <c r="AI140" s="72"/>
      <c r="AJ140" s="72"/>
      <c r="AK140" s="72"/>
      <c r="AL140" s="72"/>
      <c r="AM140" s="72"/>
      <c r="AN140" s="19"/>
      <c r="AO140" s="19"/>
      <c r="AP140" s="72"/>
    </row>
    <row r="141" ht="10.5" customHeight="1">
      <c r="A141" s="3">
        <v>132.0</v>
      </c>
      <c r="B141" s="3"/>
      <c r="C141" s="5"/>
      <c r="D141" s="7"/>
      <c r="E141" s="7"/>
      <c r="F141" s="8"/>
      <c r="G141" s="8"/>
      <c r="H141" s="8"/>
      <c r="I141" s="8"/>
      <c r="J141" s="66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10"/>
      <c r="V141" s="11"/>
      <c r="W141" s="12"/>
      <c r="X141" s="13"/>
      <c r="Y141" s="14"/>
      <c r="Z141" s="14"/>
      <c r="AA141" s="14"/>
      <c r="AB141" s="14"/>
      <c r="AC141" s="15"/>
      <c r="AD141" s="5"/>
      <c r="AE141" s="16"/>
      <c r="AF141" s="17"/>
      <c r="AG141" s="72"/>
      <c r="AH141" s="72"/>
      <c r="AI141" s="72"/>
      <c r="AJ141" s="72"/>
      <c r="AK141" s="72"/>
      <c r="AL141" s="72"/>
      <c r="AM141" s="72"/>
      <c r="AN141" s="19"/>
      <c r="AO141" s="19"/>
      <c r="AP141" s="72"/>
    </row>
    <row r="142" ht="10.5" customHeight="1">
      <c r="A142" s="3">
        <v>133.0</v>
      </c>
      <c r="B142" s="3"/>
      <c r="C142" s="5"/>
      <c r="D142" s="7"/>
      <c r="E142" s="7"/>
      <c r="F142" s="8"/>
      <c r="G142" s="8"/>
      <c r="H142" s="8"/>
      <c r="I142" s="8"/>
      <c r="J142" s="66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10"/>
      <c r="V142" s="11"/>
      <c r="W142" s="12"/>
      <c r="X142" s="13"/>
      <c r="Y142" s="14"/>
      <c r="Z142" s="14"/>
      <c r="AA142" s="14"/>
      <c r="AB142" s="14"/>
      <c r="AC142" s="15"/>
      <c r="AD142" s="5"/>
      <c r="AE142" s="16"/>
      <c r="AF142" s="17"/>
      <c r="AG142" s="72"/>
      <c r="AH142" s="72"/>
      <c r="AI142" s="72"/>
      <c r="AJ142" s="72"/>
      <c r="AK142" s="72"/>
      <c r="AL142" s="72"/>
      <c r="AM142" s="72"/>
      <c r="AN142" s="19"/>
      <c r="AO142" s="19"/>
      <c r="AP142" s="72"/>
    </row>
    <row r="143" ht="10.5" customHeight="1">
      <c r="A143" s="3">
        <v>134.0</v>
      </c>
      <c r="B143" s="3"/>
      <c r="C143" s="5"/>
      <c r="D143" s="7"/>
      <c r="E143" s="7"/>
      <c r="F143" s="8"/>
      <c r="G143" s="8"/>
      <c r="H143" s="8"/>
      <c r="I143" s="8"/>
      <c r="J143" s="66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10"/>
      <c r="V143" s="11"/>
      <c r="W143" s="12"/>
      <c r="X143" s="13"/>
      <c r="Y143" s="14"/>
      <c r="Z143" s="14"/>
      <c r="AA143" s="14"/>
      <c r="AB143" s="14"/>
      <c r="AC143" s="15"/>
      <c r="AD143" s="5"/>
      <c r="AE143" s="16"/>
      <c r="AF143" s="17"/>
      <c r="AG143" s="72"/>
      <c r="AH143" s="72"/>
      <c r="AI143" s="72"/>
      <c r="AJ143" s="72"/>
      <c r="AK143" s="72"/>
      <c r="AL143" s="72"/>
      <c r="AM143" s="72"/>
      <c r="AN143" s="19"/>
      <c r="AO143" s="19"/>
      <c r="AP143" s="72"/>
    </row>
    <row r="144" ht="10.5" customHeight="1">
      <c r="A144" s="3">
        <v>135.0</v>
      </c>
      <c r="B144" s="3"/>
      <c r="C144" s="5"/>
      <c r="D144" s="7"/>
      <c r="E144" s="7"/>
      <c r="F144" s="8"/>
      <c r="G144" s="8"/>
      <c r="H144" s="8"/>
      <c r="I144" s="8"/>
      <c r="J144" s="66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10"/>
      <c r="V144" s="11"/>
      <c r="W144" s="12"/>
      <c r="X144" s="13"/>
      <c r="Y144" s="14"/>
      <c r="Z144" s="14"/>
      <c r="AA144" s="14"/>
      <c r="AB144" s="14"/>
      <c r="AC144" s="15"/>
      <c r="AD144" s="5"/>
      <c r="AE144" s="16"/>
      <c r="AF144" s="17"/>
      <c r="AG144" s="72"/>
      <c r="AH144" s="72"/>
      <c r="AI144" s="72"/>
      <c r="AJ144" s="72"/>
      <c r="AK144" s="72"/>
      <c r="AL144" s="72"/>
      <c r="AM144" s="72"/>
      <c r="AN144" s="19"/>
      <c r="AO144" s="19"/>
      <c r="AP144" s="72"/>
    </row>
    <row r="145" ht="10.5" customHeight="1">
      <c r="A145" s="3">
        <v>136.0</v>
      </c>
      <c r="B145" s="3"/>
      <c r="C145" s="5"/>
      <c r="D145" s="7"/>
      <c r="E145" s="7"/>
      <c r="F145" s="8"/>
      <c r="G145" s="8"/>
      <c r="H145" s="8"/>
      <c r="I145" s="8"/>
      <c r="J145" s="66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10"/>
      <c r="V145" s="11"/>
      <c r="W145" s="12"/>
      <c r="X145" s="13"/>
      <c r="Y145" s="14"/>
      <c r="Z145" s="14"/>
      <c r="AA145" s="14"/>
      <c r="AB145" s="14"/>
      <c r="AC145" s="15"/>
      <c r="AD145" s="5"/>
      <c r="AE145" s="16"/>
      <c r="AF145" s="17"/>
      <c r="AG145" s="72"/>
      <c r="AH145" s="72"/>
      <c r="AI145" s="72"/>
      <c r="AJ145" s="72"/>
      <c r="AK145" s="72"/>
      <c r="AL145" s="72"/>
      <c r="AM145" s="72"/>
      <c r="AN145" s="19"/>
      <c r="AO145" s="19"/>
      <c r="AP145" s="72"/>
    </row>
    <row r="146" ht="10.5" customHeight="1">
      <c r="A146" s="3">
        <v>137.0</v>
      </c>
      <c r="B146" s="3"/>
      <c r="C146" s="5"/>
      <c r="D146" s="7"/>
      <c r="E146" s="7"/>
      <c r="F146" s="8"/>
      <c r="G146" s="8"/>
      <c r="H146" s="8"/>
      <c r="I146" s="8"/>
      <c r="J146" s="66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10"/>
      <c r="V146" s="11"/>
      <c r="W146" s="12"/>
      <c r="X146" s="13"/>
      <c r="Y146" s="14"/>
      <c r="Z146" s="14"/>
      <c r="AA146" s="14"/>
      <c r="AB146" s="14"/>
      <c r="AC146" s="15"/>
      <c r="AD146" s="5"/>
      <c r="AE146" s="16"/>
      <c r="AF146" s="17"/>
      <c r="AG146" s="72"/>
      <c r="AH146" s="72"/>
      <c r="AI146" s="72"/>
      <c r="AJ146" s="72"/>
      <c r="AK146" s="72"/>
      <c r="AL146" s="72"/>
      <c r="AM146" s="72"/>
      <c r="AN146" s="19"/>
      <c r="AO146" s="19"/>
      <c r="AP146" s="72"/>
    </row>
    <row r="147" ht="10.5" customHeight="1">
      <c r="A147" s="3">
        <v>138.0</v>
      </c>
      <c r="B147" s="3"/>
      <c r="C147" s="5"/>
      <c r="D147" s="7"/>
      <c r="E147" s="7"/>
      <c r="F147" s="8"/>
      <c r="G147" s="8"/>
      <c r="H147" s="8"/>
      <c r="I147" s="8"/>
      <c r="J147" s="66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10"/>
      <c r="V147" s="11"/>
      <c r="W147" s="12"/>
      <c r="X147" s="13"/>
      <c r="Y147" s="14"/>
      <c r="Z147" s="14"/>
      <c r="AA147" s="14"/>
      <c r="AB147" s="14"/>
      <c r="AC147" s="15"/>
      <c r="AD147" s="5"/>
      <c r="AE147" s="16"/>
      <c r="AF147" s="17"/>
      <c r="AG147" s="72"/>
      <c r="AH147" s="72"/>
      <c r="AI147" s="72"/>
      <c r="AJ147" s="72"/>
      <c r="AK147" s="72"/>
      <c r="AL147" s="72"/>
      <c r="AM147" s="72"/>
      <c r="AN147" s="19"/>
      <c r="AO147" s="19"/>
      <c r="AP147" s="72"/>
    </row>
    <row r="148" ht="10.5" customHeight="1">
      <c r="A148" s="3">
        <v>139.0</v>
      </c>
      <c r="B148" s="3"/>
      <c r="C148" s="5"/>
      <c r="D148" s="7"/>
      <c r="E148" s="7"/>
      <c r="F148" s="8"/>
      <c r="G148" s="8"/>
      <c r="H148" s="8"/>
      <c r="I148" s="8"/>
      <c r="J148" s="66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10"/>
      <c r="V148" s="11"/>
      <c r="W148" s="12"/>
      <c r="X148" s="13"/>
      <c r="Y148" s="14"/>
      <c r="Z148" s="14"/>
      <c r="AA148" s="14"/>
      <c r="AB148" s="14"/>
      <c r="AC148" s="15"/>
      <c r="AD148" s="5"/>
      <c r="AE148" s="16"/>
      <c r="AF148" s="17"/>
      <c r="AG148" s="72"/>
      <c r="AH148" s="72"/>
      <c r="AI148" s="72"/>
      <c r="AJ148" s="72"/>
      <c r="AK148" s="72"/>
      <c r="AL148" s="72"/>
      <c r="AM148" s="72"/>
      <c r="AN148" s="19"/>
      <c r="AO148" s="19"/>
      <c r="AP148" s="72"/>
    </row>
    <row r="149" ht="10.5" customHeight="1">
      <c r="A149" s="3">
        <v>140.0</v>
      </c>
      <c r="B149" s="3"/>
      <c r="C149" s="5"/>
      <c r="D149" s="7"/>
      <c r="E149" s="7"/>
      <c r="F149" s="8"/>
      <c r="G149" s="8"/>
      <c r="H149" s="8"/>
      <c r="I149" s="8"/>
      <c r="J149" s="66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10"/>
      <c r="V149" s="11"/>
      <c r="W149" s="12"/>
      <c r="X149" s="13"/>
      <c r="Y149" s="14"/>
      <c r="Z149" s="14"/>
      <c r="AA149" s="14"/>
      <c r="AB149" s="14"/>
      <c r="AC149" s="15"/>
      <c r="AD149" s="5"/>
      <c r="AE149" s="16"/>
      <c r="AF149" s="17"/>
      <c r="AG149" s="72"/>
      <c r="AH149" s="72"/>
      <c r="AI149" s="72"/>
      <c r="AJ149" s="72"/>
      <c r="AK149" s="72"/>
      <c r="AL149" s="72"/>
      <c r="AM149" s="72"/>
      <c r="AN149" s="19"/>
      <c r="AO149" s="19"/>
      <c r="AP149" s="72"/>
    </row>
    <row r="150" ht="10.5" customHeight="1">
      <c r="A150" s="3">
        <v>141.0</v>
      </c>
      <c r="B150" s="3"/>
      <c r="C150" s="5"/>
      <c r="D150" s="7"/>
      <c r="E150" s="7"/>
      <c r="F150" s="8"/>
      <c r="G150" s="8"/>
      <c r="H150" s="8"/>
      <c r="I150" s="8"/>
      <c r="J150" s="66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10"/>
      <c r="V150" s="11"/>
      <c r="W150" s="12"/>
      <c r="X150" s="13"/>
      <c r="Y150" s="14"/>
      <c r="Z150" s="14"/>
      <c r="AA150" s="14"/>
      <c r="AB150" s="14"/>
      <c r="AC150" s="15"/>
      <c r="AD150" s="5"/>
      <c r="AE150" s="16"/>
      <c r="AF150" s="17"/>
      <c r="AG150" s="72"/>
      <c r="AH150" s="72"/>
      <c r="AI150" s="72"/>
      <c r="AJ150" s="72"/>
      <c r="AK150" s="72"/>
      <c r="AL150" s="72"/>
      <c r="AM150" s="72"/>
      <c r="AN150" s="19"/>
      <c r="AO150" s="19"/>
      <c r="AP150" s="72"/>
    </row>
    <row r="151" ht="10.5" customHeight="1">
      <c r="A151" s="3">
        <v>142.0</v>
      </c>
      <c r="B151" s="3"/>
      <c r="C151" s="5"/>
      <c r="D151" s="7"/>
      <c r="E151" s="7"/>
      <c r="F151" s="8"/>
      <c r="G151" s="8"/>
      <c r="H151" s="8"/>
      <c r="I151" s="8"/>
      <c r="J151" s="66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10"/>
      <c r="V151" s="11"/>
      <c r="W151" s="12"/>
      <c r="X151" s="13"/>
      <c r="Y151" s="14"/>
      <c r="Z151" s="14"/>
      <c r="AA151" s="14"/>
      <c r="AB151" s="14"/>
      <c r="AC151" s="15"/>
      <c r="AD151" s="5"/>
      <c r="AE151" s="16"/>
      <c r="AF151" s="17"/>
      <c r="AG151" s="72"/>
      <c r="AH151" s="72"/>
      <c r="AI151" s="72"/>
      <c r="AJ151" s="72"/>
      <c r="AK151" s="72"/>
      <c r="AL151" s="72"/>
      <c r="AM151" s="72"/>
      <c r="AN151" s="19"/>
      <c r="AO151" s="19"/>
      <c r="AP151" s="72"/>
    </row>
    <row r="152" ht="10.5" customHeight="1">
      <c r="A152" s="3">
        <v>143.0</v>
      </c>
      <c r="B152" s="3"/>
      <c r="C152" s="5"/>
      <c r="D152" s="7"/>
      <c r="E152" s="7"/>
      <c r="F152" s="8"/>
      <c r="G152" s="8"/>
      <c r="H152" s="8"/>
      <c r="I152" s="8"/>
      <c r="J152" s="66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10"/>
      <c r="V152" s="11"/>
      <c r="W152" s="12"/>
      <c r="X152" s="13"/>
      <c r="Y152" s="14"/>
      <c r="Z152" s="14"/>
      <c r="AA152" s="14"/>
      <c r="AB152" s="14"/>
      <c r="AC152" s="15"/>
      <c r="AD152" s="5"/>
      <c r="AE152" s="16"/>
      <c r="AF152" s="17"/>
      <c r="AG152" s="72"/>
      <c r="AH152" s="72"/>
      <c r="AI152" s="72"/>
      <c r="AJ152" s="72"/>
      <c r="AK152" s="72"/>
      <c r="AL152" s="72"/>
      <c r="AM152" s="72"/>
      <c r="AN152" s="19"/>
      <c r="AO152" s="19"/>
      <c r="AP152" s="72"/>
    </row>
    <row r="153" ht="10.5" customHeight="1">
      <c r="A153" s="3">
        <v>144.0</v>
      </c>
      <c r="B153" s="3"/>
      <c r="C153" s="5"/>
      <c r="D153" s="7"/>
      <c r="E153" s="7"/>
      <c r="F153" s="8"/>
      <c r="G153" s="8"/>
      <c r="H153" s="8"/>
      <c r="I153" s="8"/>
      <c r="J153" s="66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10"/>
      <c r="V153" s="11"/>
      <c r="W153" s="12"/>
      <c r="X153" s="13"/>
      <c r="Y153" s="14"/>
      <c r="Z153" s="14"/>
      <c r="AA153" s="14"/>
      <c r="AB153" s="14"/>
      <c r="AC153" s="15"/>
      <c r="AD153" s="5"/>
      <c r="AE153" s="16"/>
      <c r="AF153" s="17"/>
      <c r="AG153" s="72"/>
      <c r="AH153" s="72"/>
      <c r="AI153" s="72"/>
      <c r="AJ153" s="72"/>
      <c r="AK153" s="72"/>
      <c r="AL153" s="72"/>
      <c r="AM153" s="72"/>
      <c r="AN153" s="19"/>
      <c r="AO153" s="19"/>
      <c r="AP153" s="72"/>
    </row>
    <row r="154" ht="10.5" customHeight="1">
      <c r="A154" s="3">
        <v>145.0</v>
      </c>
      <c r="B154" s="3"/>
      <c r="C154" s="5"/>
      <c r="D154" s="7"/>
      <c r="E154" s="7"/>
      <c r="F154" s="8"/>
      <c r="G154" s="8"/>
      <c r="H154" s="8"/>
      <c r="I154" s="8"/>
      <c r="J154" s="66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10"/>
      <c r="V154" s="11"/>
      <c r="W154" s="12"/>
      <c r="X154" s="13"/>
      <c r="Y154" s="14"/>
      <c r="Z154" s="14"/>
      <c r="AA154" s="14"/>
      <c r="AB154" s="14"/>
      <c r="AC154" s="15"/>
      <c r="AD154" s="5"/>
      <c r="AE154" s="16"/>
      <c r="AF154" s="17"/>
      <c r="AG154" s="72"/>
      <c r="AH154" s="72"/>
      <c r="AI154" s="72"/>
      <c r="AJ154" s="72"/>
      <c r="AK154" s="72"/>
      <c r="AL154" s="72"/>
      <c r="AM154" s="72"/>
      <c r="AN154" s="19"/>
      <c r="AO154" s="19"/>
      <c r="AP154" s="72"/>
    </row>
    <row r="155" ht="10.5" customHeight="1">
      <c r="A155" s="3">
        <v>146.0</v>
      </c>
      <c r="B155" s="3"/>
      <c r="C155" s="5"/>
      <c r="D155" s="7"/>
      <c r="E155" s="7"/>
      <c r="F155" s="8"/>
      <c r="G155" s="8"/>
      <c r="H155" s="8"/>
      <c r="I155" s="8"/>
      <c r="J155" s="66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10"/>
      <c r="V155" s="11"/>
      <c r="W155" s="12"/>
      <c r="X155" s="13"/>
      <c r="Y155" s="14"/>
      <c r="Z155" s="14"/>
      <c r="AA155" s="14"/>
      <c r="AB155" s="14"/>
      <c r="AC155" s="15"/>
      <c r="AD155" s="5"/>
      <c r="AE155" s="16"/>
      <c r="AF155" s="17"/>
      <c r="AG155" s="72"/>
      <c r="AH155" s="72"/>
      <c r="AI155" s="72"/>
      <c r="AJ155" s="72"/>
      <c r="AK155" s="72"/>
      <c r="AL155" s="72"/>
      <c r="AM155" s="72"/>
      <c r="AN155" s="19"/>
      <c r="AO155" s="19"/>
      <c r="AP155" s="72"/>
    </row>
    <row r="156" ht="10.5" customHeight="1">
      <c r="A156" s="3">
        <v>147.0</v>
      </c>
      <c r="B156" s="3"/>
      <c r="C156" s="5"/>
      <c r="D156" s="7"/>
      <c r="E156" s="7"/>
      <c r="F156" s="8"/>
      <c r="G156" s="8"/>
      <c r="H156" s="8"/>
      <c r="I156" s="8"/>
      <c r="J156" s="66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10"/>
      <c r="V156" s="11"/>
      <c r="W156" s="12"/>
      <c r="X156" s="13"/>
      <c r="Y156" s="14"/>
      <c r="Z156" s="14"/>
      <c r="AA156" s="14"/>
      <c r="AB156" s="14"/>
      <c r="AC156" s="15"/>
      <c r="AD156" s="5"/>
      <c r="AE156" s="16"/>
      <c r="AF156" s="17"/>
      <c r="AG156" s="72"/>
      <c r="AH156" s="72"/>
      <c r="AI156" s="72"/>
      <c r="AJ156" s="72"/>
      <c r="AK156" s="72"/>
      <c r="AL156" s="72"/>
      <c r="AM156" s="72"/>
      <c r="AN156" s="19"/>
      <c r="AO156" s="19"/>
      <c r="AP156" s="72"/>
    </row>
    <row r="157" ht="10.5" customHeight="1">
      <c r="A157" s="3">
        <v>148.0</v>
      </c>
      <c r="B157" s="3"/>
      <c r="C157" s="5"/>
      <c r="D157" s="7"/>
      <c r="E157" s="7"/>
      <c r="F157" s="8"/>
      <c r="G157" s="8"/>
      <c r="H157" s="8"/>
      <c r="I157" s="8"/>
      <c r="J157" s="66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10"/>
      <c r="V157" s="11"/>
      <c r="W157" s="12"/>
      <c r="X157" s="13"/>
      <c r="Y157" s="14"/>
      <c r="Z157" s="14"/>
      <c r="AA157" s="14"/>
      <c r="AB157" s="14"/>
      <c r="AC157" s="15"/>
      <c r="AD157" s="5"/>
      <c r="AE157" s="16"/>
      <c r="AF157" s="17"/>
      <c r="AG157" s="72"/>
      <c r="AH157" s="72"/>
      <c r="AI157" s="72"/>
      <c r="AJ157" s="72"/>
      <c r="AK157" s="72"/>
      <c r="AL157" s="72"/>
      <c r="AM157" s="72"/>
      <c r="AN157" s="19"/>
      <c r="AO157" s="19"/>
      <c r="AP157" s="72"/>
    </row>
    <row r="158" ht="10.5" customHeight="1">
      <c r="A158" s="3">
        <v>149.0</v>
      </c>
      <c r="B158" s="3"/>
      <c r="C158" s="5"/>
      <c r="D158" s="7"/>
      <c r="E158" s="7"/>
      <c r="F158" s="8"/>
      <c r="G158" s="8"/>
      <c r="H158" s="8"/>
      <c r="I158" s="8"/>
      <c r="J158" s="66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10"/>
      <c r="V158" s="11"/>
      <c r="W158" s="12"/>
      <c r="X158" s="13"/>
      <c r="Y158" s="14"/>
      <c r="Z158" s="14"/>
      <c r="AA158" s="14"/>
      <c r="AB158" s="14"/>
      <c r="AC158" s="15"/>
      <c r="AD158" s="5"/>
      <c r="AE158" s="16"/>
      <c r="AF158" s="17"/>
      <c r="AG158" s="72"/>
      <c r="AH158" s="72"/>
      <c r="AI158" s="72"/>
      <c r="AJ158" s="72"/>
      <c r="AK158" s="72"/>
      <c r="AL158" s="72"/>
      <c r="AM158" s="72"/>
      <c r="AN158" s="19"/>
      <c r="AO158" s="19"/>
      <c r="AP158" s="72"/>
    </row>
    <row r="159" ht="10.5" customHeight="1">
      <c r="A159" s="3">
        <v>150.0</v>
      </c>
      <c r="B159" s="3"/>
      <c r="C159" s="5"/>
      <c r="D159" s="7"/>
      <c r="E159" s="7"/>
      <c r="F159" s="8"/>
      <c r="G159" s="8"/>
      <c r="H159" s="8"/>
      <c r="I159" s="8"/>
      <c r="J159" s="66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10"/>
      <c r="V159" s="11"/>
      <c r="W159" s="12"/>
      <c r="X159" s="13"/>
      <c r="Y159" s="14"/>
      <c r="Z159" s="14"/>
      <c r="AA159" s="14"/>
      <c r="AB159" s="14"/>
      <c r="AC159" s="15"/>
      <c r="AD159" s="5"/>
      <c r="AE159" s="16"/>
      <c r="AF159" s="17"/>
      <c r="AG159" s="72"/>
      <c r="AH159" s="72"/>
      <c r="AI159" s="72"/>
      <c r="AJ159" s="72"/>
      <c r="AK159" s="72"/>
      <c r="AL159" s="72"/>
      <c r="AM159" s="72"/>
      <c r="AN159" s="19"/>
      <c r="AO159" s="19"/>
      <c r="AP159" s="72"/>
    </row>
    <row r="160" ht="10.5" customHeight="1">
      <c r="A160" s="3">
        <v>151.0</v>
      </c>
      <c r="B160" s="3"/>
      <c r="C160" s="5"/>
      <c r="D160" s="7"/>
      <c r="E160" s="7"/>
      <c r="F160" s="8"/>
      <c r="G160" s="8"/>
      <c r="H160" s="8"/>
      <c r="I160" s="8"/>
      <c r="J160" s="66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10"/>
      <c r="V160" s="11"/>
      <c r="W160" s="12"/>
      <c r="X160" s="13"/>
      <c r="Y160" s="14"/>
      <c r="Z160" s="14"/>
      <c r="AA160" s="14"/>
      <c r="AB160" s="14"/>
      <c r="AC160" s="15"/>
      <c r="AD160" s="5"/>
      <c r="AE160" s="16"/>
      <c r="AF160" s="17"/>
      <c r="AG160" s="72"/>
      <c r="AH160" s="72"/>
      <c r="AI160" s="72"/>
      <c r="AJ160" s="72"/>
      <c r="AK160" s="72"/>
      <c r="AL160" s="72"/>
      <c r="AM160" s="72"/>
      <c r="AN160" s="19"/>
      <c r="AO160" s="19"/>
      <c r="AP160" s="72"/>
    </row>
    <row r="161" ht="10.5" customHeight="1">
      <c r="A161" s="3">
        <v>152.0</v>
      </c>
      <c r="B161" s="3"/>
      <c r="C161" s="5"/>
      <c r="D161" s="7"/>
      <c r="E161" s="7"/>
      <c r="F161" s="8"/>
      <c r="G161" s="8"/>
      <c r="H161" s="8"/>
      <c r="I161" s="8"/>
      <c r="J161" s="66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10"/>
      <c r="V161" s="11"/>
      <c r="W161" s="12"/>
      <c r="X161" s="13"/>
      <c r="Y161" s="14"/>
      <c r="Z161" s="14"/>
      <c r="AA161" s="14"/>
      <c r="AB161" s="14"/>
      <c r="AC161" s="15"/>
      <c r="AD161" s="5"/>
      <c r="AE161" s="16"/>
      <c r="AF161" s="17"/>
      <c r="AG161" s="72"/>
      <c r="AH161" s="72"/>
      <c r="AI161" s="72"/>
      <c r="AJ161" s="72"/>
      <c r="AK161" s="72"/>
      <c r="AL161" s="72"/>
      <c r="AM161" s="72"/>
      <c r="AN161" s="19"/>
      <c r="AO161" s="19"/>
      <c r="AP161" s="72"/>
    </row>
    <row r="162" ht="10.5" customHeight="1">
      <c r="A162" s="3">
        <v>153.0</v>
      </c>
      <c r="B162" s="3"/>
      <c r="C162" s="5"/>
      <c r="D162" s="7"/>
      <c r="E162" s="7"/>
      <c r="F162" s="8"/>
      <c r="G162" s="8"/>
      <c r="H162" s="8"/>
      <c r="I162" s="8"/>
      <c r="J162" s="66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10"/>
      <c r="V162" s="11"/>
      <c r="W162" s="12"/>
      <c r="X162" s="13"/>
      <c r="Y162" s="14"/>
      <c r="Z162" s="14"/>
      <c r="AA162" s="14"/>
      <c r="AB162" s="14"/>
      <c r="AC162" s="15"/>
      <c r="AD162" s="5"/>
      <c r="AE162" s="16"/>
      <c r="AF162" s="17"/>
      <c r="AG162" s="72"/>
      <c r="AH162" s="72"/>
      <c r="AI162" s="72"/>
      <c r="AJ162" s="72"/>
      <c r="AK162" s="72"/>
      <c r="AL162" s="72"/>
      <c r="AM162" s="72"/>
      <c r="AN162" s="19"/>
      <c r="AO162" s="19"/>
      <c r="AP162" s="72"/>
    </row>
    <row r="163" ht="10.5" customHeight="1">
      <c r="A163" s="3">
        <v>154.0</v>
      </c>
      <c r="B163" s="3"/>
      <c r="C163" s="5"/>
      <c r="D163" s="7"/>
      <c r="E163" s="7"/>
      <c r="F163" s="8"/>
      <c r="G163" s="8"/>
      <c r="H163" s="8"/>
      <c r="I163" s="8"/>
      <c r="J163" s="66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10"/>
      <c r="V163" s="11"/>
      <c r="W163" s="12"/>
      <c r="X163" s="13"/>
      <c r="Y163" s="14"/>
      <c r="Z163" s="14"/>
      <c r="AA163" s="14"/>
      <c r="AB163" s="14"/>
      <c r="AC163" s="15"/>
      <c r="AD163" s="5"/>
      <c r="AE163" s="16"/>
      <c r="AF163" s="17"/>
      <c r="AG163" s="72"/>
      <c r="AH163" s="72"/>
      <c r="AI163" s="72"/>
      <c r="AJ163" s="72"/>
      <c r="AK163" s="72"/>
      <c r="AL163" s="72"/>
      <c r="AM163" s="72"/>
      <c r="AN163" s="19"/>
      <c r="AO163" s="19"/>
      <c r="AP163" s="72"/>
    </row>
    <row r="164" ht="10.5" customHeight="1">
      <c r="A164" s="3">
        <v>155.0</v>
      </c>
      <c r="B164" s="3"/>
      <c r="C164" s="5"/>
      <c r="D164" s="7"/>
      <c r="E164" s="7"/>
      <c r="F164" s="8"/>
      <c r="G164" s="8"/>
      <c r="H164" s="8"/>
      <c r="I164" s="8"/>
      <c r="J164" s="66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10"/>
      <c r="V164" s="11"/>
      <c r="W164" s="12"/>
      <c r="X164" s="13"/>
      <c r="Y164" s="14"/>
      <c r="Z164" s="14"/>
      <c r="AA164" s="14"/>
      <c r="AB164" s="14"/>
      <c r="AC164" s="15"/>
      <c r="AD164" s="5"/>
      <c r="AE164" s="16"/>
      <c r="AF164" s="17"/>
      <c r="AG164" s="72"/>
      <c r="AH164" s="72"/>
      <c r="AI164" s="72"/>
      <c r="AJ164" s="72"/>
      <c r="AK164" s="72"/>
      <c r="AL164" s="72"/>
      <c r="AM164" s="72"/>
      <c r="AN164" s="19"/>
      <c r="AO164" s="19"/>
      <c r="AP164" s="72"/>
    </row>
    <row r="165" ht="10.5" customHeight="1">
      <c r="A165" s="3">
        <v>156.0</v>
      </c>
      <c r="B165" s="3"/>
      <c r="C165" s="5"/>
      <c r="D165" s="7"/>
      <c r="E165" s="7"/>
      <c r="F165" s="8"/>
      <c r="G165" s="8"/>
      <c r="H165" s="8"/>
      <c r="I165" s="8"/>
      <c r="J165" s="66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10"/>
      <c r="V165" s="11"/>
      <c r="W165" s="12"/>
      <c r="X165" s="13"/>
      <c r="Y165" s="14"/>
      <c r="Z165" s="14"/>
      <c r="AA165" s="14"/>
      <c r="AB165" s="14"/>
      <c r="AC165" s="15"/>
      <c r="AD165" s="5"/>
      <c r="AE165" s="16"/>
      <c r="AF165" s="17"/>
      <c r="AG165" s="72"/>
      <c r="AH165" s="72"/>
      <c r="AI165" s="72"/>
      <c r="AJ165" s="72"/>
      <c r="AK165" s="72"/>
      <c r="AL165" s="72"/>
      <c r="AM165" s="72"/>
      <c r="AN165" s="19"/>
      <c r="AO165" s="19"/>
      <c r="AP165" s="72"/>
    </row>
    <row r="166" ht="10.5" customHeight="1">
      <c r="A166" s="3">
        <v>157.0</v>
      </c>
      <c r="B166" s="3"/>
      <c r="C166" s="5"/>
      <c r="D166" s="7"/>
      <c r="E166" s="7"/>
      <c r="F166" s="8"/>
      <c r="G166" s="8"/>
      <c r="H166" s="8"/>
      <c r="I166" s="8"/>
      <c r="J166" s="66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10"/>
      <c r="V166" s="11"/>
      <c r="W166" s="12"/>
      <c r="X166" s="13"/>
      <c r="Y166" s="14"/>
      <c r="Z166" s="14"/>
      <c r="AA166" s="14"/>
      <c r="AB166" s="14"/>
      <c r="AC166" s="15"/>
      <c r="AD166" s="5"/>
      <c r="AE166" s="16"/>
      <c r="AF166" s="17"/>
      <c r="AG166" s="72"/>
      <c r="AH166" s="72"/>
      <c r="AI166" s="72"/>
      <c r="AJ166" s="72"/>
      <c r="AK166" s="72"/>
      <c r="AL166" s="72"/>
      <c r="AM166" s="72"/>
      <c r="AN166" s="19"/>
      <c r="AO166" s="19"/>
      <c r="AP166" s="72"/>
    </row>
    <row r="167" ht="10.5" customHeight="1">
      <c r="A167" s="3">
        <v>158.0</v>
      </c>
      <c r="B167" s="3"/>
      <c r="C167" s="5"/>
      <c r="D167" s="7"/>
      <c r="E167" s="7"/>
      <c r="F167" s="8"/>
      <c r="G167" s="8"/>
      <c r="H167" s="8"/>
      <c r="I167" s="8"/>
      <c r="J167" s="66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10"/>
      <c r="V167" s="11"/>
      <c r="W167" s="12"/>
      <c r="X167" s="13"/>
      <c r="Y167" s="14"/>
      <c r="Z167" s="14"/>
      <c r="AA167" s="14"/>
      <c r="AB167" s="14"/>
      <c r="AC167" s="15"/>
      <c r="AD167" s="5"/>
      <c r="AE167" s="16"/>
      <c r="AF167" s="17"/>
      <c r="AG167" s="72"/>
      <c r="AH167" s="72"/>
      <c r="AI167" s="72"/>
      <c r="AJ167" s="72"/>
      <c r="AK167" s="72"/>
      <c r="AL167" s="72"/>
      <c r="AM167" s="72"/>
      <c r="AN167" s="19"/>
      <c r="AO167" s="19"/>
      <c r="AP167" s="72"/>
    </row>
    <row r="168" ht="10.5" customHeight="1">
      <c r="A168" s="3">
        <v>159.0</v>
      </c>
      <c r="B168" s="3"/>
      <c r="C168" s="5"/>
      <c r="D168" s="7"/>
      <c r="E168" s="7"/>
      <c r="F168" s="8"/>
      <c r="G168" s="8"/>
      <c r="H168" s="8"/>
      <c r="I168" s="8"/>
      <c r="J168" s="66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10"/>
      <c r="V168" s="11"/>
      <c r="W168" s="12"/>
      <c r="X168" s="13"/>
      <c r="Y168" s="14"/>
      <c r="Z168" s="14"/>
      <c r="AA168" s="14"/>
      <c r="AB168" s="14"/>
      <c r="AC168" s="15"/>
      <c r="AD168" s="5"/>
      <c r="AE168" s="16"/>
      <c r="AF168" s="17"/>
      <c r="AG168" s="72"/>
      <c r="AH168" s="72"/>
      <c r="AI168" s="72"/>
      <c r="AJ168" s="72"/>
      <c r="AK168" s="72"/>
      <c r="AL168" s="72"/>
      <c r="AM168" s="72"/>
      <c r="AN168" s="19"/>
      <c r="AO168" s="19"/>
      <c r="AP168" s="72"/>
    </row>
    <row r="169" ht="10.5" customHeight="1">
      <c r="A169" s="3">
        <v>160.0</v>
      </c>
      <c r="B169" s="3"/>
      <c r="C169" s="5"/>
      <c r="D169" s="7"/>
      <c r="E169" s="7"/>
      <c r="F169" s="8"/>
      <c r="G169" s="8"/>
      <c r="H169" s="8"/>
      <c r="I169" s="8"/>
      <c r="J169" s="66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10"/>
      <c r="V169" s="11"/>
      <c r="W169" s="12"/>
      <c r="X169" s="13"/>
      <c r="Y169" s="14"/>
      <c r="Z169" s="14"/>
      <c r="AA169" s="14"/>
      <c r="AB169" s="14"/>
      <c r="AC169" s="15"/>
      <c r="AD169" s="5"/>
      <c r="AE169" s="16"/>
      <c r="AF169" s="17"/>
      <c r="AG169" s="72"/>
      <c r="AH169" s="72"/>
      <c r="AI169" s="72"/>
      <c r="AJ169" s="72"/>
      <c r="AK169" s="72"/>
      <c r="AL169" s="72"/>
      <c r="AM169" s="72"/>
      <c r="AN169" s="19"/>
      <c r="AO169" s="19"/>
      <c r="AP169" s="72"/>
    </row>
    <row r="170" ht="10.5" customHeight="1">
      <c r="A170" s="3">
        <v>161.0</v>
      </c>
      <c r="B170" s="3"/>
      <c r="C170" s="5"/>
      <c r="D170" s="7"/>
      <c r="E170" s="7"/>
      <c r="F170" s="8"/>
      <c r="G170" s="8"/>
      <c r="H170" s="8"/>
      <c r="I170" s="8"/>
      <c r="J170" s="66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10"/>
      <c r="V170" s="11"/>
      <c r="W170" s="12"/>
      <c r="X170" s="13"/>
      <c r="Y170" s="14"/>
      <c r="Z170" s="14"/>
      <c r="AA170" s="14"/>
      <c r="AB170" s="14"/>
      <c r="AC170" s="15"/>
      <c r="AD170" s="5"/>
      <c r="AE170" s="16"/>
      <c r="AF170" s="17"/>
      <c r="AG170" s="72"/>
      <c r="AH170" s="72"/>
      <c r="AI170" s="72"/>
      <c r="AJ170" s="72"/>
      <c r="AK170" s="72"/>
      <c r="AL170" s="72"/>
      <c r="AM170" s="72"/>
      <c r="AN170" s="19"/>
      <c r="AO170" s="19"/>
      <c r="AP170" s="72"/>
    </row>
    <row r="171" ht="10.5" customHeight="1">
      <c r="A171" s="3">
        <v>162.0</v>
      </c>
      <c r="B171" s="3"/>
      <c r="C171" s="5"/>
      <c r="D171" s="7"/>
      <c r="E171" s="7"/>
      <c r="F171" s="8"/>
      <c r="G171" s="8"/>
      <c r="H171" s="8"/>
      <c r="I171" s="8"/>
      <c r="J171" s="66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10"/>
      <c r="V171" s="11"/>
      <c r="W171" s="12"/>
      <c r="X171" s="13"/>
      <c r="Y171" s="14"/>
      <c r="Z171" s="14"/>
      <c r="AA171" s="14"/>
      <c r="AB171" s="14"/>
      <c r="AC171" s="15"/>
      <c r="AD171" s="5"/>
      <c r="AE171" s="16"/>
      <c r="AF171" s="17"/>
      <c r="AG171" s="72"/>
      <c r="AH171" s="72"/>
      <c r="AI171" s="72"/>
      <c r="AJ171" s="72"/>
      <c r="AK171" s="72"/>
      <c r="AL171" s="72"/>
      <c r="AM171" s="72"/>
      <c r="AN171" s="19"/>
      <c r="AO171" s="19"/>
      <c r="AP171" s="72"/>
    </row>
    <row r="172" ht="10.5" customHeight="1">
      <c r="A172" s="3">
        <v>163.0</v>
      </c>
      <c r="B172" s="3"/>
      <c r="C172" s="5"/>
      <c r="D172" s="7"/>
      <c r="E172" s="7"/>
      <c r="F172" s="8"/>
      <c r="G172" s="8"/>
      <c r="H172" s="8"/>
      <c r="I172" s="8"/>
      <c r="J172" s="66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10"/>
      <c r="V172" s="11"/>
      <c r="W172" s="12"/>
      <c r="X172" s="13"/>
      <c r="Y172" s="14"/>
      <c r="Z172" s="14"/>
      <c r="AA172" s="14"/>
      <c r="AB172" s="14"/>
      <c r="AC172" s="15"/>
      <c r="AD172" s="5"/>
      <c r="AE172" s="16"/>
      <c r="AF172" s="17"/>
      <c r="AG172" s="72"/>
      <c r="AH172" s="72"/>
      <c r="AI172" s="72"/>
      <c r="AJ172" s="72"/>
      <c r="AK172" s="72"/>
      <c r="AL172" s="72"/>
      <c r="AM172" s="72"/>
      <c r="AN172" s="19"/>
      <c r="AO172" s="19"/>
      <c r="AP172" s="72"/>
    </row>
    <row r="173" ht="10.5" customHeight="1">
      <c r="A173" s="3">
        <v>164.0</v>
      </c>
      <c r="B173" s="3"/>
      <c r="C173" s="5"/>
      <c r="D173" s="7"/>
      <c r="E173" s="7"/>
      <c r="F173" s="8"/>
      <c r="G173" s="8"/>
      <c r="H173" s="8"/>
      <c r="I173" s="8"/>
      <c r="J173" s="66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10"/>
      <c r="V173" s="11"/>
      <c r="W173" s="12"/>
      <c r="X173" s="13"/>
      <c r="Y173" s="14"/>
      <c r="Z173" s="14"/>
      <c r="AA173" s="14"/>
      <c r="AB173" s="14"/>
      <c r="AC173" s="15"/>
      <c r="AD173" s="5"/>
      <c r="AE173" s="16"/>
      <c r="AF173" s="17"/>
      <c r="AG173" s="72"/>
      <c r="AH173" s="72"/>
      <c r="AI173" s="72"/>
      <c r="AJ173" s="72"/>
      <c r="AK173" s="72"/>
      <c r="AL173" s="72"/>
      <c r="AM173" s="72"/>
      <c r="AN173" s="19"/>
      <c r="AO173" s="19"/>
      <c r="AP173" s="72"/>
    </row>
    <row r="174" ht="10.5" customHeight="1">
      <c r="A174" s="3">
        <v>165.0</v>
      </c>
      <c r="B174" s="3"/>
      <c r="C174" s="5"/>
      <c r="D174" s="7"/>
      <c r="E174" s="7"/>
      <c r="F174" s="8"/>
      <c r="G174" s="8"/>
      <c r="H174" s="8"/>
      <c r="I174" s="8"/>
      <c r="J174" s="66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10"/>
      <c r="V174" s="11"/>
      <c r="W174" s="12"/>
      <c r="X174" s="13"/>
      <c r="Y174" s="14"/>
      <c r="Z174" s="14"/>
      <c r="AA174" s="14"/>
      <c r="AB174" s="14"/>
      <c r="AC174" s="15"/>
      <c r="AD174" s="5"/>
      <c r="AE174" s="16"/>
      <c r="AF174" s="17"/>
      <c r="AG174" s="72"/>
      <c r="AH174" s="72"/>
      <c r="AI174" s="72"/>
      <c r="AJ174" s="72"/>
      <c r="AK174" s="72"/>
      <c r="AL174" s="72"/>
      <c r="AM174" s="72"/>
      <c r="AN174" s="19"/>
      <c r="AO174" s="19"/>
      <c r="AP174" s="72"/>
    </row>
    <row r="175" ht="10.5" customHeight="1">
      <c r="A175" s="3">
        <v>166.0</v>
      </c>
      <c r="B175" s="3"/>
      <c r="C175" s="5"/>
      <c r="D175" s="7"/>
      <c r="E175" s="7"/>
      <c r="F175" s="8"/>
      <c r="G175" s="8"/>
      <c r="H175" s="8"/>
      <c r="I175" s="8"/>
      <c r="J175" s="66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10"/>
      <c r="V175" s="11"/>
      <c r="W175" s="12"/>
      <c r="X175" s="13"/>
      <c r="Y175" s="14"/>
      <c r="Z175" s="14"/>
      <c r="AA175" s="14"/>
      <c r="AB175" s="14"/>
      <c r="AC175" s="15"/>
      <c r="AD175" s="5"/>
      <c r="AE175" s="16"/>
      <c r="AF175" s="17"/>
      <c r="AG175" s="72"/>
      <c r="AH175" s="72"/>
      <c r="AI175" s="72"/>
      <c r="AJ175" s="72"/>
      <c r="AK175" s="72"/>
      <c r="AL175" s="72"/>
      <c r="AM175" s="72"/>
      <c r="AN175" s="19"/>
      <c r="AO175" s="19"/>
      <c r="AP175" s="72"/>
    </row>
    <row r="176" ht="10.5" customHeight="1">
      <c r="A176" s="3">
        <v>167.0</v>
      </c>
      <c r="B176" s="3"/>
      <c r="C176" s="5"/>
      <c r="D176" s="7"/>
      <c r="E176" s="7"/>
      <c r="F176" s="8"/>
      <c r="G176" s="8"/>
      <c r="H176" s="8"/>
      <c r="I176" s="8"/>
      <c r="J176" s="66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10"/>
      <c r="V176" s="11"/>
      <c r="W176" s="12"/>
      <c r="X176" s="13"/>
      <c r="Y176" s="14"/>
      <c r="Z176" s="14"/>
      <c r="AA176" s="14"/>
      <c r="AB176" s="14"/>
      <c r="AC176" s="15"/>
      <c r="AD176" s="5"/>
      <c r="AE176" s="16"/>
      <c r="AF176" s="17"/>
      <c r="AG176" s="72"/>
      <c r="AH176" s="72"/>
      <c r="AI176" s="72"/>
      <c r="AJ176" s="72"/>
      <c r="AK176" s="72"/>
      <c r="AL176" s="72"/>
      <c r="AM176" s="72"/>
      <c r="AN176" s="19"/>
      <c r="AO176" s="19"/>
      <c r="AP176" s="72"/>
    </row>
    <row r="177" ht="10.5" customHeight="1">
      <c r="A177" s="3">
        <v>168.0</v>
      </c>
      <c r="B177" s="3"/>
      <c r="C177" s="5"/>
      <c r="D177" s="7"/>
      <c r="E177" s="7"/>
      <c r="F177" s="8"/>
      <c r="G177" s="8"/>
      <c r="H177" s="8"/>
      <c r="I177" s="8"/>
      <c r="J177" s="66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10"/>
      <c r="V177" s="11"/>
      <c r="W177" s="12"/>
      <c r="X177" s="13"/>
      <c r="Y177" s="14"/>
      <c r="Z177" s="14"/>
      <c r="AA177" s="14"/>
      <c r="AB177" s="14"/>
      <c r="AC177" s="15"/>
      <c r="AD177" s="5"/>
      <c r="AE177" s="16"/>
      <c r="AF177" s="17"/>
      <c r="AG177" s="72"/>
      <c r="AH177" s="72"/>
      <c r="AI177" s="72"/>
      <c r="AJ177" s="72"/>
      <c r="AK177" s="72"/>
      <c r="AL177" s="72"/>
      <c r="AM177" s="72"/>
      <c r="AN177" s="19"/>
      <c r="AO177" s="19"/>
      <c r="AP177" s="72"/>
    </row>
    <row r="178" ht="10.5" customHeight="1">
      <c r="A178" s="3">
        <v>169.0</v>
      </c>
      <c r="B178" s="3"/>
      <c r="C178" s="5"/>
      <c r="D178" s="7"/>
      <c r="E178" s="7"/>
      <c r="F178" s="8"/>
      <c r="G178" s="8"/>
      <c r="H178" s="8"/>
      <c r="I178" s="8"/>
      <c r="J178" s="66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10"/>
      <c r="V178" s="11"/>
      <c r="W178" s="12"/>
      <c r="X178" s="13"/>
      <c r="Y178" s="14"/>
      <c r="Z178" s="14"/>
      <c r="AA178" s="14"/>
      <c r="AB178" s="14"/>
      <c r="AC178" s="15"/>
      <c r="AD178" s="5"/>
      <c r="AE178" s="16"/>
      <c r="AF178" s="17"/>
      <c r="AG178" s="72"/>
      <c r="AH178" s="72"/>
      <c r="AI178" s="72"/>
      <c r="AJ178" s="72"/>
      <c r="AK178" s="72"/>
      <c r="AL178" s="72"/>
      <c r="AM178" s="72"/>
      <c r="AN178" s="19"/>
      <c r="AO178" s="19"/>
      <c r="AP178" s="72"/>
    </row>
    <row r="179" ht="10.5" customHeight="1">
      <c r="A179" s="3">
        <v>170.0</v>
      </c>
      <c r="B179" s="3"/>
      <c r="C179" s="5"/>
      <c r="D179" s="7"/>
      <c r="E179" s="7"/>
      <c r="F179" s="8"/>
      <c r="G179" s="8"/>
      <c r="H179" s="8"/>
      <c r="I179" s="8"/>
      <c r="J179" s="66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10"/>
      <c r="V179" s="11"/>
      <c r="W179" s="12"/>
      <c r="X179" s="13"/>
      <c r="Y179" s="14"/>
      <c r="Z179" s="14"/>
      <c r="AA179" s="14"/>
      <c r="AB179" s="14"/>
      <c r="AC179" s="15"/>
      <c r="AD179" s="5"/>
      <c r="AE179" s="16"/>
      <c r="AF179" s="17"/>
      <c r="AG179" s="72"/>
      <c r="AH179" s="72"/>
      <c r="AI179" s="72"/>
      <c r="AJ179" s="72"/>
      <c r="AK179" s="72"/>
      <c r="AL179" s="72"/>
      <c r="AM179" s="72"/>
      <c r="AN179" s="19"/>
      <c r="AO179" s="19"/>
      <c r="AP179" s="72"/>
    </row>
    <row r="180" ht="10.5" customHeight="1">
      <c r="A180" s="3">
        <v>171.0</v>
      </c>
      <c r="B180" s="3"/>
      <c r="C180" s="5"/>
      <c r="D180" s="7"/>
      <c r="E180" s="7"/>
      <c r="F180" s="8"/>
      <c r="G180" s="8"/>
      <c r="H180" s="8"/>
      <c r="I180" s="8"/>
      <c r="J180" s="66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10"/>
      <c r="V180" s="11"/>
      <c r="W180" s="12"/>
      <c r="X180" s="13"/>
      <c r="Y180" s="14"/>
      <c r="Z180" s="14"/>
      <c r="AA180" s="14"/>
      <c r="AB180" s="14"/>
      <c r="AC180" s="15"/>
      <c r="AD180" s="5"/>
      <c r="AE180" s="16"/>
      <c r="AF180" s="17"/>
      <c r="AG180" s="72"/>
      <c r="AH180" s="72"/>
      <c r="AI180" s="72"/>
      <c r="AJ180" s="72"/>
      <c r="AK180" s="72"/>
      <c r="AL180" s="72"/>
      <c r="AM180" s="72"/>
      <c r="AN180" s="19"/>
      <c r="AO180" s="19"/>
      <c r="AP180" s="72"/>
    </row>
    <row r="181" ht="10.5" customHeight="1">
      <c r="A181" s="3">
        <v>172.0</v>
      </c>
      <c r="B181" s="3"/>
      <c r="C181" s="5"/>
      <c r="D181" s="7"/>
      <c r="E181" s="7"/>
      <c r="F181" s="8"/>
      <c r="G181" s="8"/>
      <c r="H181" s="8"/>
      <c r="I181" s="8"/>
      <c r="J181" s="66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10"/>
      <c r="V181" s="11"/>
      <c r="W181" s="12"/>
      <c r="X181" s="13"/>
      <c r="Y181" s="14"/>
      <c r="Z181" s="14"/>
      <c r="AA181" s="14"/>
      <c r="AB181" s="14"/>
      <c r="AC181" s="15"/>
      <c r="AD181" s="5"/>
      <c r="AE181" s="16"/>
      <c r="AF181" s="17"/>
      <c r="AG181" s="72"/>
      <c r="AH181" s="72"/>
      <c r="AI181" s="72"/>
      <c r="AJ181" s="72"/>
      <c r="AK181" s="72"/>
      <c r="AL181" s="72"/>
      <c r="AM181" s="72"/>
      <c r="AN181" s="19"/>
      <c r="AO181" s="19"/>
      <c r="AP181" s="72"/>
    </row>
    <row r="182" ht="10.5" customHeight="1">
      <c r="A182" s="3">
        <v>173.0</v>
      </c>
      <c r="B182" s="3"/>
      <c r="C182" s="5"/>
      <c r="D182" s="7"/>
      <c r="E182" s="7"/>
      <c r="F182" s="8"/>
      <c r="G182" s="8"/>
      <c r="H182" s="8"/>
      <c r="I182" s="8"/>
      <c r="J182" s="66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10"/>
      <c r="V182" s="11"/>
      <c r="W182" s="12"/>
      <c r="X182" s="13"/>
      <c r="Y182" s="14"/>
      <c r="Z182" s="14"/>
      <c r="AA182" s="14"/>
      <c r="AB182" s="14"/>
      <c r="AC182" s="15"/>
      <c r="AD182" s="5"/>
      <c r="AE182" s="16"/>
      <c r="AF182" s="17"/>
      <c r="AG182" s="72"/>
      <c r="AH182" s="72"/>
      <c r="AI182" s="72"/>
      <c r="AJ182" s="72"/>
      <c r="AK182" s="72"/>
      <c r="AL182" s="72"/>
      <c r="AM182" s="72"/>
      <c r="AN182" s="19"/>
      <c r="AO182" s="19"/>
      <c r="AP182" s="72"/>
    </row>
    <row r="183" ht="10.5" customHeight="1">
      <c r="A183" s="3">
        <v>174.0</v>
      </c>
      <c r="B183" s="3"/>
      <c r="C183" s="5"/>
      <c r="D183" s="7"/>
      <c r="E183" s="7"/>
      <c r="F183" s="8"/>
      <c r="G183" s="8"/>
      <c r="H183" s="8"/>
      <c r="I183" s="8"/>
      <c r="J183" s="66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10"/>
      <c r="V183" s="11"/>
      <c r="W183" s="12"/>
      <c r="X183" s="13"/>
      <c r="Y183" s="14"/>
      <c r="Z183" s="14"/>
      <c r="AA183" s="14"/>
      <c r="AB183" s="14"/>
      <c r="AC183" s="15"/>
      <c r="AD183" s="5"/>
      <c r="AE183" s="16"/>
      <c r="AF183" s="17"/>
      <c r="AG183" s="72"/>
      <c r="AH183" s="72"/>
      <c r="AI183" s="72"/>
      <c r="AJ183" s="72"/>
      <c r="AK183" s="72"/>
      <c r="AL183" s="72"/>
      <c r="AM183" s="72"/>
      <c r="AN183" s="19"/>
      <c r="AO183" s="19"/>
      <c r="AP183" s="72"/>
    </row>
    <row r="184" ht="10.5" customHeight="1">
      <c r="A184" s="3">
        <v>175.0</v>
      </c>
      <c r="B184" s="3"/>
      <c r="C184" s="5"/>
      <c r="D184" s="7"/>
      <c r="E184" s="7"/>
      <c r="F184" s="8"/>
      <c r="G184" s="8"/>
      <c r="H184" s="8"/>
      <c r="I184" s="8"/>
      <c r="J184" s="66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10"/>
      <c r="V184" s="11"/>
      <c r="W184" s="12"/>
      <c r="X184" s="13"/>
      <c r="Y184" s="14"/>
      <c r="Z184" s="14"/>
      <c r="AA184" s="14"/>
      <c r="AB184" s="14"/>
      <c r="AC184" s="15"/>
      <c r="AD184" s="5"/>
      <c r="AE184" s="16"/>
      <c r="AF184" s="17"/>
      <c r="AG184" s="72"/>
      <c r="AH184" s="72"/>
      <c r="AI184" s="72"/>
      <c r="AJ184" s="72"/>
      <c r="AK184" s="72"/>
      <c r="AL184" s="72"/>
      <c r="AM184" s="72"/>
      <c r="AN184" s="19"/>
      <c r="AO184" s="19"/>
      <c r="AP184" s="72"/>
    </row>
    <row r="185" ht="10.5" customHeight="1">
      <c r="A185" s="3">
        <v>176.0</v>
      </c>
      <c r="B185" s="3"/>
      <c r="C185" s="5"/>
      <c r="D185" s="7"/>
      <c r="E185" s="7"/>
      <c r="F185" s="8"/>
      <c r="G185" s="8"/>
      <c r="H185" s="8"/>
      <c r="I185" s="8"/>
      <c r="J185" s="66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10"/>
      <c r="V185" s="11"/>
      <c r="W185" s="12"/>
      <c r="X185" s="13"/>
      <c r="Y185" s="14"/>
      <c r="Z185" s="14"/>
      <c r="AA185" s="14"/>
      <c r="AB185" s="14"/>
      <c r="AC185" s="15"/>
      <c r="AD185" s="5"/>
      <c r="AE185" s="16"/>
      <c r="AF185" s="17"/>
      <c r="AG185" s="72"/>
      <c r="AH185" s="72"/>
      <c r="AI185" s="72"/>
      <c r="AJ185" s="72"/>
      <c r="AK185" s="72"/>
      <c r="AL185" s="72"/>
      <c r="AM185" s="72"/>
      <c r="AN185" s="19"/>
      <c r="AO185" s="19"/>
      <c r="AP185" s="72"/>
    </row>
    <row r="186" ht="10.5" customHeight="1">
      <c r="A186" s="3">
        <v>177.0</v>
      </c>
      <c r="B186" s="3"/>
      <c r="C186" s="5"/>
      <c r="D186" s="7"/>
      <c r="E186" s="7"/>
      <c r="F186" s="8"/>
      <c r="G186" s="8"/>
      <c r="H186" s="8"/>
      <c r="I186" s="8"/>
      <c r="J186" s="66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10"/>
      <c r="V186" s="11"/>
      <c r="W186" s="12"/>
      <c r="X186" s="13"/>
      <c r="Y186" s="14"/>
      <c r="Z186" s="14"/>
      <c r="AA186" s="14"/>
      <c r="AB186" s="14"/>
      <c r="AC186" s="15"/>
      <c r="AD186" s="5"/>
      <c r="AE186" s="16"/>
      <c r="AF186" s="17"/>
      <c r="AG186" s="72"/>
      <c r="AH186" s="72"/>
      <c r="AI186" s="72"/>
      <c r="AJ186" s="72"/>
      <c r="AK186" s="72"/>
      <c r="AL186" s="72"/>
      <c r="AM186" s="72"/>
      <c r="AN186" s="19"/>
      <c r="AO186" s="19"/>
      <c r="AP186" s="72"/>
    </row>
    <row r="187" ht="10.5" customHeight="1">
      <c r="A187" s="3">
        <v>178.0</v>
      </c>
      <c r="B187" s="3"/>
      <c r="C187" s="5"/>
      <c r="D187" s="7"/>
      <c r="E187" s="7"/>
      <c r="F187" s="8"/>
      <c r="G187" s="8"/>
      <c r="H187" s="8"/>
      <c r="I187" s="8"/>
      <c r="J187" s="66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10"/>
      <c r="V187" s="11"/>
      <c r="W187" s="12"/>
      <c r="X187" s="13"/>
      <c r="Y187" s="14"/>
      <c r="Z187" s="14"/>
      <c r="AA187" s="14"/>
      <c r="AB187" s="14"/>
      <c r="AC187" s="15"/>
      <c r="AD187" s="5"/>
      <c r="AE187" s="16"/>
      <c r="AF187" s="17"/>
      <c r="AG187" s="72"/>
      <c r="AH187" s="72"/>
      <c r="AI187" s="72"/>
      <c r="AJ187" s="72"/>
      <c r="AK187" s="72"/>
      <c r="AL187" s="72"/>
      <c r="AM187" s="72"/>
      <c r="AN187" s="19"/>
      <c r="AO187" s="19"/>
      <c r="AP187" s="72"/>
    </row>
    <row r="188" ht="10.5" customHeight="1">
      <c r="A188" s="3">
        <v>179.0</v>
      </c>
      <c r="B188" s="3"/>
      <c r="C188" s="5"/>
      <c r="D188" s="7"/>
      <c r="E188" s="7"/>
      <c r="F188" s="8"/>
      <c r="G188" s="8"/>
      <c r="H188" s="8"/>
      <c r="I188" s="8"/>
      <c r="J188" s="66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10"/>
      <c r="V188" s="11"/>
      <c r="W188" s="12"/>
      <c r="X188" s="13"/>
      <c r="Y188" s="14"/>
      <c r="Z188" s="14"/>
      <c r="AA188" s="14"/>
      <c r="AB188" s="14"/>
      <c r="AC188" s="15"/>
      <c r="AD188" s="5"/>
      <c r="AE188" s="16"/>
      <c r="AF188" s="17"/>
      <c r="AG188" s="72"/>
      <c r="AH188" s="72"/>
      <c r="AI188" s="72"/>
      <c r="AJ188" s="72"/>
      <c r="AK188" s="72"/>
      <c r="AL188" s="72"/>
      <c r="AM188" s="72"/>
      <c r="AN188" s="19"/>
      <c r="AO188" s="19"/>
      <c r="AP188" s="72"/>
    </row>
    <row r="189" ht="10.5" customHeight="1">
      <c r="A189" s="3">
        <v>180.0</v>
      </c>
      <c r="B189" s="3"/>
      <c r="C189" s="5"/>
      <c r="D189" s="7"/>
      <c r="E189" s="7"/>
      <c r="F189" s="8"/>
      <c r="G189" s="8"/>
      <c r="H189" s="8"/>
      <c r="I189" s="8"/>
      <c r="J189" s="66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10"/>
      <c r="V189" s="11"/>
      <c r="W189" s="12"/>
      <c r="X189" s="13"/>
      <c r="Y189" s="14"/>
      <c r="Z189" s="14"/>
      <c r="AA189" s="14"/>
      <c r="AB189" s="14"/>
      <c r="AC189" s="15"/>
      <c r="AD189" s="5"/>
      <c r="AE189" s="16"/>
      <c r="AF189" s="17"/>
      <c r="AG189" s="72"/>
      <c r="AH189" s="72"/>
      <c r="AI189" s="72"/>
      <c r="AJ189" s="72"/>
      <c r="AK189" s="72"/>
      <c r="AL189" s="72"/>
      <c r="AM189" s="72"/>
      <c r="AN189" s="19"/>
      <c r="AO189" s="19"/>
      <c r="AP189" s="72"/>
    </row>
    <row r="190" ht="10.5" customHeight="1">
      <c r="A190" s="3">
        <v>181.0</v>
      </c>
      <c r="B190" s="3"/>
      <c r="C190" s="5"/>
      <c r="D190" s="7"/>
      <c r="E190" s="7"/>
      <c r="F190" s="8"/>
      <c r="G190" s="8"/>
      <c r="H190" s="8"/>
      <c r="I190" s="8"/>
      <c r="J190" s="66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10"/>
      <c r="V190" s="11"/>
      <c r="W190" s="12"/>
      <c r="X190" s="13"/>
      <c r="Y190" s="14"/>
      <c r="Z190" s="14"/>
      <c r="AA190" s="14"/>
      <c r="AB190" s="14"/>
      <c r="AC190" s="15"/>
      <c r="AD190" s="5"/>
      <c r="AE190" s="16"/>
      <c r="AF190" s="17"/>
      <c r="AG190" s="72"/>
      <c r="AH190" s="72"/>
      <c r="AI190" s="72"/>
      <c r="AJ190" s="72"/>
      <c r="AK190" s="72"/>
      <c r="AL190" s="72"/>
      <c r="AM190" s="72"/>
      <c r="AN190" s="19"/>
      <c r="AO190" s="19"/>
      <c r="AP190" s="72"/>
    </row>
    <row r="191" ht="10.5" customHeight="1">
      <c r="A191" s="3">
        <v>182.0</v>
      </c>
      <c r="B191" s="3"/>
      <c r="C191" s="5"/>
      <c r="D191" s="7"/>
      <c r="E191" s="7"/>
      <c r="F191" s="8"/>
      <c r="G191" s="8"/>
      <c r="H191" s="8"/>
      <c r="I191" s="8"/>
      <c r="J191" s="66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10"/>
      <c r="V191" s="11"/>
      <c r="W191" s="12"/>
      <c r="X191" s="13"/>
      <c r="Y191" s="14"/>
      <c r="Z191" s="14"/>
      <c r="AA191" s="14"/>
      <c r="AB191" s="14"/>
      <c r="AC191" s="15"/>
      <c r="AD191" s="5"/>
      <c r="AE191" s="16"/>
      <c r="AF191" s="17"/>
      <c r="AG191" s="72"/>
      <c r="AH191" s="72"/>
      <c r="AI191" s="72"/>
      <c r="AJ191" s="72"/>
      <c r="AK191" s="72"/>
      <c r="AL191" s="72"/>
      <c r="AM191" s="72"/>
      <c r="AN191" s="19"/>
      <c r="AO191" s="19"/>
      <c r="AP191" s="72"/>
    </row>
    <row r="192" ht="10.5" customHeight="1">
      <c r="A192" s="3">
        <v>183.0</v>
      </c>
      <c r="B192" s="3"/>
      <c r="C192" s="5"/>
      <c r="D192" s="7"/>
      <c r="E192" s="7"/>
      <c r="F192" s="8"/>
      <c r="G192" s="8"/>
      <c r="H192" s="8"/>
      <c r="I192" s="8"/>
      <c r="J192" s="66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10"/>
      <c r="V192" s="11"/>
      <c r="W192" s="12"/>
      <c r="X192" s="13"/>
      <c r="Y192" s="14"/>
      <c r="Z192" s="14"/>
      <c r="AA192" s="14"/>
      <c r="AB192" s="14"/>
      <c r="AC192" s="15"/>
      <c r="AD192" s="5"/>
      <c r="AE192" s="16"/>
      <c r="AF192" s="17"/>
      <c r="AG192" s="72"/>
      <c r="AH192" s="72"/>
      <c r="AI192" s="72"/>
      <c r="AJ192" s="72"/>
      <c r="AK192" s="72"/>
      <c r="AL192" s="72"/>
      <c r="AM192" s="72"/>
      <c r="AN192" s="19"/>
      <c r="AO192" s="19"/>
      <c r="AP192" s="72"/>
    </row>
    <row r="193" ht="10.5" customHeight="1">
      <c r="A193" s="3">
        <v>184.0</v>
      </c>
      <c r="B193" s="3"/>
      <c r="C193" s="5"/>
      <c r="D193" s="7"/>
      <c r="E193" s="7"/>
      <c r="F193" s="8"/>
      <c r="G193" s="8"/>
      <c r="H193" s="8"/>
      <c r="I193" s="8"/>
      <c r="J193" s="66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10"/>
      <c r="V193" s="11"/>
      <c r="W193" s="12"/>
      <c r="X193" s="13"/>
      <c r="Y193" s="14"/>
      <c r="Z193" s="14"/>
      <c r="AA193" s="14"/>
      <c r="AB193" s="14"/>
      <c r="AC193" s="15"/>
      <c r="AD193" s="5"/>
      <c r="AE193" s="16"/>
      <c r="AF193" s="17"/>
      <c r="AG193" s="72"/>
      <c r="AH193" s="72"/>
      <c r="AI193" s="72"/>
      <c r="AJ193" s="72"/>
      <c r="AK193" s="72"/>
      <c r="AL193" s="72"/>
      <c r="AM193" s="72"/>
      <c r="AN193" s="19"/>
      <c r="AO193" s="19"/>
      <c r="AP193" s="72"/>
    </row>
    <row r="194" ht="10.5" customHeight="1">
      <c r="A194" s="3">
        <v>185.0</v>
      </c>
      <c r="B194" s="3"/>
      <c r="C194" s="5"/>
      <c r="D194" s="7"/>
      <c r="E194" s="7"/>
      <c r="F194" s="8"/>
      <c r="G194" s="8"/>
      <c r="H194" s="8"/>
      <c r="I194" s="8"/>
      <c r="J194" s="66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10"/>
      <c r="V194" s="11"/>
      <c r="W194" s="12"/>
      <c r="X194" s="13"/>
      <c r="Y194" s="14"/>
      <c r="Z194" s="14"/>
      <c r="AA194" s="14"/>
      <c r="AB194" s="14"/>
      <c r="AC194" s="15"/>
      <c r="AD194" s="5"/>
      <c r="AE194" s="16"/>
      <c r="AF194" s="17"/>
      <c r="AG194" s="72"/>
      <c r="AH194" s="72"/>
      <c r="AI194" s="72"/>
      <c r="AJ194" s="72"/>
      <c r="AK194" s="72"/>
      <c r="AL194" s="72"/>
      <c r="AM194" s="72"/>
      <c r="AN194" s="19"/>
      <c r="AO194" s="19"/>
      <c r="AP194" s="72"/>
    </row>
    <row r="195" ht="10.5" customHeight="1">
      <c r="A195" s="3">
        <v>186.0</v>
      </c>
      <c r="B195" s="3"/>
      <c r="C195" s="5"/>
      <c r="D195" s="7"/>
      <c r="E195" s="7"/>
      <c r="F195" s="8"/>
      <c r="G195" s="8"/>
      <c r="H195" s="8"/>
      <c r="I195" s="8"/>
      <c r="J195" s="66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10"/>
      <c r="V195" s="11"/>
      <c r="W195" s="12"/>
      <c r="X195" s="13"/>
      <c r="Y195" s="14"/>
      <c r="Z195" s="14"/>
      <c r="AA195" s="14"/>
      <c r="AB195" s="14"/>
      <c r="AC195" s="15"/>
      <c r="AD195" s="5"/>
      <c r="AE195" s="16"/>
      <c r="AF195" s="17"/>
      <c r="AG195" s="72"/>
      <c r="AH195" s="72"/>
      <c r="AI195" s="72"/>
      <c r="AJ195" s="72"/>
      <c r="AK195" s="72"/>
      <c r="AL195" s="72"/>
      <c r="AM195" s="72"/>
      <c r="AN195" s="19"/>
      <c r="AO195" s="19"/>
      <c r="AP195" s="72"/>
    </row>
    <row r="196" ht="10.5" customHeight="1">
      <c r="A196" s="3">
        <v>187.0</v>
      </c>
      <c r="B196" s="3"/>
      <c r="C196" s="5"/>
      <c r="D196" s="7"/>
      <c r="E196" s="7"/>
      <c r="F196" s="8"/>
      <c r="G196" s="8"/>
      <c r="H196" s="8"/>
      <c r="I196" s="8"/>
      <c r="J196" s="66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10"/>
      <c r="V196" s="11"/>
      <c r="W196" s="12"/>
      <c r="X196" s="13"/>
      <c r="Y196" s="14"/>
      <c r="Z196" s="14"/>
      <c r="AA196" s="14"/>
      <c r="AB196" s="14"/>
      <c r="AC196" s="15"/>
      <c r="AD196" s="5"/>
      <c r="AE196" s="16"/>
      <c r="AF196" s="17"/>
      <c r="AG196" s="72"/>
      <c r="AH196" s="72"/>
      <c r="AI196" s="72"/>
      <c r="AJ196" s="72"/>
      <c r="AK196" s="72"/>
      <c r="AL196" s="72"/>
      <c r="AM196" s="72"/>
      <c r="AN196" s="19"/>
      <c r="AO196" s="19"/>
      <c r="AP196" s="72"/>
    </row>
    <row r="197" ht="10.5" customHeight="1">
      <c r="A197" s="3">
        <v>188.0</v>
      </c>
      <c r="B197" s="3"/>
      <c r="C197" s="5"/>
      <c r="D197" s="7"/>
      <c r="E197" s="7"/>
      <c r="F197" s="8"/>
      <c r="G197" s="8"/>
      <c r="H197" s="8"/>
      <c r="I197" s="8"/>
      <c r="J197" s="66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10"/>
      <c r="V197" s="11"/>
      <c r="W197" s="12"/>
      <c r="X197" s="13"/>
      <c r="Y197" s="14"/>
      <c r="Z197" s="14"/>
      <c r="AA197" s="14"/>
      <c r="AB197" s="14"/>
      <c r="AC197" s="15"/>
      <c r="AD197" s="5"/>
      <c r="AE197" s="16"/>
      <c r="AF197" s="17"/>
      <c r="AG197" s="72"/>
      <c r="AH197" s="72"/>
      <c r="AI197" s="72"/>
      <c r="AJ197" s="72"/>
      <c r="AK197" s="72"/>
      <c r="AL197" s="72"/>
      <c r="AM197" s="72"/>
      <c r="AN197" s="19"/>
      <c r="AO197" s="19"/>
      <c r="AP197" s="72"/>
    </row>
    <row r="198" ht="10.5" customHeight="1">
      <c r="A198" s="3">
        <v>189.0</v>
      </c>
      <c r="B198" s="3"/>
      <c r="C198" s="5"/>
      <c r="D198" s="7"/>
      <c r="E198" s="7"/>
      <c r="F198" s="8"/>
      <c r="G198" s="8"/>
      <c r="H198" s="8"/>
      <c r="I198" s="8"/>
      <c r="J198" s="66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10"/>
      <c r="V198" s="11"/>
      <c r="W198" s="12"/>
      <c r="X198" s="13"/>
      <c r="Y198" s="14"/>
      <c r="Z198" s="14"/>
      <c r="AA198" s="14"/>
      <c r="AB198" s="14"/>
      <c r="AC198" s="15"/>
      <c r="AD198" s="5"/>
      <c r="AE198" s="16"/>
      <c r="AF198" s="17"/>
      <c r="AG198" s="72"/>
      <c r="AH198" s="72"/>
      <c r="AI198" s="72"/>
      <c r="AJ198" s="72"/>
      <c r="AK198" s="72"/>
      <c r="AL198" s="72"/>
      <c r="AM198" s="72"/>
      <c r="AN198" s="19"/>
      <c r="AO198" s="19"/>
      <c r="AP198" s="72"/>
    </row>
    <row r="199" ht="10.5" customHeight="1">
      <c r="A199" s="3">
        <v>190.0</v>
      </c>
      <c r="B199" s="3"/>
      <c r="C199" s="5"/>
      <c r="D199" s="7"/>
      <c r="E199" s="7"/>
      <c r="F199" s="8"/>
      <c r="G199" s="8"/>
      <c r="H199" s="8"/>
      <c r="I199" s="8"/>
      <c r="J199" s="66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10"/>
      <c r="V199" s="11"/>
      <c r="W199" s="12"/>
      <c r="X199" s="13"/>
      <c r="Y199" s="14"/>
      <c r="Z199" s="14"/>
      <c r="AA199" s="14"/>
      <c r="AB199" s="14"/>
      <c r="AC199" s="15"/>
      <c r="AD199" s="5"/>
      <c r="AE199" s="16"/>
      <c r="AF199" s="17"/>
      <c r="AG199" s="72"/>
      <c r="AH199" s="72"/>
      <c r="AI199" s="72"/>
      <c r="AJ199" s="72"/>
      <c r="AK199" s="72"/>
      <c r="AL199" s="72"/>
      <c r="AM199" s="72"/>
      <c r="AN199" s="19"/>
      <c r="AO199" s="19"/>
      <c r="AP199" s="72"/>
    </row>
    <row r="200" ht="10.5" customHeight="1">
      <c r="A200" s="3">
        <v>191.0</v>
      </c>
      <c r="B200" s="3"/>
      <c r="C200" s="5"/>
      <c r="D200" s="7"/>
      <c r="E200" s="7"/>
      <c r="F200" s="8"/>
      <c r="G200" s="8"/>
      <c r="H200" s="8"/>
      <c r="I200" s="8"/>
      <c r="J200" s="66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10"/>
      <c r="V200" s="11"/>
      <c r="W200" s="12"/>
      <c r="X200" s="13"/>
      <c r="Y200" s="14"/>
      <c r="Z200" s="14"/>
      <c r="AA200" s="14"/>
      <c r="AB200" s="14"/>
      <c r="AC200" s="15"/>
      <c r="AD200" s="5"/>
      <c r="AE200" s="16"/>
      <c r="AF200" s="17"/>
      <c r="AG200" s="72"/>
      <c r="AH200" s="72"/>
      <c r="AI200" s="72"/>
      <c r="AJ200" s="72"/>
      <c r="AK200" s="72"/>
      <c r="AL200" s="72"/>
      <c r="AM200" s="72"/>
      <c r="AN200" s="19"/>
      <c r="AO200" s="19"/>
      <c r="AP200" s="72"/>
    </row>
    <row r="201" ht="10.5" customHeight="1">
      <c r="A201" s="3">
        <v>192.0</v>
      </c>
      <c r="B201" s="3"/>
      <c r="C201" s="5"/>
      <c r="D201" s="7"/>
      <c r="E201" s="7"/>
      <c r="F201" s="8"/>
      <c r="G201" s="8"/>
      <c r="H201" s="8"/>
      <c r="I201" s="8"/>
      <c r="J201" s="66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10"/>
      <c r="V201" s="11"/>
      <c r="W201" s="12"/>
      <c r="X201" s="13"/>
      <c r="Y201" s="14"/>
      <c r="Z201" s="14"/>
      <c r="AA201" s="14"/>
      <c r="AB201" s="14"/>
      <c r="AC201" s="15"/>
      <c r="AD201" s="5"/>
      <c r="AE201" s="16"/>
      <c r="AF201" s="17"/>
      <c r="AG201" s="72"/>
      <c r="AH201" s="72"/>
      <c r="AI201" s="72"/>
      <c r="AJ201" s="72"/>
      <c r="AK201" s="72"/>
      <c r="AL201" s="72"/>
      <c r="AM201" s="72"/>
      <c r="AN201" s="19"/>
      <c r="AO201" s="19"/>
      <c r="AP201" s="72"/>
    </row>
    <row r="202" ht="10.5" customHeight="1">
      <c r="A202" s="3">
        <v>193.0</v>
      </c>
      <c r="B202" s="3"/>
      <c r="C202" s="5"/>
      <c r="D202" s="7"/>
      <c r="E202" s="7"/>
      <c r="F202" s="8"/>
      <c r="G202" s="8"/>
      <c r="H202" s="8"/>
      <c r="I202" s="8"/>
      <c r="J202" s="66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10"/>
      <c r="V202" s="11"/>
      <c r="W202" s="12"/>
      <c r="X202" s="13"/>
      <c r="Y202" s="14"/>
      <c r="Z202" s="14"/>
      <c r="AA202" s="14"/>
      <c r="AB202" s="14"/>
      <c r="AC202" s="15"/>
      <c r="AD202" s="5"/>
      <c r="AE202" s="16"/>
      <c r="AF202" s="17"/>
      <c r="AG202" s="72"/>
      <c r="AH202" s="72"/>
      <c r="AI202" s="72"/>
      <c r="AJ202" s="72"/>
      <c r="AK202" s="72"/>
      <c r="AL202" s="72"/>
      <c r="AM202" s="72"/>
      <c r="AN202" s="19"/>
      <c r="AO202" s="19"/>
      <c r="AP202" s="72"/>
    </row>
    <row r="203" ht="10.5" customHeight="1">
      <c r="A203" s="3">
        <v>194.0</v>
      </c>
      <c r="B203" s="3"/>
      <c r="C203" s="5"/>
      <c r="D203" s="7"/>
      <c r="E203" s="7"/>
      <c r="F203" s="8"/>
      <c r="G203" s="8"/>
      <c r="H203" s="8"/>
      <c r="I203" s="8"/>
      <c r="J203" s="66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10"/>
      <c r="V203" s="11"/>
      <c r="W203" s="12"/>
      <c r="X203" s="13"/>
      <c r="Y203" s="14"/>
      <c r="Z203" s="14"/>
      <c r="AA203" s="14"/>
      <c r="AB203" s="14"/>
      <c r="AC203" s="15"/>
      <c r="AD203" s="5"/>
      <c r="AE203" s="16"/>
      <c r="AF203" s="17"/>
      <c r="AG203" s="72"/>
      <c r="AH203" s="72"/>
      <c r="AI203" s="72"/>
      <c r="AJ203" s="72"/>
      <c r="AK203" s="72"/>
      <c r="AL203" s="72"/>
      <c r="AM203" s="72"/>
      <c r="AN203" s="19"/>
      <c r="AO203" s="19"/>
      <c r="AP203" s="72"/>
    </row>
    <row r="204" ht="10.5" customHeight="1">
      <c r="A204" s="3">
        <v>195.0</v>
      </c>
      <c r="B204" s="3"/>
      <c r="C204" s="5"/>
      <c r="D204" s="7"/>
      <c r="E204" s="7"/>
      <c r="F204" s="8"/>
      <c r="G204" s="8"/>
      <c r="H204" s="8"/>
      <c r="I204" s="8"/>
      <c r="J204" s="66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10"/>
      <c r="V204" s="11"/>
      <c r="W204" s="12"/>
      <c r="X204" s="13"/>
      <c r="Y204" s="14"/>
      <c r="Z204" s="14"/>
      <c r="AA204" s="14"/>
      <c r="AB204" s="14"/>
      <c r="AC204" s="15"/>
      <c r="AD204" s="5"/>
      <c r="AE204" s="16"/>
      <c r="AF204" s="17"/>
      <c r="AG204" s="72"/>
      <c r="AH204" s="72"/>
      <c r="AI204" s="72"/>
      <c r="AJ204" s="72"/>
      <c r="AK204" s="72"/>
      <c r="AL204" s="72"/>
      <c r="AM204" s="72"/>
      <c r="AN204" s="19"/>
      <c r="AO204" s="19"/>
      <c r="AP204" s="72"/>
    </row>
    <row r="205" ht="10.5" customHeight="1">
      <c r="A205" s="3">
        <v>196.0</v>
      </c>
      <c r="B205" s="3"/>
      <c r="C205" s="5"/>
      <c r="D205" s="7"/>
      <c r="E205" s="7"/>
      <c r="F205" s="8"/>
      <c r="G205" s="8"/>
      <c r="H205" s="8"/>
      <c r="I205" s="8"/>
      <c r="J205" s="66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10"/>
      <c r="V205" s="11"/>
      <c r="W205" s="12"/>
      <c r="X205" s="13"/>
      <c r="Y205" s="14"/>
      <c r="Z205" s="14"/>
      <c r="AA205" s="14"/>
      <c r="AB205" s="14"/>
      <c r="AC205" s="15"/>
      <c r="AD205" s="5"/>
      <c r="AE205" s="16"/>
      <c r="AF205" s="17"/>
      <c r="AG205" s="72"/>
      <c r="AH205" s="72"/>
      <c r="AI205" s="72"/>
      <c r="AJ205" s="72"/>
      <c r="AK205" s="72"/>
      <c r="AL205" s="72"/>
      <c r="AM205" s="72"/>
      <c r="AN205" s="19"/>
      <c r="AO205" s="19"/>
      <c r="AP205" s="72"/>
    </row>
    <row r="206" ht="10.5" customHeight="1">
      <c r="A206" s="3">
        <v>197.0</v>
      </c>
      <c r="B206" s="3"/>
      <c r="C206" s="5"/>
      <c r="D206" s="7"/>
      <c r="E206" s="7"/>
      <c r="F206" s="8"/>
      <c r="G206" s="8"/>
      <c r="H206" s="8"/>
      <c r="I206" s="8"/>
      <c r="J206" s="66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10"/>
      <c r="V206" s="11"/>
      <c r="W206" s="12"/>
      <c r="X206" s="13"/>
      <c r="Y206" s="14"/>
      <c r="Z206" s="14"/>
      <c r="AA206" s="14"/>
      <c r="AB206" s="14"/>
      <c r="AC206" s="15"/>
      <c r="AD206" s="5"/>
      <c r="AE206" s="16"/>
      <c r="AF206" s="17"/>
      <c r="AG206" s="72"/>
      <c r="AH206" s="72"/>
      <c r="AI206" s="72"/>
      <c r="AJ206" s="72"/>
      <c r="AK206" s="72"/>
      <c r="AL206" s="72"/>
      <c r="AM206" s="72"/>
      <c r="AN206" s="19"/>
      <c r="AO206" s="19"/>
      <c r="AP206" s="72"/>
    </row>
    <row r="207" ht="10.5" customHeight="1">
      <c r="A207" s="3">
        <v>198.0</v>
      </c>
      <c r="B207" s="3"/>
      <c r="C207" s="5"/>
      <c r="D207" s="7"/>
      <c r="E207" s="7"/>
      <c r="F207" s="8"/>
      <c r="G207" s="8"/>
      <c r="H207" s="8"/>
      <c r="I207" s="8"/>
      <c r="J207" s="66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10"/>
      <c r="V207" s="11"/>
      <c r="W207" s="12"/>
      <c r="X207" s="13"/>
      <c r="Y207" s="14"/>
      <c r="Z207" s="14"/>
      <c r="AA207" s="14"/>
      <c r="AB207" s="14"/>
      <c r="AC207" s="15"/>
      <c r="AD207" s="5"/>
      <c r="AE207" s="16"/>
      <c r="AF207" s="17"/>
      <c r="AG207" s="72"/>
      <c r="AH207" s="72"/>
      <c r="AI207" s="72"/>
      <c r="AJ207" s="72"/>
      <c r="AK207" s="72"/>
      <c r="AL207" s="72"/>
      <c r="AM207" s="72"/>
      <c r="AN207" s="19"/>
      <c r="AO207" s="19"/>
      <c r="AP207" s="72"/>
    </row>
    <row r="208" ht="10.5" customHeight="1">
      <c r="A208" s="3">
        <v>199.0</v>
      </c>
      <c r="B208" s="3"/>
      <c r="C208" s="5"/>
      <c r="D208" s="7"/>
      <c r="E208" s="7"/>
      <c r="F208" s="8"/>
      <c r="G208" s="8"/>
      <c r="H208" s="8"/>
      <c r="I208" s="8"/>
      <c r="J208" s="66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10"/>
      <c r="V208" s="11"/>
      <c r="W208" s="12"/>
      <c r="X208" s="13"/>
      <c r="Y208" s="14"/>
      <c r="Z208" s="14"/>
      <c r="AA208" s="14"/>
      <c r="AB208" s="14"/>
      <c r="AC208" s="15"/>
      <c r="AD208" s="5"/>
      <c r="AE208" s="16"/>
      <c r="AF208" s="17"/>
      <c r="AG208" s="72"/>
      <c r="AH208" s="72"/>
      <c r="AI208" s="72"/>
      <c r="AJ208" s="72"/>
      <c r="AK208" s="72"/>
      <c r="AL208" s="72"/>
      <c r="AM208" s="72"/>
      <c r="AN208" s="19"/>
      <c r="AO208" s="19"/>
      <c r="AP208" s="72"/>
    </row>
    <row r="209" ht="10.5" customHeight="1">
      <c r="A209" s="3">
        <v>200.0</v>
      </c>
      <c r="B209" s="3"/>
      <c r="C209" s="5"/>
      <c r="D209" s="7"/>
      <c r="E209" s="7"/>
      <c r="F209" s="8"/>
      <c r="G209" s="8"/>
      <c r="H209" s="8"/>
      <c r="I209" s="8"/>
      <c r="J209" s="66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10"/>
      <c r="V209" s="11"/>
      <c r="W209" s="12"/>
      <c r="X209" s="13"/>
      <c r="Y209" s="14"/>
      <c r="Z209" s="14"/>
      <c r="AA209" s="14"/>
      <c r="AB209" s="14"/>
      <c r="AC209" s="15"/>
      <c r="AD209" s="5"/>
      <c r="AE209" s="16"/>
      <c r="AF209" s="17"/>
      <c r="AG209" s="72"/>
      <c r="AH209" s="72"/>
      <c r="AI209" s="72"/>
      <c r="AJ209" s="72"/>
      <c r="AK209" s="72"/>
      <c r="AL209" s="72"/>
      <c r="AM209" s="72"/>
      <c r="AN209" s="19"/>
      <c r="AO209" s="19"/>
      <c r="AP209" s="72"/>
    </row>
    <row r="210" ht="10.5" customHeight="1">
      <c r="A210" s="3">
        <v>201.0</v>
      </c>
      <c r="B210" s="3"/>
      <c r="C210" s="5"/>
      <c r="D210" s="7"/>
      <c r="E210" s="7"/>
      <c r="F210" s="8"/>
      <c r="G210" s="8"/>
      <c r="H210" s="8"/>
      <c r="I210" s="8"/>
      <c r="J210" s="66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10"/>
      <c r="V210" s="11"/>
      <c r="W210" s="12"/>
      <c r="X210" s="13"/>
      <c r="Y210" s="14"/>
      <c r="Z210" s="14"/>
      <c r="AA210" s="14"/>
      <c r="AB210" s="14"/>
      <c r="AC210" s="15"/>
      <c r="AD210" s="5"/>
      <c r="AE210" s="16"/>
      <c r="AF210" s="17"/>
      <c r="AG210" s="72"/>
      <c r="AH210" s="72"/>
      <c r="AI210" s="72"/>
      <c r="AJ210" s="72"/>
      <c r="AK210" s="72"/>
      <c r="AL210" s="72"/>
      <c r="AM210" s="72"/>
      <c r="AN210" s="19"/>
      <c r="AO210" s="19"/>
      <c r="AP210" s="72"/>
    </row>
    <row r="211" ht="10.5" customHeight="1">
      <c r="A211" s="3">
        <v>202.0</v>
      </c>
      <c r="B211" s="3"/>
      <c r="C211" s="5"/>
      <c r="D211" s="7"/>
      <c r="E211" s="7"/>
      <c r="F211" s="8"/>
      <c r="G211" s="8"/>
      <c r="H211" s="8"/>
      <c r="I211" s="8"/>
      <c r="J211" s="66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10"/>
      <c r="V211" s="11"/>
      <c r="W211" s="12"/>
      <c r="X211" s="13"/>
      <c r="Y211" s="14"/>
      <c r="Z211" s="14"/>
      <c r="AA211" s="14"/>
      <c r="AB211" s="14"/>
      <c r="AC211" s="15"/>
      <c r="AD211" s="5"/>
      <c r="AE211" s="16"/>
      <c r="AF211" s="17"/>
      <c r="AG211" s="72"/>
      <c r="AH211" s="72"/>
      <c r="AI211" s="72"/>
      <c r="AJ211" s="72"/>
      <c r="AK211" s="72"/>
      <c r="AL211" s="72"/>
      <c r="AM211" s="72"/>
      <c r="AN211" s="19"/>
      <c r="AO211" s="19"/>
      <c r="AP211" s="72"/>
    </row>
    <row r="212" ht="10.5" customHeight="1">
      <c r="A212" s="3">
        <v>203.0</v>
      </c>
      <c r="B212" s="3"/>
      <c r="C212" s="5"/>
      <c r="D212" s="7"/>
      <c r="E212" s="7"/>
      <c r="F212" s="8"/>
      <c r="G212" s="8"/>
      <c r="H212" s="8"/>
      <c r="I212" s="8"/>
      <c r="J212" s="66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10"/>
      <c r="V212" s="11"/>
      <c r="W212" s="12"/>
      <c r="X212" s="13"/>
      <c r="Y212" s="14"/>
      <c r="Z212" s="14"/>
      <c r="AA212" s="14"/>
      <c r="AB212" s="14"/>
      <c r="AC212" s="15"/>
      <c r="AD212" s="5"/>
      <c r="AE212" s="16"/>
      <c r="AF212" s="17"/>
      <c r="AG212" s="72"/>
      <c r="AH212" s="72"/>
      <c r="AI212" s="72"/>
      <c r="AJ212" s="72"/>
      <c r="AK212" s="72"/>
      <c r="AL212" s="72"/>
      <c r="AM212" s="72"/>
      <c r="AN212" s="19"/>
      <c r="AO212" s="19"/>
      <c r="AP212" s="72"/>
    </row>
    <row r="213" ht="10.5" customHeight="1">
      <c r="A213" s="3">
        <v>204.0</v>
      </c>
      <c r="B213" s="3"/>
      <c r="C213" s="5"/>
      <c r="D213" s="7"/>
      <c r="E213" s="7"/>
      <c r="F213" s="8"/>
      <c r="G213" s="8"/>
      <c r="H213" s="8"/>
      <c r="I213" s="8"/>
      <c r="J213" s="66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10"/>
      <c r="V213" s="11"/>
      <c r="W213" s="12"/>
      <c r="X213" s="13"/>
      <c r="Y213" s="14"/>
      <c r="Z213" s="14"/>
      <c r="AA213" s="14"/>
      <c r="AB213" s="14"/>
      <c r="AC213" s="15"/>
      <c r="AD213" s="5"/>
      <c r="AE213" s="16"/>
      <c r="AF213" s="17"/>
      <c r="AG213" s="72"/>
      <c r="AH213" s="72"/>
      <c r="AI213" s="72"/>
      <c r="AJ213" s="72"/>
      <c r="AK213" s="72"/>
      <c r="AL213" s="72"/>
      <c r="AM213" s="72"/>
      <c r="AN213" s="19"/>
      <c r="AO213" s="19"/>
      <c r="AP213" s="72"/>
    </row>
    <row r="214" ht="10.5" customHeight="1">
      <c r="A214" s="3">
        <v>205.0</v>
      </c>
      <c r="B214" s="3"/>
      <c r="C214" s="5"/>
      <c r="D214" s="7"/>
      <c r="E214" s="7"/>
      <c r="F214" s="8"/>
      <c r="G214" s="8"/>
      <c r="H214" s="8"/>
      <c r="I214" s="8"/>
      <c r="J214" s="66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10"/>
      <c r="V214" s="11"/>
      <c r="W214" s="12"/>
      <c r="X214" s="13"/>
      <c r="Y214" s="14"/>
      <c r="Z214" s="14"/>
      <c r="AA214" s="14"/>
      <c r="AB214" s="14"/>
      <c r="AC214" s="15"/>
      <c r="AD214" s="5"/>
      <c r="AE214" s="16"/>
      <c r="AF214" s="17"/>
      <c r="AG214" s="72"/>
      <c r="AH214" s="72"/>
      <c r="AI214" s="72"/>
      <c r="AJ214" s="72"/>
      <c r="AK214" s="72"/>
      <c r="AL214" s="72"/>
      <c r="AM214" s="72"/>
      <c r="AN214" s="19"/>
      <c r="AO214" s="19"/>
      <c r="AP214" s="72"/>
    </row>
    <row r="215" ht="10.5" customHeight="1">
      <c r="A215" s="3">
        <v>206.0</v>
      </c>
      <c r="B215" s="3"/>
      <c r="C215" s="5"/>
      <c r="D215" s="7"/>
      <c r="E215" s="7"/>
      <c r="F215" s="8"/>
      <c r="G215" s="8"/>
      <c r="H215" s="8"/>
      <c r="I215" s="8"/>
      <c r="J215" s="66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10"/>
      <c r="V215" s="11"/>
      <c r="W215" s="12"/>
      <c r="X215" s="13"/>
      <c r="Y215" s="14"/>
      <c r="Z215" s="14"/>
      <c r="AA215" s="14"/>
      <c r="AB215" s="14"/>
      <c r="AC215" s="15"/>
      <c r="AD215" s="5"/>
      <c r="AE215" s="16"/>
      <c r="AF215" s="17"/>
      <c r="AG215" s="72"/>
      <c r="AH215" s="72"/>
      <c r="AI215" s="72"/>
      <c r="AJ215" s="72"/>
      <c r="AK215" s="72"/>
      <c r="AL215" s="72"/>
      <c r="AM215" s="72"/>
      <c r="AN215" s="19"/>
      <c r="AO215" s="19"/>
      <c r="AP215" s="72"/>
    </row>
    <row r="216" ht="10.5" customHeight="1">
      <c r="A216" s="3">
        <v>207.0</v>
      </c>
      <c r="B216" s="3"/>
      <c r="C216" s="5"/>
      <c r="D216" s="7"/>
      <c r="E216" s="7"/>
      <c r="F216" s="8"/>
      <c r="G216" s="8"/>
      <c r="H216" s="8"/>
      <c r="I216" s="8"/>
      <c r="J216" s="66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10"/>
      <c r="V216" s="11"/>
      <c r="W216" s="12"/>
      <c r="X216" s="13"/>
      <c r="Y216" s="14"/>
      <c r="Z216" s="14"/>
      <c r="AA216" s="14"/>
      <c r="AB216" s="14"/>
      <c r="AC216" s="15"/>
      <c r="AD216" s="5"/>
      <c r="AE216" s="16"/>
      <c r="AF216" s="17"/>
      <c r="AG216" s="72"/>
      <c r="AH216" s="72"/>
      <c r="AI216" s="72"/>
      <c r="AJ216" s="72"/>
      <c r="AK216" s="72"/>
      <c r="AL216" s="72"/>
      <c r="AM216" s="72"/>
      <c r="AN216" s="19"/>
      <c r="AO216" s="19"/>
      <c r="AP216" s="72"/>
    </row>
    <row r="217" ht="10.5" customHeight="1">
      <c r="A217" s="3">
        <v>208.0</v>
      </c>
      <c r="B217" s="3"/>
      <c r="C217" s="5"/>
      <c r="D217" s="7"/>
      <c r="E217" s="7"/>
      <c r="F217" s="8"/>
      <c r="G217" s="8"/>
      <c r="H217" s="8"/>
      <c r="I217" s="8"/>
      <c r="J217" s="66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10"/>
      <c r="V217" s="11"/>
      <c r="W217" s="12"/>
      <c r="X217" s="13"/>
      <c r="Y217" s="14"/>
      <c r="Z217" s="14"/>
      <c r="AA217" s="14"/>
      <c r="AB217" s="14"/>
      <c r="AC217" s="15"/>
      <c r="AD217" s="5"/>
      <c r="AE217" s="16"/>
      <c r="AF217" s="17"/>
      <c r="AG217" s="72"/>
      <c r="AH217" s="72"/>
      <c r="AI217" s="72"/>
      <c r="AJ217" s="72"/>
      <c r="AK217" s="72"/>
      <c r="AL217" s="72"/>
      <c r="AM217" s="72"/>
      <c r="AN217" s="19"/>
      <c r="AO217" s="19"/>
      <c r="AP217" s="72"/>
    </row>
    <row r="218" ht="10.5" customHeight="1">
      <c r="A218" s="3">
        <v>209.0</v>
      </c>
      <c r="B218" s="3"/>
      <c r="C218" s="5"/>
      <c r="D218" s="7"/>
      <c r="E218" s="7"/>
      <c r="F218" s="8"/>
      <c r="G218" s="8"/>
      <c r="H218" s="8"/>
      <c r="I218" s="8"/>
      <c r="J218" s="66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10"/>
      <c r="V218" s="11"/>
      <c r="W218" s="12"/>
      <c r="X218" s="13"/>
      <c r="Y218" s="14"/>
      <c r="Z218" s="14"/>
      <c r="AA218" s="14"/>
      <c r="AB218" s="14"/>
      <c r="AC218" s="15"/>
      <c r="AD218" s="5"/>
      <c r="AE218" s="16"/>
      <c r="AF218" s="17"/>
      <c r="AG218" s="72"/>
      <c r="AH218" s="72"/>
      <c r="AI218" s="72"/>
      <c r="AJ218" s="72"/>
      <c r="AK218" s="72"/>
      <c r="AL218" s="72"/>
      <c r="AM218" s="72"/>
      <c r="AN218" s="19"/>
      <c r="AO218" s="19"/>
      <c r="AP218" s="72"/>
    </row>
    <row r="219" ht="10.5" customHeight="1">
      <c r="A219" s="3">
        <v>210.0</v>
      </c>
      <c r="B219" s="3"/>
      <c r="C219" s="5"/>
      <c r="D219" s="7"/>
      <c r="E219" s="7"/>
      <c r="F219" s="8"/>
      <c r="G219" s="8"/>
      <c r="H219" s="8"/>
      <c r="I219" s="8"/>
      <c r="J219" s="66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10"/>
      <c r="V219" s="11"/>
      <c r="W219" s="12"/>
      <c r="X219" s="13"/>
      <c r="Y219" s="14"/>
      <c r="Z219" s="14"/>
      <c r="AA219" s="14"/>
      <c r="AB219" s="14"/>
      <c r="AC219" s="15"/>
      <c r="AD219" s="5"/>
      <c r="AE219" s="16"/>
      <c r="AF219" s="17"/>
      <c r="AG219" s="72"/>
      <c r="AH219" s="72"/>
      <c r="AI219" s="72"/>
      <c r="AJ219" s="72"/>
      <c r="AK219" s="72"/>
      <c r="AL219" s="72"/>
      <c r="AM219" s="72"/>
      <c r="AN219" s="19"/>
      <c r="AO219" s="19"/>
      <c r="AP219" s="72"/>
    </row>
    <row r="220" ht="10.5" customHeight="1">
      <c r="A220" s="3">
        <v>211.0</v>
      </c>
      <c r="B220" s="3"/>
      <c r="C220" s="5"/>
      <c r="D220" s="7"/>
      <c r="E220" s="7"/>
      <c r="F220" s="8"/>
      <c r="G220" s="8"/>
      <c r="H220" s="8"/>
      <c r="I220" s="8"/>
      <c r="J220" s="66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10"/>
      <c r="V220" s="11"/>
      <c r="W220" s="12"/>
      <c r="X220" s="13"/>
      <c r="Y220" s="14"/>
      <c r="Z220" s="14"/>
      <c r="AA220" s="14"/>
      <c r="AB220" s="14"/>
      <c r="AC220" s="15"/>
      <c r="AD220" s="5"/>
      <c r="AE220" s="16"/>
      <c r="AF220" s="17"/>
      <c r="AG220" s="72"/>
      <c r="AH220" s="72"/>
      <c r="AI220" s="72"/>
      <c r="AJ220" s="72"/>
      <c r="AK220" s="72"/>
      <c r="AL220" s="72"/>
      <c r="AM220" s="72"/>
      <c r="AN220" s="19"/>
      <c r="AO220" s="19"/>
      <c r="AP220" s="72"/>
    </row>
    <row r="221" ht="10.5" customHeight="1">
      <c r="A221" s="3">
        <v>212.0</v>
      </c>
      <c r="B221" s="3"/>
      <c r="C221" s="5"/>
      <c r="D221" s="7"/>
      <c r="E221" s="7"/>
      <c r="F221" s="8"/>
      <c r="G221" s="8"/>
      <c r="H221" s="8"/>
      <c r="I221" s="8"/>
      <c r="J221" s="66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10"/>
      <c r="V221" s="11"/>
      <c r="W221" s="12"/>
      <c r="X221" s="13"/>
      <c r="Y221" s="14"/>
      <c r="Z221" s="14"/>
      <c r="AA221" s="14"/>
      <c r="AB221" s="14"/>
      <c r="AC221" s="15"/>
      <c r="AD221" s="16"/>
      <c r="AE221" s="16"/>
      <c r="AF221" s="17"/>
      <c r="AG221" s="72"/>
      <c r="AH221" s="72"/>
      <c r="AI221" s="72"/>
      <c r="AJ221" s="72"/>
      <c r="AK221" s="72"/>
      <c r="AL221" s="72"/>
      <c r="AM221" s="72"/>
      <c r="AN221" s="19"/>
      <c r="AO221" s="19"/>
      <c r="AP221" s="72"/>
    </row>
    <row r="222" ht="10.5" customHeight="1">
      <c r="A222" s="3">
        <v>213.0</v>
      </c>
      <c r="B222" s="3"/>
      <c r="C222" s="5"/>
      <c r="D222" s="7"/>
      <c r="E222" s="7"/>
      <c r="F222" s="8"/>
      <c r="G222" s="8"/>
      <c r="H222" s="8"/>
      <c r="I222" s="8"/>
      <c r="J222" s="66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10"/>
      <c r="V222" s="11"/>
      <c r="W222" s="12"/>
      <c r="X222" s="13"/>
      <c r="Y222" s="14"/>
      <c r="Z222" s="14"/>
      <c r="AA222" s="14"/>
      <c r="AB222" s="14"/>
      <c r="AC222" s="15"/>
      <c r="AD222" s="5"/>
      <c r="AE222" s="16"/>
      <c r="AF222" s="17"/>
      <c r="AG222" s="72"/>
      <c r="AH222" s="72"/>
      <c r="AI222" s="72"/>
      <c r="AJ222" s="72"/>
      <c r="AK222" s="72"/>
      <c r="AL222" s="72"/>
      <c r="AM222" s="72"/>
      <c r="AN222" s="19"/>
      <c r="AO222" s="19"/>
      <c r="AP222" s="72"/>
    </row>
    <row r="223" ht="10.5" customHeight="1">
      <c r="A223" s="3">
        <v>214.0</v>
      </c>
      <c r="B223" s="3"/>
      <c r="C223" s="5"/>
      <c r="D223" s="7"/>
      <c r="E223" s="7"/>
      <c r="F223" s="8"/>
      <c r="G223" s="8"/>
      <c r="H223" s="8"/>
      <c r="I223" s="8"/>
      <c r="J223" s="66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10"/>
      <c r="V223" s="11"/>
      <c r="W223" s="12"/>
      <c r="X223" s="13"/>
      <c r="Y223" s="14"/>
      <c r="Z223" s="14"/>
      <c r="AA223" s="14"/>
      <c r="AB223" s="14"/>
      <c r="AC223" s="15"/>
      <c r="AD223" s="5"/>
      <c r="AE223" s="16"/>
      <c r="AF223" s="17"/>
      <c r="AG223" s="72"/>
      <c r="AH223" s="72"/>
      <c r="AI223" s="72"/>
      <c r="AJ223" s="72"/>
      <c r="AK223" s="72"/>
      <c r="AL223" s="72"/>
      <c r="AM223" s="72"/>
      <c r="AN223" s="19"/>
      <c r="AO223" s="19"/>
      <c r="AP223" s="72"/>
    </row>
    <row r="224" ht="10.5" customHeight="1">
      <c r="A224" s="3">
        <v>215.0</v>
      </c>
      <c r="B224" s="3"/>
      <c r="C224" s="5"/>
      <c r="D224" s="7"/>
      <c r="E224" s="7"/>
      <c r="F224" s="8"/>
      <c r="G224" s="8"/>
      <c r="H224" s="8"/>
      <c r="I224" s="8"/>
      <c r="J224" s="66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10"/>
      <c r="V224" s="11"/>
      <c r="W224" s="12"/>
      <c r="X224" s="13"/>
      <c r="Y224" s="14"/>
      <c r="Z224" s="14"/>
      <c r="AA224" s="14"/>
      <c r="AB224" s="14"/>
      <c r="AC224" s="15"/>
      <c r="AD224" s="5"/>
      <c r="AE224" s="16"/>
      <c r="AF224" s="17"/>
      <c r="AG224" s="72"/>
      <c r="AH224" s="72"/>
      <c r="AI224" s="72"/>
      <c r="AJ224" s="72"/>
      <c r="AK224" s="72"/>
      <c r="AL224" s="72"/>
      <c r="AM224" s="72"/>
      <c r="AN224" s="19"/>
      <c r="AO224" s="19"/>
      <c r="AP224" s="72"/>
    </row>
    <row r="225" ht="10.5" customHeight="1">
      <c r="A225" s="3">
        <v>216.0</v>
      </c>
      <c r="B225" s="3"/>
      <c r="C225" s="5"/>
      <c r="D225" s="7"/>
      <c r="E225" s="7"/>
      <c r="F225" s="8"/>
      <c r="G225" s="8"/>
      <c r="H225" s="8"/>
      <c r="I225" s="8"/>
      <c r="J225" s="66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10"/>
      <c r="V225" s="11"/>
      <c r="W225" s="12"/>
      <c r="X225" s="13"/>
      <c r="Y225" s="14"/>
      <c r="Z225" s="14"/>
      <c r="AA225" s="14"/>
      <c r="AB225" s="14"/>
      <c r="AC225" s="15"/>
      <c r="AD225" s="5"/>
      <c r="AE225" s="16"/>
      <c r="AF225" s="17"/>
      <c r="AG225" s="72"/>
      <c r="AH225" s="72"/>
      <c r="AI225" s="72"/>
      <c r="AJ225" s="72"/>
      <c r="AK225" s="72"/>
      <c r="AL225" s="72"/>
      <c r="AM225" s="72"/>
      <c r="AN225" s="19"/>
      <c r="AO225" s="19"/>
      <c r="AP225" s="72"/>
    </row>
    <row r="226" ht="10.5" customHeight="1">
      <c r="A226" s="3">
        <v>217.0</v>
      </c>
      <c r="B226" s="3"/>
      <c r="C226" s="5"/>
      <c r="D226" s="7"/>
      <c r="E226" s="7"/>
      <c r="F226" s="8"/>
      <c r="G226" s="8"/>
      <c r="H226" s="8"/>
      <c r="I226" s="8"/>
      <c r="J226" s="66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10"/>
      <c r="V226" s="11"/>
      <c r="W226" s="12"/>
      <c r="X226" s="13"/>
      <c r="Y226" s="14"/>
      <c r="Z226" s="14"/>
      <c r="AA226" s="14"/>
      <c r="AB226" s="14"/>
      <c r="AC226" s="15"/>
      <c r="AD226" s="5"/>
      <c r="AE226" s="16"/>
      <c r="AF226" s="17"/>
      <c r="AG226" s="72"/>
      <c r="AH226" s="72"/>
      <c r="AI226" s="72"/>
      <c r="AJ226" s="72"/>
      <c r="AK226" s="72"/>
      <c r="AL226" s="72"/>
      <c r="AM226" s="72"/>
      <c r="AN226" s="19"/>
      <c r="AO226" s="19"/>
      <c r="AP226" s="72"/>
    </row>
    <row r="227" ht="10.5" customHeight="1">
      <c r="A227" s="3">
        <v>218.0</v>
      </c>
      <c r="B227" s="3"/>
      <c r="C227" s="5"/>
      <c r="D227" s="7"/>
      <c r="E227" s="7"/>
      <c r="F227" s="8"/>
      <c r="G227" s="8"/>
      <c r="H227" s="8"/>
      <c r="I227" s="8"/>
      <c r="J227" s="66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10"/>
      <c r="V227" s="11"/>
      <c r="W227" s="12"/>
      <c r="X227" s="13"/>
      <c r="Y227" s="14"/>
      <c r="Z227" s="14"/>
      <c r="AA227" s="14"/>
      <c r="AB227" s="14"/>
      <c r="AC227" s="15"/>
      <c r="AD227" s="5"/>
      <c r="AE227" s="16"/>
      <c r="AF227" s="17"/>
      <c r="AG227" s="72"/>
      <c r="AH227" s="72"/>
      <c r="AI227" s="72"/>
      <c r="AJ227" s="72"/>
      <c r="AK227" s="72"/>
      <c r="AL227" s="72"/>
      <c r="AM227" s="72"/>
      <c r="AN227" s="19"/>
      <c r="AO227" s="19"/>
      <c r="AP227" s="72"/>
    </row>
    <row r="228" ht="10.5" customHeight="1">
      <c r="A228" s="3">
        <v>219.0</v>
      </c>
      <c r="B228" s="3"/>
      <c r="C228" s="5"/>
      <c r="D228" s="7"/>
      <c r="E228" s="7"/>
      <c r="F228" s="8"/>
      <c r="G228" s="8"/>
      <c r="H228" s="8"/>
      <c r="I228" s="8"/>
      <c r="J228" s="66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10"/>
      <c r="V228" s="11"/>
      <c r="W228" s="12"/>
      <c r="X228" s="13"/>
      <c r="Y228" s="14"/>
      <c r="Z228" s="14"/>
      <c r="AA228" s="14"/>
      <c r="AB228" s="14"/>
      <c r="AC228" s="15"/>
      <c r="AD228" s="5"/>
      <c r="AE228" s="16"/>
      <c r="AF228" s="17"/>
      <c r="AG228" s="72"/>
      <c r="AH228" s="72"/>
      <c r="AI228" s="72"/>
      <c r="AJ228" s="72"/>
      <c r="AK228" s="72"/>
      <c r="AL228" s="72"/>
      <c r="AM228" s="72"/>
      <c r="AN228" s="19"/>
      <c r="AO228" s="19"/>
      <c r="AP228" s="72"/>
    </row>
    <row r="229" ht="10.5" customHeight="1">
      <c r="A229" s="3">
        <v>220.0</v>
      </c>
      <c r="B229" s="3"/>
      <c r="C229" s="5"/>
      <c r="D229" s="7"/>
      <c r="E229" s="7"/>
      <c r="F229" s="8"/>
      <c r="G229" s="8"/>
      <c r="H229" s="8"/>
      <c r="I229" s="8"/>
      <c r="J229" s="66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10"/>
      <c r="V229" s="11"/>
      <c r="W229" s="12"/>
      <c r="X229" s="13"/>
      <c r="Y229" s="14"/>
      <c r="Z229" s="14"/>
      <c r="AA229" s="14"/>
      <c r="AB229" s="14"/>
      <c r="AC229" s="15"/>
      <c r="AD229" s="5"/>
      <c r="AE229" s="16"/>
      <c r="AF229" s="17"/>
      <c r="AG229" s="72"/>
      <c r="AH229" s="72"/>
      <c r="AI229" s="72"/>
      <c r="AJ229" s="72"/>
      <c r="AK229" s="72"/>
      <c r="AL229" s="72"/>
      <c r="AM229" s="72"/>
      <c r="AN229" s="19"/>
      <c r="AO229" s="19"/>
      <c r="AP229" s="72"/>
    </row>
    <row r="230" ht="10.5" customHeight="1">
      <c r="A230" s="3">
        <v>221.0</v>
      </c>
      <c r="B230" s="3"/>
      <c r="C230" s="5"/>
      <c r="D230" s="7"/>
      <c r="E230" s="7"/>
      <c r="F230" s="8"/>
      <c r="G230" s="8"/>
      <c r="H230" s="8"/>
      <c r="I230" s="8"/>
      <c r="J230" s="66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10"/>
      <c r="V230" s="11"/>
      <c r="W230" s="12"/>
      <c r="X230" s="13"/>
      <c r="Y230" s="14"/>
      <c r="Z230" s="14"/>
      <c r="AA230" s="14"/>
      <c r="AB230" s="14"/>
      <c r="AC230" s="15"/>
      <c r="AD230" s="5"/>
      <c r="AE230" s="16"/>
      <c r="AF230" s="17"/>
      <c r="AG230" s="72"/>
      <c r="AH230" s="72"/>
      <c r="AI230" s="72"/>
      <c r="AJ230" s="72"/>
      <c r="AK230" s="72"/>
      <c r="AL230" s="72"/>
      <c r="AM230" s="72"/>
      <c r="AN230" s="19"/>
      <c r="AO230" s="19"/>
      <c r="AP230" s="72"/>
    </row>
    <row r="231" ht="10.5" customHeight="1">
      <c r="A231" s="3">
        <v>222.0</v>
      </c>
      <c r="B231" s="3"/>
      <c r="C231" s="5"/>
      <c r="D231" s="7"/>
      <c r="E231" s="7"/>
      <c r="F231" s="8"/>
      <c r="G231" s="8"/>
      <c r="H231" s="8"/>
      <c r="I231" s="8"/>
      <c r="J231" s="66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10"/>
      <c r="V231" s="11"/>
      <c r="W231" s="12"/>
      <c r="X231" s="13"/>
      <c r="Y231" s="14"/>
      <c r="Z231" s="14"/>
      <c r="AA231" s="14"/>
      <c r="AB231" s="14"/>
      <c r="AC231" s="15"/>
      <c r="AD231" s="5"/>
      <c r="AE231" s="16"/>
      <c r="AF231" s="17"/>
      <c r="AG231" s="72"/>
      <c r="AH231" s="72"/>
      <c r="AI231" s="72"/>
      <c r="AJ231" s="72"/>
      <c r="AK231" s="72"/>
      <c r="AL231" s="72"/>
      <c r="AM231" s="72"/>
      <c r="AN231" s="19"/>
      <c r="AO231" s="19"/>
      <c r="AP231" s="72"/>
    </row>
    <row r="232" ht="10.5" customHeight="1">
      <c r="A232" s="3">
        <v>223.0</v>
      </c>
      <c r="B232" s="3"/>
      <c r="C232" s="5"/>
      <c r="D232" s="7"/>
      <c r="E232" s="7"/>
      <c r="F232" s="8"/>
      <c r="G232" s="8"/>
      <c r="H232" s="8"/>
      <c r="I232" s="8"/>
      <c r="J232" s="66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10"/>
      <c r="V232" s="11"/>
      <c r="W232" s="12"/>
      <c r="X232" s="13"/>
      <c r="Y232" s="14"/>
      <c r="Z232" s="14"/>
      <c r="AA232" s="14"/>
      <c r="AB232" s="14"/>
      <c r="AC232" s="15"/>
      <c r="AD232" s="5"/>
      <c r="AE232" s="16"/>
      <c r="AF232" s="17"/>
      <c r="AG232" s="72"/>
      <c r="AH232" s="72"/>
      <c r="AI232" s="72"/>
      <c r="AJ232" s="72"/>
      <c r="AK232" s="72"/>
      <c r="AL232" s="72"/>
      <c r="AM232" s="72"/>
      <c r="AN232" s="19"/>
      <c r="AO232" s="19"/>
      <c r="AP232" s="72"/>
    </row>
    <row r="233" ht="10.5" customHeight="1">
      <c r="A233" s="3">
        <v>224.0</v>
      </c>
      <c r="B233" s="3"/>
      <c r="C233" s="5"/>
      <c r="D233" s="7"/>
      <c r="E233" s="7"/>
      <c r="F233" s="8"/>
      <c r="G233" s="8"/>
      <c r="H233" s="8"/>
      <c r="I233" s="8"/>
      <c r="J233" s="66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10"/>
      <c r="V233" s="11"/>
      <c r="W233" s="12"/>
      <c r="X233" s="13"/>
      <c r="Y233" s="14"/>
      <c r="Z233" s="14"/>
      <c r="AA233" s="14"/>
      <c r="AB233" s="14"/>
      <c r="AC233" s="15"/>
      <c r="AD233" s="5"/>
      <c r="AE233" s="16"/>
      <c r="AF233" s="17"/>
      <c r="AG233" s="72"/>
      <c r="AH233" s="72"/>
      <c r="AI233" s="72"/>
      <c r="AJ233" s="72"/>
      <c r="AK233" s="72"/>
      <c r="AL233" s="72"/>
      <c r="AM233" s="72"/>
      <c r="AN233" s="19"/>
      <c r="AO233" s="19"/>
      <c r="AP233" s="72"/>
    </row>
    <row r="234" ht="10.5" customHeight="1">
      <c r="A234" s="3">
        <v>225.0</v>
      </c>
      <c r="B234" s="3"/>
      <c r="C234" s="5"/>
      <c r="D234" s="7"/>
      <c r="E234" s="7"/>
      <c r="F234" s="8"/>
      <c r="G234" s="8"/>
      <c r="H234" s="8"/>
      <c r="I234" s="8"/>
      <c r="J234" s="66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10"/>
      <c r="V234" s="11"/>
      <c r="W234" s="12"/>
      <c r="X234" s="13"/>
      <c r="Y234" s="14"/>
      <c r="Z234" s="14"/>
      <c r="AA234" s="14"/>
      <c r="AB234" s="14"/>
      <c r="AC234" s="15"/>
      <c r="AD234" s="5"/>
      <c r="AE234" s="16"/>
      <c r="AF234" s="17"/>
      <c r="AG234" s="72"/>
      <c r="AH234" s="72"/>
      <c r="AI234" s="72"/>
      <c r="AJ234" s="72"/>
      <c r="AK234" s="72"/>
      <c r="AL234" s="72"/>
      <c r="AM234" s="72"/>
      <c r="AN234" s="19"/>
      <c r="AO234" s="19"/>
      <c r="AP234" s="72"/>
    </row>
    <row r="235" ht="10.5" customHeight="1">
      <c r="A235" s="3">
        <v>226.0</v>
      </c>
      <c r="B235" s="3"/>
      <c r="C235" s="5"/>
      <c r="D235" s="7"/>
      <c r="E235" s="7"/>
      <c r="F235" s="8"/>
      <c r="G235" s="8"/>
      <c r="H235" s="8"/>
      <c r="I235" s="8"/>
      <c r="J235" s="66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10"/>
      <c r="V235" s="11"/>
      <c r="W235" s="12"/>
      <c r="X235" s="13"/>
      <c r="Y235" s="14"/>
      <c r="Z235" s="14"/>
      <c r="AA235" s="14"/>
      <c r="AB235" s="14"/>
      <c r="AC235" s="15"/>
      <c r="AD235" s="5"/>
      <c r="AE235" s="16"/>
      <c r="AF235" s="17"/>
      <c r="AG235" s="72"/>
      <c r="AH235" s="72"/>
      <c r="AI235" s="72"/>
      <c r="AJ235" s="72"/>
      <c r="AK235" s="72"/>
      <c r="AL235" s="72"/>
      <c r="AM235" s="72"/>
      <c r="AN235" s="19"/>
      <c r="AO235" s="19"/>
      <c r="AP235" s="72"/>
    </row>
    <row r="236" ht="10.5" customHeight="1">
      <c r="A236" s="3">
        <v>227.0</v>
      </c>
      <c r="B236" s="3"/>
      <c r="C236" s="5"/>
      <c r="D236" s="7"/>
      <c r="E236" s="7"/>
      <c r="F236" s="8"/>
      <c r="G236" s="8"/>
      <c r="H236" s="8"/>
      <c r="I236" s="8"/>
      <c r="J236" s="66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10"/>
      <c r="V236" s="11"/>
      <c r="W236" s="12"/>
      <c r="X236" s="13"/>
      <c r="Y236" s="14"/>
      <c r="Z236" s="14"/>
      <c r="AA236" s="14"/>
      <c r="AB236" s="14"/>
      <c r="AC236" s="15"/>
      <c r="AD236" s="5"/>
      <c r="AE236" s="16"/>
      <c r="AF236" s="17"/>
      <c r="AG236" s="72"/>
      <c r="AH236" s="72"/>
      <c r="AI236" s="72"/>
      <c r="AJ236" s="72"/>
      <c r="AK236" s="72"/>
      <c r="AL236" s="72"/>
      <c r="AM236" s="72"/>
      <c r="AN236" s="19"/>
      <c r="AO236" s="19"/>
      <c r="AP236" s="72"/>
    </row>
    <row r="237" ht="10.5" customHeight="1">
      <c r="A237" s="3">
        <v>228.0</v>
      </c>
      <c r="B237" s="3"/>
      <c r="C237" s="5"/>
      <c r="D237" s="7"/>
      <c r="E237" s="7"/>
      <c r="F237" s="8"/>
      <c r="G237" s="8"/>
      <c r="H237" s="8"/>
      <c r="I237" s="8"/>
      <c r="J237" s="66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10"/>
      <c r="V237" s="11"/>
      <c r="W237" s="12"/>
      <c r="X237" s="13"/>
      <c r="Y237" s="14"/>
      <c r="Z237" s="14"/>
      <c r="AA237" s="14"/>
      <c r="AB237" s="14"/>
      <c r="AC237" s="15"/>
      <c r="AD237" s="5"/>
      <c r="AE237" s="16"/>
      <c r="AF237" s="17"/>
      <c r="AG237" s="72"/>
      <c r="AH237" s="72"/>
      <c r="AI237" s="72"/>
      <c r="AJ237" s="72"/>
      <c r="AK237" s="72"/>
      <c r="AL237" s="72"/>
      <c r="AM237" s="72"/>
      <c r="AN237" s="19"/>
      <c r="AO237" s="19"/>
      <c r="AP237" s="72"/>
    </row>
    <row r="238" ht="10.5" customHeight="1">
      <c r="A238" s="3">
        <v>229.0</v>
      </c>
      <c r="B238" s="3"/>
      <c r="C238" s="5"/>
      <c r="D238" s="7"/>
      <c r="E238" s="7"/>
      <c r="F238" s="8"/>
      <c r="G238" s="8"/>
      <c r="H238" s="8"/>
      <c r="I238" s="8"/>
      <c r="J238" s="66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10"/>
      <c r="V238" s="11"/>
      <c r="W238" s="12"/>
      <c r="X238" s="13"/>
      <c r="Y238" s="14"/>
      <c r="Z238" s="14"/>
      <c r="AA238" s="14"/>
      <c r="AB238" s="14"/>
      <c r="AC238" s="15"/>
      <c r="AD238" s="5"/>
      <c r="AE238" s="16"/>
      <c r="AF238" s="17"/>
      <c r="AG238" s="72"/>
      <c r="AH238" s="72"/>
      <c r="AI238" s="72"/>
      <c r="AJ238" s="72"/>
      <c r="AK238" s="72"/>
      <c r="AL238" s="72"/>
      <c r="AM238" s="72"/>
      <c r="AN238" s="19"/>
      <c r="AO238" s="19"/>
      <c r="AP238" s="72"/>
    </row>
    <row r="239" ht="10.5" customHeight="1">
      <c r="A239" s="3">
        <v>230.0</v>
      </c>
      <c r="B239" s="3"/>
      <c r="C239" s="5"/>
      <c r="D239" s="7"/>
      <c r="E239" s="7"/>
      <c r="F239" s="8"/>
      <c r="G239" s="8"/>
      <c r="H239" s="8"/>
      <c r="I239" s="8"/>
      <c r="J239" s="66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10"/>
      <c r="V239" s="11"/>
      <c r="W239" s="12"/>
      <c r="X239" s="13"/>
      <c r="Y239" s="14"/>
      <c r="Z239" s="14"/>
      <c r="AA239" s="14"/>
      <c r="AB239" s="14"/>
      <c r="AC239" s="15"/>
      <c r="AD239" s="5"/>
      <c r="AE239" s="16"/>
      <c r="AF239" s="17"/>
      <c r="AG239" s="72"/>
      <c r="AH239" s="72"/>
      <c r="AI239" s="72"/>
      <c r="AJ239" s="72"/>
      <c r="AK239" s="72"/>
      <c r="AL239" s="72"/>
      <c r="AM239" s="72"/>
      <c r="AN239" s="19"/>
      <c r="AO239" s="19"/>
      <c r="AP239" s="72"/>
    </row>
    <row r="240" ht="10.5" customHeight="1">
      <c r="A240" s="3">
        <v>231.0</v>
      </c>
      <c r="B240" s="3"/>
      <c r="C240" s="5"/>
      <c r="D240" s="7"/>
      <c r="E240" s="7"/>
      <c r="F240" s="8"/>
      <c r="G240" s="8"/>
      <c r="H240" s="8"/>
      <c r="I240" s="8"/>
      <c r="J240" s="66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10"/>
      <c r="V240" s="11"/>
      <c r="W240" s="12"/>
      <c r="X240" s="13"/>
      <c r="Y240" s="14"/>
      <c r="Z240" s="14"/>
      <c r="AA240" s="14"/>
      <c r="AB240" s="14"/>
      <c r="AC240" s="15"/>
      <c r="AD240" s="5"/>
      <c r="AE240" s="16"/>
      <c r="AF240" s="17"/>
      <c r="AG240" s="72"/>
      <c r="AH240" s="72"/>
      <c r="AI240" s="72"/>
      <c r="AJ240" s="72"/>
      <c r="AK240" s="72"/>
      <c r="AL240" s="72"/>
      <c r="AM240" s="72"/>
      <c r="AN240" s="19"/>
      <c r="AO240" s="19"/>
      <c r="AP240" s="72"/>
    </row>
    <row r="241" ht="10.5" customHeight="1">
      <c r="A241" s="3">
        <v>232.0</v>
      </c>
      <c r="B241" s="3"/>
      <c r="C241" s="5"/>
      <c r="D241" s="7"/>
      <c r="E241" s="7"/>
      <c r="F241" s="8"/>
      <c r="G241" s="8"/>
      <c r="H241" s="8"/>
      <c r="I241" s="8"/>
      <c r="J241" s="66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10"/>
      <c r="V241" s="11"/>
      <c r="W241" s="12"/>
      <c r="X241" s="13"/>
      <c r="Y241" s="14"/>
      <c r="Z241" s="14"/>
      <c r="AA241" s="14"/>
      <c r="AB241" s="14"/>
      <c r="AC241" s="15"/>
      <c r="AD241" s="5"/>
      <c r="AE241" s="16"/>
      <c r="AF241" s="17"/>
      <c r="AG241" s="72"/>
      <c r="AH241" s="72"/>
      <c r="AI241" s="72"/>
      <c r="AJ241" s="72"/>
      <c r="AK241" s="72"/>
      <c r="AL241" s="72"/>
      <c r="AM241" s="72"/>
      <c r="AN241" s="19"/>
      <c r="AO241" s="19"/>
      <c r="AP241" s="72"/>
    </row>
    <row r="242" ht="10.5" customHeight="1">
      <c r="A242" s="3">
        <v>233.0</v>
      </c>
      <c r="B242" s="3"/>
      <c r="C242" s="5"/>
      <c r="D242" s="7"/>
      <c r="E242" s="7"/>
      <c r="F242" s="8"/>
      <c r="G242" s="8"/>
      <c r="H242" s="8"/>
      <c r="I242" s="8"/>
      <c r="J242" s="66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10"/>
      <c r="V242" s="11"/>
      <c r="W242" s="12"/>
      <c r="X242" s="13"/>
      <c r="Y242" s="14"/>
      <c r="Z242" s="14"/>
      <c r="AA242" s="14"/>
      <c r="AB242" s="14"/>
      <c r="AC242" s="15"/>
      <c r="AD242" s="5"/>
      <c r="AE242" s="16"/>
      <c r="AF242" s="17"/>
      <c r="AG242" s="72"/>
      <c r="AH242" s="72"/>
      <c r="AI242" s="72"/>
      <c r="AJ242" s="72"/>
      <c r="AK242" s="72"/>
      <c r="AL242" s="72"/>
      <c r="AM242" s="72"/>
      <c r="AN242" s="19"/>
      <c r="AO242" s="19"/>
      <c r="AP242" s="72"/>
    </row>
    <row r="243" ht="10.5" customHeight="1">
      <c r="A243" s="3">
        <v>234.0</v>
      </c>
      <c r="B243" s="3"/>
      <c r="C243" s="5"/>
      <c r="D243" s="7"/>
      <c r="E243" s="7"/>
      <c r="F243" s="8"/>
      <c r="G243" s="8"/>
      <c r="H243" s="8"/>
      <c r="I243" s="8"/>
      <c r="J243" s="66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10"/>
      <c r="V243" s="11"/>
      <c r="W243" s="12"/>
      <c r="X243" s="13"/>
      <c r="Y243" s="14"/>
      <c r="Z243" s="14"/>
      <c r="AA243" s="14"/>
      <c r="AB243" s="14"/>
      <c r="AC243" s="15"/>
      <c r="AD243" s="5"/>
      <c r="AE243" s="16"/>
      <c r="AF243" s="17"/>
      <c r="AG243" s="72"/>
      <c r="AH243" s="72"/>
      <c r="AI243" s="72"/>
      <c r="AJ243" s="72"/>
      <c r="AK243" s="72"/>
      <c r="AL243" s="72"/>
      <c r="AM243" s="72"/>
      <c r="AN243" s="19"/>
      <c r="AO243" s="19"/>
      <c r="AP243" s="72"/>
    </row>
    <row r="244" ht="10.5" customHeight="1">
      <c r="A244" s="3">
        <v>235.0</v>
      </c>
      <c r="B244" s="3"/>
      <c r="C244" s="5"/>
      <c r="D244" s="7"/>
      <c r="E244" s="7"/>
      <c r="F244" s="8"/>
      <c r="G244" s="8"/>
      <c r="H244" s="8"/>
      <c r="I244" s="8"/>
      <c r="J244" s="66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10"/>
      <c r="V244" s="11"/>
      <c r="W244" s="12"/>
      <c r="X244" s="13"/>
      <c r="Y244" s="14"/>
      <c r="Z244" s="14"/>
      <c r="AA244" s="14"/>
      <c r="AB244" s="14"/>
      <c r="AC244" s="15"/>
      <c r="AD244" s="5"/>
      <c r="AE244" s="16"/>
      <c r="AF244" s="17"/>
      <c r="AG244" s="72"/>
      <c r="AH244" s="72"/>
      <c r="AI244" s="72"/>
      <c r="AJ244" s="72"/>
      <c r="AK244" s="72"/>
      <c r="AL244" s="72"/>
      <c r="AM244" s="72"/>
      <c r="AN244" s="19"/>
      <c r="AO244" s="19"/>
      <c r="AP244" s="72"/>
    </row>
    <row r="245" ht="10.5" customHeight="1">
      <c r="A245" s="3">
        <v>236.0</v>
      </c>
      <c r="B245" s="3"/>
      <c r="C245" s="5"/>
      <c r="D245" s="7"/>
      <c r="E245" s="7"/>
      <c r="F245" s="8"/>
      <c r="G245" s="8"/>
      <c r="H245" s="8"/>
      <c r="I245" s="8"/>
      <c r="J245" s="66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10"/>
      <c r="V245" s="11"/>
      <c r="W245" s="12"/>
      <c r="X245" s="13"/>
      <c r="Y245" s="14"/>
      <c r="Z245" s="14"/>
      <c r="AA245" s="14"/>
      <c r="AB245" s="14"/>
      <c r="AC245" s="15"/>
      <c r="AD245" s="5"/>
      <c r="AE245" s="16"/>
      <c r="AF245" s="17"/>
      <c r="AG245" s="72"/>
      <c r="AH245" s="72"/>
      <c r="AI245" s="72"/>
      <c r="AJ245" s="72"/>
      <c r="AK245" s="72"/>
      <c r="AL245" s="72"/>
      <c r="AM245" s="72"/>
      <c r="AN245" s="19"/>
      <c r="AO245" s="19"/>
      <c r="AP245" s="72"/>
    </row>
    <row r="246" ht="10.5" customHeight="1">
      <c r="A246" s="3">
        <v>237.0</v>
      </c>
      <c r="B246" s="3"/>
      <c r="C246" s="5"/>
      <c r="D246" s="7"/>
      <c r="E246" s="7"/>
      <c r="F246" s="8"/>
      <c r="G246" s="8"/>
      <c r="H246" s="8"/>
      <c r="I246" s="8"/>
      <c r="J246" s="66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10"/>
      <c r="V246" s="11"/>
      <c r="W246" s="12"/>
      <c r="X246" s="13"/>
      <c r="Y246" s="14"/>
      <c r="Z246" s="14"/>
      <c r="AA246" s="14"/>
      <c r="AB246" s="14"/>
      <c r="AC246" s="15"/>
      <c r="AD246" s="5"/>
      <c r="AE246" s="16"/>
      <c r="AF246" s="17"/>
      <c r="AG246" s="72"/>
      <c r="AH246" s="72"/>
      <c r="AI246" s="72"/>
      <c r="AJ246" s="72"/>
      <c r="AK246" s="72"/>
      <c r="AL246" s="72"/>
      <c r="AM246" s="72"/>
      <c r="AN246" s="19"/>
      <c r="AO246" s="19"/>
      <c r="AP246" s="72"/>
    </row>
    <row r="247" ht="10.5" customHeight="1">
      <c r="A247" s="3">
        <v>238.0</v>
      </c>
      <c r="B247" s="3"/>
      <c r="C247" s="5"/>
      <c r="D247" s="7"/>
      <c r="E247" s="7"/>
      <c r="F247" s="8"/>
      <c r="G247" s="8"/>
      <c r="H247" s="8"/>
      <c r="I247" s="8"/>
      <c r="J247" s="66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10"/>
      <c r="V247" s="11"/>
      <c r="W247" s="12"/>
      <c r="X247" s="13"/>
      <c r="Y247" s="14"/>
      <c r="Z247" s="14"/>
      <c r="AA247" s="14"/>
      <c r="AB247" s="14"/>
      <c r="AC247" s="15"/>
      <c r="AD247" s="5"/>
      <c r="AE247" s="16"/>
      <c r="AF247" s="17"/>
      <c r="AG247" s="72"/>
      <c r="AH247" s="72"/>
      <c r="AI247" s="72"/>
      <c r="AJ247" s="72"/>
      <c r="AK247" s="72"/>
      <c r="AL247" s="72"/>
      <c r="AM247" s="72"/>
      <c r="AN247" s="19"/>
      <c r="AO247" s="19"/>
      <c r="AP247" s="72"/>
    </row>
    <row r="248" ht="10.5" customHeight="1">
      <c r="A248" s="3">
        <v>239.0</v>
      </c>
      <c r="B248" s="3"/>
      <c r="C248" s="5"/>
      <c r="D248" s="7"/>
      <c r="E248" s="7"/>
      <c r="F248" s="8"/>
      <c r="G248" s="8"/>
      <c r="H248" s="8"/>
      <c r="I248" s="8"/>
      <c r="J248" s="66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10"/>
      <c r="V248" s="11"/>
      <c r="W248" s="12"/>
      <c r="X248" s="13"/>
      <c r="Y248" s="14"/>
      <c r="Z248" s="14"/>
      <c r="AA248" s="14"/>
      <c r="AB248" s="14"/>
      <c r="AC248" s="15"/>
      <c r="AD248" s="5"/>
      <c r="AE248" s="16"/>
      <c r="AF248" s="17"/>
      <c r="AG248" s="72"/>
      <c r="AH248" s="72"/>
      <c r="AI248" s="72"/>
      <c r="AJ248" s="72"/>
      <c r="AK248" s="72"/>
      <c r="AL248" s="72"/>
      <c r="AM248" s="72"/>
      <c r="AN248" s="19"/>
      <c r="AO248" s="19"/>
      <c r="AP248" s="72"/>
    </row>
    <row r="249" ht="10.5" customHeight="1">
      <c r="A249" s="3">
        <v>240.0</v>
      </c>
      <c r="B249" s="3"/>
      <c r="C249" s="5"/>
      <c r="D249" s="7"/>
      <c r="E249" s="7"/>
      <c r="F249" s="8"/>
      <c r="G249" s="8"/>
      <c r="H249" s="8"/>
      <c r="I249" s="8"/>
      <c r="J249" s="66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10"/>
      <c r="V249" s="11"/>
      <c r="W249" s="12"/>
      <c r="X249" s="13"/>
      <c r="Y249" s="14"/>
      <c r="Z249" s="14"/>
      <c r="AA249" s="14"/>
      <c r="AB249" s="14"/>
      <c r="AC249" s="15"/>
      <c r="AD249" s="5"/>
      <c r="AE249" s="16"/>
      <c r="AF249" s="17"/>
      <c r="AG249" s="72"/>
      <c r="AH249" s="72"/>
      <c r="AI249" s="72"/>
      <c r="AJ249" s="72"/>
      <c r="AK249" s="72"/>
      <c r="AL249" s="72"/>
      <c r="AM249" s="72"/>
      <c r="AN249" s="19"/>
      <c r="AO249" s="19"/>
      <c r="AP249" s="72"/>
    </row>
    <row r="250" ht="10.5" customHeight="1">
      <c r="A250" s="3">
        <v>241.0</v>
      </c>
      <c r="B250" s="3"/>
      <c r="C250" s="5"/>
      <c r="D250" s="7"/>
      <c r="E250" s="7"/>
      <c r="F250" s="8"/>
      <c r="G250" s="8"/>
      <c r="H250" s="8"/>
      <c r="I250" s="8"/>
      <c r="J250" s="66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10"/>
      <c r="V250" s="11"/>
      <c r="W250" s="12"/>
      <c r="X250" s="13"/>
      <c r="Y250" s="14"/>
      <c r="Z250" s="14"/>
      <c r="AA250" s="14"/>
      <c r="AB250" s="14"/>
      <c r="AC250" s="15"/>
      <c r="AD250" s="5"/>
      <c r="AE250" s="16"/>
      <c r="AF250" s="17"/>
      <c r="AG250" s="72"/>
      <c r="AH250" s="72"/>
      <c r="AI250" s="72"/>
      <c r="AJ250" s="72"/>
      <c r="AK250" s="72"/>
      <c r="AL250" s="72"/>
      <c r="AM250" s="72"/>
      <c r="AN250" s="19"/>
      <c r="AO250" s="19"/>
      <c r="AP250" s="72"/>
    </row>
    <row r="251" ht="10.5" customHeight="1">
      <c r="A251" s="3">
        <v>242.0</v>
      </c>
      <c r="B251" s="3"/>
      <c r="C251" s="5"/>
      <c r="D251" s="7"/>
      <c r="E251" s="7"/>
      <c r="F251" s="8"/>
      <c r="G251" s="8"/>
      <c r="H251" s="8"/>
      <c r="I251" s="8"/>
      <c r="J251" s="66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10"/>
      <c r="V251" s="11"/>
      <c r="W251" s="12"/>
      <c r="X251" s="13"/>
      <c r="Y251" s="14"/>
      <c r="Z251" s="14"/>
      <c r="AA251" s="14"/>
      <c r="AB251" s="14"/>
      <c r="AC251" s="15"/>
      <c r="AD251" s="5"/>
      <c r="AE251" s="16"/>
      <c r="AF251" s="17"/>
      <c r="AG251" s="72"/>
      <c r="AH251" s="72"/>
      <c r="AI251" s="72"/>
      <c r="AJ251" s="72"/>
      <c r="AK251" s="72"/>
      <c r="AL251" s="72"/>
      <c r="AM251" s="72"/>
      <c r="AN251" s="19"/>
      <c r="AO251" s="19"/>
      <c r="AP251" s="72"/>
    </row>
    <row r="252" ht="10.5" customHeight="1">
      <c r="A252" s="3">
        <v>243.0</v>
      </c>
      <c r="B252" s="3"/>
      <c r="C252" s="5"/>
      <c r="D252" s="7"/>
      <c r="E252" s="7"/>
      <c r="F252" s="8"/>
      <c r="G252" s="8"/>
      <c r="H252" s="8"/>
      <c r="I252" s="8"/>
      <c r="J252" s="66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10"/>
      <c r="V252" s="11"/>
      <c r="W252" s="12"/>
      <c r="X252" s="13"/>
      <c r="Y252" s="14"/>
      <c r="Z252" s="14"/>
      <c r="AA252" s="14"/>
      <c r="AB252" s="14"/>
      <c r="AC252" s="15"/>
      <c r="AD252" s="5"/>
      <c r="AE252" s="16"/>
      <c r="AF252" s="17"/>
      <c r="AG252" s="72"/>
      <c r="AH252" s="72"/>
      <c r="AI252" s="72"/>
      <c r="AJ252" s="72"/>
      <c r="AK252" s="72"/>
      <c r="AL252" s="72"/>
      <c r="AM252" s="72"/>
      <c r="AN252" s="19"/>
      <c r="AO252" s="19"/>
      <c r="AP252" s="72"/>
    </row>
    <row r="253" ht="10.5" customHeight="1">
      <c r="A253" s="3">
        <v>244.0</v>
      </c>
      <c r="B253" s="3"/>
      <c r="C253" s="5"/>
      <c r="D253" s="7"/>
      <c r="E253" s="7"/>
      <c r="F253" s="8"/>
      <c r="G253" s="8"/>
      <c r="H253" s="8"/>
      <c r="I253" s="8"/>
      <c r="J253" s="66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10"/>
      <c r="V253" s="11"/>
      <c r="W253" s="12"/>
      <c r="X253" s="13"/>
      <c r="Y253" s="14"/>
      <c r="Z253" s="14"/>
      <c r="AA253" s="14"/>
      <c r="AB253" s="14"/>
      <c r="AC253" s="15"/>
      <c r="AD253" s="5"/>
      <c r="AE253" s="16"/>
      <c r="AF253" s="17"/>
      <c r="AG253" s="72"/>
      <c r="AH253" s="72"/>
      <c r="AI253" s="72"/>
      <c r="AJ253" s="72"/>
      <c r="AK253" s="72"/>
      <c r="AL253" s="72"/>
      <c r="AM253" s="72"/>
      <c r="AN253" s="19"/>
      <c r="AO253" s="19"/>
      <c r="AP253" s="72"/>
    </row>
    <row r="254" ht="10.5" customHeight="1">
      <c r="A254" s="3">
        <v>245.0</v>
      </c>
      <c r="B254" s="3"/>
      <c r="C254" s="5"/>
      <c r="D254" s="7"/>
      <c r="E254" s="7"/>
      <c r="F254" s="8"/>
      <c r="G254" s="8"/>
      <c r="H254" s="8"/>
      <c r="I254" s="8"/>
      <c r="J254" s="66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10"/>
      <c r="V254" s="11"/>
      <c r="W254" s="12"/>
      <c r="X254" s="13"/>
      <c r="Y254" s="14"/>
      <c r="Z254" s="14"/>
      <c r="AA254" s="14"/>
      <c r="AB254" s="14"/>
      <c r="AC254" s="15"/>
      <c r="AD254" s="5"/>
      <c r="AE254" s="16"/>
      <c r="AF254" s="17"/>
      <c r="AG254" s="72"/>
      <c r="AH254" s="72"/>
      <c r="AI254" s="72"/>
      <c r="AJ254" s="72"/>
      <c r="AK254" s="72"/>
      <c r="AL254" s="72"/>
      <c r="AM254" s="72"/>
      <c r="AN254" s="19"/>
      <c r="AO254" s="19"/>
      <c r="AP254" s="72"/>
    </row>
    <row r="255" ht="10.5" customHeight="1">
      <c r="A255" s="3">
        <v>246.0</v>
      </c>
      <c r="B255" s="3"/>
      <c r="C255" s="5"/>
      <c r="D255" s="7"/>
      <c r="E255" s="7"/>
      <c r="F255" s="8"/>
      <c r="G255" s="8"/>
      <c r="H255" s="8"/>
      <c r="I255" s="8"/>
      <c r="J255" s="66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10"/>
      <c r="V255" s="11"/>
      <c r="W255" s="12"/>
      <c r="X255" s="13"/>
      <c r="Y255" s="14"/>
      <c r="Z255" s="14"/>
      <c r="AA255" s="14"/>
      <c r="AB255" s="14"/>
      <c r="AC255" s="15"/>
      <c r="AD255" s="5"/>
      <c r="AE255" s="16"/>
      <c r="AF255" s="17"/>
      <c r="AG255" s="72"/>
      <c r="AH255" s="72"/>
      <c r="AI255" s="72"/>
      <c r="AJ255" s="72"/>
      <c r="AK255" s="72"/>
      <c r="AL255" s="72"/>
      <c r="AM255" s="72"/>
      <c r="AN255" s="19"/>
      <c r="AO255" s="19"/>
      <c r="AP255" s="72"/>
    </row>
    <row r="256" ht="10.5" customHeight="1">
      <c r="A256" s="3">
        <v>247.0</v>
      </c>
      <c r="B256" s="3"/>
      <c r="C256" s="5"/>
      <c r="D256" s="7"/>
      <c r="E256" s="7"/>
      <c r="F256" s="8"/>
      <c r="G256" s="8"/>
      <c r="H256" s="8"/>
      <c r="I256" s="8"/>
      <c r="J256" s="66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10"/>
      <c r="V256" s="11"/>
      <c r="W256" s="12"/>
      <c r="X256" s="13"/>
      <c r="Y256" s="14"/>
      <c r="Z256" s="14"/>
      <c r="AA256" s="14"/>
      <c r="AB256" s="14"/>
      <c r="AC256" s="15"/>
      <c r="AD256" s="5"/>
      <c r="AE256" s="16"/>
      <c r="AF256" s="17"/>
      <c r="AG256" s="72"/>
      <c r="AH256" s="72"/>
      <c r="AI256" s="72"/>
      <c r="AJ256" s="72"/>
      <c r="AK256" s="72"/>
      <c r="AL256" s="72"/>
      <c r="AM256" s="72"/>
      <c r="AN256" s="19"/>
      <c r="AO256" s="19"/>
      <c r="AP256" s="72"/>
    </row>
    <row r="257" ht="10.5" customHeight="1">
      <c r="A257" s="3">
        <v>248.0</v>
      </c>
      <c r="B257" s="3"/>
      <c r="C257" s="5"/>
      <c r="D257" s="7"/>
      <c r="E257" s="7"/>
      <c r="F257" s="8"/>
      <c r="G257" s="8"/>
      <c r="H257" s="8"/>
      <c r="I257" s="8"/>
      <c r="J257" s="66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10"/>
      <c r="V257" s="11"/>
      <c r="W257" s="12"/>
      <c r="X257" s="13"/>
      <c r="Y257" s="14"/>
      <c r="Z257" s="14"/>
      <c r="AA257" s="14"/>
      <c r="AB257" s="14"/>
      <c r="AC257" s="15"/>
      <c r="AD257" s="5"/>
      <c r="AE257" s="16"/>
      <c r="AF257" s="17"/>
      <c r="AG257" s="72"/>
      <c r="AH257" s="72"/>
      <c r="AI257" s="72"/>
      <c r="AJ257" s="72"/>
      <c r="AK257" s="72"/>
      <c r="AL257" s="72"/>
      <c r="AM257" s="72"/>
      <c r="AN257" s="19"/>
      <c r="AO257" s="19"/>
      <c r="AP257" s="72"/>
    </row>
    <row r="258" ht="10.5" customHeight="1">
      <c r="A258" s="3">
        <v>249.0</v>
      </c>
      <c r="B258" s="3"/>
      <c r="C258" s="5"/>
      <c r="D258" s="7"/>
      <c r="E258" s="7"/>
      <c r="F258" s="8"/>
      <c r="G258" s="8"/>
      <c r="H258" s="8"/>
      <c r="I258" s="8"/>
      <c r="J258" s="66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10"/>
      <c r="V258" s="11"/>
      <c r="W258" s="12"/>
      <c r="X258" s="13"/>
      <c r="Y258" s="14"/>
      <c r="Z258" s="14"/>
      <c r="AA258" s="14"/>
      <c r="AB258" s="14"/>
      <c r="AC258" s="15"/>
      <c r="AD258" s="5"/>
      <c r="AE258" s="16"/>
      <c r="AF258" s="17"/>
      <c r="AG258" s="72"/>
      <c r="AH258" s="72"/>
      <c r="AI258" s="72"/>
      <c r="AJ258" s="72"/>
      <c r="AK258" s="72"/>
      <c r="AL258" s="72"/>
      <c r="AM258" s="72"/>
      <c r="AN258" s="19"/>
      <c r="AO258" s="19"/>
      <c r="AP258" s="72"/>
    </row>
    <row r="259" ht="10.5" customHeight="1">
      <c r="A259" s="3">
        <v>250.0</v>
      </c>
      <c r="B259" s="3"/>
      <c r="C259" s="5"/>
      <c r="D259" s="7"/>
      <c r="E259" s="7"/>
      <c r="F259" s="8"/>
      <c r="G259" s="8"/>
      <c r="H259" s="8"/>
      <c r="I259" s="8"/>
      <c r="J259" s="66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10"/>
      <c r="V259" s="11"/>
      <c r="W259" s="12"/>
      <c r="X259" s="13"/>
      <c r="Y259" s="14"/>
      <c r="Z259" s="14"/>
      <c r="AA259" s="14"/>
      <c r="AB259" s="14"/>
      <c r="AC259" s="15"/>
      <c r="AD259" s="5"/>
      <c r="AE259" s="16"/>
      <c r="AF259" s="17"/>
      <c r="AG259" s="72"/>
      <c r="AH259" s="72"/>
      <c r="AI259" s="72"/>
      <c r="AJ259" s="72"/>
      <c r="AK259" s="72"/>
      <c r="AL259" s="72"/>
      <c r="AM259" s="72"/>
      <c r="AN259" s="19"/>
      <c r="AO259" s="19"/>
      <c r="AP259" s="72"/>
    </row>
    <row r="260" ht="10.5" customHeight="1">
      <c r="A260" s="3">
        <v>251.0</v>
      </c>
      <c r="B260" s="3"/>
      <c r="C260" s="5"/>
      <c r="D260" s="7"/>
      <c r="E260" s="7"/>
      <c r="F260" s="8"/>
      <c r="G260" s="8"/>
      <c r="H260" s="8"/>
      <c r="I260" s="8"/>
      <c r="J260" s="66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10"/>
      <c r="V260" s="11"/>
      <c r="W260" s="12"/>
      <c r="X260" s="13"/>
      <c r="Y260" s="14"/>
      <c r="Z260" s="14"/>
      <c r="AA260" s="14"/>
      <c r="AB260" s="14"/>
      <c r="AC260" s="15"/>
      <c r="AD260" s="5"/>
      <c r="AE260" s="16"/>
      <c r="AF260" s="17"/>
      <c r="AG260" s="72"/>
      <c r="AH260" s="72"/>
      <c r="AI260" s="72"/>
      <c r="AJ260" s="72"/>
      <c r="AK260" s="72"/>
      <c r="AL260" s="72"/>
      <c r="AM260" s="72"/>
      <c r="AN260" s="19"/>
      <c r="AO260" s="19"/>
      <c r="AP260" s="72"/>
    </row>
    <row r="261" ht="10.5" customHeight="1">
      <c r="A261" s="3">
        <v>252.0</v>
      </c>
      <c r="B261" s="3"/>
      <c r="C261" s="5"/>
      <c r="D261" s="7"/>
      <c r="E261" s="7"/>
      <c r="F261" s="8"/>
      <c r="G261" s="8"/>
      <c r="H261" s="8"/>
      <c r="I261" s="8"/>
      <c r="J261" s="66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10"/>
      <c r="V261" s="11"/>
      <c r="W261" s="12"/>
      <c r="X261" s="13"/>
      <c r="Y261" s="14"/>
      <c r="Z261" s="14"/>
      <c r="AA261" s="14"/>
      <c r="AB261" s="14"/>
      <c r="AC261" s="15"/>
      <c r="AD261" s="5"/>
      <c r="AE261" s="16"/>
      <c r="AF261" s="17"/>
      <c r="AG261" s="72"/>
      <c r="AH261" s="72"/>
      <c r="AI261" s="72"/>
      <c r="AJ261" s="72"/>
      <c r="AK261" s="72"/>
      <c r="AL261" s="72"/>
      <c r="AM261" s="72"/>
      <c r="AN261" s="19"/>
      <c r="AO261" s="19"/>
      <c r="AP261" s="72"/>
    </row>
    <row r="262" ht="10.5" customHeight="1">
      <c r="A262" s="3">
        <v>253.0</v>
      </c>
      <c r="B262" s="3"/>
      <c r="C262" s="5"/>
      <c r="D262" s="7"/>
      <c r="E262" s="7"/>
      <c r="F262" s="8"/>
      <c r="G262" s="8"/>
      <c r="H262" s="8"/>
      <c r="I262" s="8"/>
      <c r="J262" s="66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10"/>
      <c r="V262" s="11"/>
      <c r="W262" s="12"/>
      <c r="X262" s="13"/>
      <c r="Y262" s="14"/>
      <c r="Z262" s="14"/>
      <c r="AA262" s="14"/>
      <c r="AB262" s="14"/>
      <c r="AC262" s="15"/>
      <c r="AD262" s="5"/>
      <c r="AE262" s="16"/>
      <c r="AF262" s="17"/>
      <c r="AG262" s="72"/>
      <c r="AH262" s="72"/>
      <c r="AI262" s="72"/>
      <c r="AJ262" s="72"/>
      <c r="AK262" s="72"/>
      <c r="AL262" s="72"/>
      <c r="AM262" s="72"/>
      <c r="AN262" s="19"/>
      <c r="AO262" s="19"/>
      <c r="AP262" s="72"/>
    </row>
    <row r="263" ht="10.5" customHeight="1">
      <c r="A263" s="3">
        <v>254.0</v>
      </c>
      <c r="B263" s="3"/>
      <c r="C263" s="5"/>
      <c r="D263" s="7"/>
      <c r="E263" s="7"/>
      <c r="F263" s="8"/>
      <c r="G263" s="8"/>
      <c r="H263" s="8"/>
      <c r="I263" s="8"/>
      <c r="J263" s="66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10"/>
      <c r="V263" s="11"/>
      <c r="W263" s="12"/>
      <c r="X263" s="13"/>
      <c r="Y263" s="14"/>
      <c r="Z263" s="14"/>
      <c r="AA263" s="14"/>
      <c r="AB263" s="14"/>
      <c r="AC263" s="15"/>
      <c r="AD263" s="5"/>
      <c r="AE263" s="16"/>
      <c r="AF263" s="17"/>
      <c r="AG263" s="72"/>
      <c r="AH263" s="72"/>
      <c r="AI263" s="72"/>
      <c r="AJ263" s="72"/>
      <c r="AK263" s="72"/>
      <c r="AL263" s="72"/>
      <c r="AM263" s="72"/>
      <c r="AN263" s="19"/>
      <c r="AO263" s="19"/>
      <c r="AP263" s="72"/>
    </row>
    <row r="264" ht="10.5" customHeight="1">
      <c r="A264" s="3">
        <v>255.0</v>
      </c>
      <c r="B264" s="3"/>
      <c r="C264" s="5"/>
      <c r="D264" s="7"/>
      <c r="E264" s="7"/>
      <c r="F264" s="8"/>
      <c r="G264" s="8"/>
      <c r="H264" s="8"/>
      <c r="I264" s="8"/>
      <c r="J264" s="66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10"/>
      <c r="V264" s="11"/>
      <c r="W264" s="12"/>
      <c r="X264" s="13"/>
      <c r="Y264" s="14"/>
      <c r="Z264" s="14"/>
      <c r="AA264" s="14"/>
      <c r="AB264" s="14"/>
      <c r="AC264" s="15"/>
      <c r="AD264" s="5"/>
      <c r="AE264" s="16"/>
      <c r="AF264" s="17"/>
      <c r="AG264" s="72"/>
      <c r="AH264" s="72"/>
      <c r="AI264" s="72"/>
      <c r="AJ264" s="72"/>
      <c r="AK264" s="72"/>
      <c r="AL264" s="72"/>
      <c r="AM264" s="72"/>
      <c r="AN264" s="19"/>
      <c r="AO264" s="19"/>
      <c r="AP264" s="72"/>
    </row>
    <row r="265" ht="10.5" customHeight="1">
      <c r="A265" s="3">
        <v>256.0</v>
      </c>
      <c r="B265" s="3"/>
      <c r="C265" s="5"/>
      <c r="D265" s="7"/>
      <c r="E265" s="7"/>
      <c r="F265" s="8"/>
      <c r="G265" s="8"/>
      <c r="H265" s="8"/>
      <c r="I265" s="8"/>
      <c r="J265" s="66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10"/>
      <c r="V265" s="11"/>
      <c r="W265" s="12"/>
      <c r="X265" s="13"/>
      <c r="Y265" s="14"/>
      <c r="Z265" s="14"/>
      <c r="AA265" s="14"/>
      <c r="AB265" s="14"/>
      <c r="AC265" s="15"/>
      <c r="AD265" s="5"/>
      <c r="AE265" s="16"/>
      <c r="AF265" s="17"/>
      <c r="AG265" s="72"/>
      <c r="AH265" s="72"/>
      <c r="AI265" s="72"/>
      <c r="AJ265" s="72"/>
      <c r="AK265" s="72"/>
      <c r="AL265" s="72"/>
      <c r="AM265" s="72"/>
      <c r="AN265" s="19"/>
      <c r="AO265" s="19"/>
      <c r="AP265" s="72"/>
    </row>
    <row r="266" ht="10.5" customHeight="1">
      <c r="A266" s="3">
        <v>257.0</v>
      </c>
      <c r="B266" s="3"/>
      <c r="C266" s="5"/>
      <c r="D266" s="7"/>
      <c r="E266" s="7"/>
      <c r="F266" s="8"/>
      <c r="G266" s="8"/>
      <c r="H266" s="8"/>
      <c r="I266" s="8"/>
      <c r="J266" s="66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10"/>
      <c r="V266" s="11"/>
      <c r="W266" s="12"/>
      <c r="X266" s="13"/>
      <c r="Y266" s="14"/>
      <c r="Z266" s="14"/>
      <c r="AA266" s="14"/>
      <c r="AB266" s="14"/>
      <c r="AC266" s="15"/>
      <c r="AD266" s="5"/>
      <c r="AE266" s="16"/>
      <c r="AF266" s="17"/>
      <c r="AG266" s="72"/>
      <c r="AH266" s="72"/>
      <c r="AI266" s="72"/>
      <c r="AJ266" s="72"/>
      <c r="AK266" s="72"/>
      <c r="AL266" s="72"/>
      <c r="AM266" s="72"/>
      <c r="AN266" s="19"/>
      <c r="AO266" s="19"/>
      <c r="AP266" s="72"/>
    </row>
    <row r="267" ht="10.5" customHeight="1">
      <c r="A267" s="3">
        <v>258.0</v>
      </c>
      <c r="B267" s="3"/>
      <c r="C267" s="5"/>
      <c r="D267" s="7"/>
      <c r="E267" s="7"/>
      <c r="F267" s="8"/>
      <c r="G267" s="8"/>
      <c r="H267" s="8"/>
      <c r="I267" s="8"/>
      <c r="J267" s="66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10"/>
      <c r="V267" s="11"/>
      <c r="W267" s="12"/>
      <c r="X267" s="13"/>
      <c r="Y267" s="14"/>
      <c r="Z267" s="14"/>
      <c r="AA267" s="14"/>
      <c r="AB267" s="14"/>
      <c r="AC267" s="15"/>
      <c r="AD267" s="5"/>
      <c r="AE267" s="16"/>
      <c r="AF267" s="17"/>
      <c r="AG267" s="72"/>
      <c r="AH267" s="72"/>
      <c r="AI267" s="72"/>
      <c r="AJ267" s="72"/>
      <c r="AK267" s="72"/>
      <c r="AL267" s="72"/>
      <c r="AM267" s="72"/>
      <c r="AN267" s="19"/>
      <c r="AO267" s="19"/>
      <c r="AP267" s="72"/>
    </row>
    <row r="268" ht="10.5" customHeight="1">
      <c r="A268" s="3">
        <v>259.0</v>
      </c>
      <c r="B268" s="3"/>
      <c r="C268" s="5"/>
      <c r="D268" s="7"/>
      <c r="E268" s="7"/>
      <c r="F268" s="8"/>
      <c r="G268" s="8"/>
      <c r="H268" s="8"/>
      <c r="I268" s="8"/>
      <c r="J268" s="66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10"/>
      <c r="V268" s="11"/>
      <c r="W268" s="12"/>
      <c r="X268" s="13"/>
      <c r="Y268" s="14"/>
      <c r="Z268" s="14"/>
      <c r="AA268" s="14"/>
      <c r="AB268" s="14"/>
      <c r="AC268" s="15"/>
      <c r="AD268" s="5"/>
      <c r="AE268" s="16"/>
      <c r="AF268" s="17"/>
      <c r="AG268" s="72"/>
      <c r="AH268" s="72"/>
      <c r="AI268" s="72"/>
      <c r="AJ268" s="72"/>
      <c r="AK268" s="72"/>
      <c r="AL268" s="72"/>
      <c r="AM268" s="72"/>
      <c r="AN268" s="19"/>
      <c r="AO268" s="19"/>
      <c r="AP268" s="72"/>
    </row>
    <row r="269" ht="10.5" customHeight="1">
      <c r="A269" s="3">
        <v>260.0</v>
      </c>
      <c r="B269" s="3"/>
      <c r="C269" s="5"/>
      <c r="D269" s="7"/>
      <c r="E269" s="7"/>
      <c r="F269" s="8"/>
      <c r="G269" s="8"/>
      <c r="H269" s="8"/>
      <c r="I269" s="8"/>
      <c r="J269" s="66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10"/>
      <c r="V269" s="11"/>
      <c r="W269" s="12"/>
      <c r="X269" s="13"/>
      <c r="Y269" s="14"/>
      <c r="Z269" s="14"/>
      <c r="AA269" s="14"/>
      <c r="AB269" s="14"/>
      <c r="AC269" s="15"/>
      <c r="AD269" s="5"/>
      <c r="AE269" s="16"/>
      <c r="AF269" s="17"/>
      <c r="AG269" s="72"/>
      <c r="AH269" s="72"/>
      <c r="AI269" s="72"/>
      <c r="AJ269" s="72"/>
      <c r="AK269" s="72"/>
      <c r="AL269" s="72"/>
      <c r="AM269" s="72"/>
      <c r="AN269" s="19"/>
      <c r="AO269" s="19"/>
      <c r="AP269" s="72"/>
    </row>
    <row r="270" ht="10.5" customHeight="1">
      <c r="A270" s="3">
        <v>261.0</v>
      </c>
      <c r="B270" s="3"/>
      <c r="C270" s="5"/>
      <c r="D270" s="7"/>
      <c r="E270" s="7"/>
      <c r="F270" s="8"/>
      <c r="G270" s="8"/>
      <c r="H270" s="8"/>
      <c r="I270" s="8"/>
      <c r="J270" s="66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10"/>
      <c r="V270" s="11"/>
      <c r="W270" s="12"/>
      <c r="X270" s="13"/>
      <c r="Y270" s="14"/>
      <c r="Z270" s="14"/>
      <c r="AA270" s="14"/>
      <c r="AB270" s="14"/>
      <c r="AC270" s="15"/>
      <c r="AD270" s="5"/>
      <c r="AE270" s="16"/>
      <c r="AF270" s="17"/>
      <c r="AG270" s="72"/>
      <c r="AH270" s="72"/>
      <c r="AI270" s="72"/>
      <c r="AJ270" s="72"/>
      <c r="AK270" s="72"/>
      <c r="AL270" s="72"/>
      <c r="AM270" s="72"/>
      <c r="AN270" s="19"/>
      <c r="AO270" s="19"/>
      <c r="AP270" s="72"/>
    </row>
    <row r="271" ht="10.5" customHeight="1">
      <c r="A271" s="3">
        <v>262.0</v>
      </c>
      <c r="B271" s="3"/>
      <c r="C271" s="5"/>
      <c r="D271" s="7"/>
      <c r="E271" s="7"/>
      <c r="F271" s="8"/>
      <c r="G271" s="8"/>
      <c r="H271" s="8"/>
      <c r="I271" s="8"/>
      <c r="J271" s="66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10"/>
      <c r="V271" s="11"/>
      <c r="W271" s="12"/>
      <c r="X271" s="13"/>
      <c r="Y271" s="14"/>
      <c r="Z271" s="14"/>
      <c r="AA271" s="14"/>
      <c r="AB271" s="14"/>
      <c r="AC271" s="15"/>
      <c r="AD271" s="5"/>
      <c r="AE271" s="16"/>
      <c r="AF271" s="17"/>
      <c r="AG271" s="72"/>
      <c r="AH271" s="72"/>
      <c r="AI271" s="72"/>
      <c r="AJ271" s="72"/>
      <c r="AK271" s="72"/>
      <c r="AL271" s="72"/>
      <c r="AM271" s="72"/>
      <c r="AN271" s="19"/>
      <c r="AO271" s="19"/>
      <c r="AP271" s="72"/>
    </row>
    <row r="272" ht="10.5" customHeight="1">
      <c r="A272" s="3">
        <v>263.0</v>
      </c>
      <c r="B272" s="3"/>
      <c r="C272" s="5"/>
      <c r="D272" s="7"/>
      <c r="E272" s="7"/>
      <c r="F272" s="8"/>
      <c r="G272" s="8"/>
      <c r="H272" s="8"/>
      <c r="I272" s="8"/>
      <c r="J272" s="66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10"/>
      <c r="V272" s="11"/>
      <c r="W272" s="12"/>
      <c r="X272" s="13"/>
      <c r="Y272" s="14"/>
      <c r="Z272" s="14"/>
      <c r="AA272" s="14"/>
      <c r="AB272" s="14"/>
      <c r="AC272" s="15"/>
      <c r="AD272" s="5"/>
      <c r="AE272" s="16"/>
      <c r="AF272" s="17"/>
      <c r="AG272" s="72"/>
      <c r="AH272" s="72"/>
      <c r="AI272" s="72"/>
      <c r="AJ272" s="72"/>
      <c r="AK272" s="72"/>
      <c r="AL272" s="72"/>
      <c r="AM272" s="72"/>
      <c r="AN272" s="19"/>
      <c r="AO272" s="19"/>
      <c r="AP272" s="72"/>
    </row>
    <row r="273" ht="10.5" customHeight="1">
      <c r="A273" s="3">
        <v>264.0</v>
      </c>
      <c r="B273" s="3"/>
      <c r="C273" s="5"/>
      <c r="D273" s="7"/>
      <c r="E273" s="7"/>
      <c r="F273" s="8"/>
      <c r="G273" s="8"/>
      <c r="H273" s="8"/>
      <c r="I273" s="8"/>
      <c r="J273" s="66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10"/>
      <c r="V273" s="11"/>
      <c r="W273" s="12"/>
      <c r="X273" s="13"/>
      <c r="Y273" s="14"/>
      <c r="Z273" s="14"/>
      <c r="AA273" s="14"/>
      <c r="AB273" s="14"/>
      <c r="AC273" s="15"/>
      <c r="AD273" s="5"/>
      <c r="AE273" s="16"/>
      <c r="AF273" s="17"/>
      <c r="AG273" s="72"/>
      <c r="AH273" s="72"/>
      <c r="AI273" s="72"/>
      <c r="AJ273" s="72"/>
      <c r="AK273" s="72"/>
      <c r="AL273" s="72"/>
      <c r="AM273" s="72"/>
      <c r="AN273" s="19"/>
      <c r="AO273" s="19"/>
      <c r="AP273" s="72"/>
    </row>
    <row r="274" ht="10.5" customHeight="1">
      <c r="A274" s="3">
        <v>265.0</v>
      </c>
      <c r="B274" s="3"/>
      <c r="C274" s="5"/>
      <c r="D274" s="7"/>
      <c r="E274" s="7"/>
      <c r="F274" s="8"/>
      <c r="G274" s="8"/>
      <c r="H274" s="8"/>
      <c r="I274" s="8"/>
      <c r="J274" s="66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10"/>
      <c r="V274" s="11"/>
      <c r="W274" s="12"/>
      <c r="X274" s="13"/>
      <c r="Y274" s="14"/>
      <c r="Z274" s="14"/>
      <c r="AA274" s="14"/>
      <c r="AB274" s="14"/>
      <c r="AC274" s="15"/>
      <c r="AD274" s="5"/>
      <c r="AE274" s="16"/>
      <c r="AF274" s="17"/>
      <c r="AG274" s="72"/>
      <c r="AH274" s="72"/>
      <c r="AI274" s="72"/>
      <c r="AJ274" s="72"/>
      <c r="AK274" s="72"/>
      <c r="AL274" s="72"/>
      <c r="AM274" s="72"/>
      <c r="AN274" s="19"/>
      <c r="AO274" s="19"/>
      <c r="AP274" s="72"/>
    </row>
    <row r="275" ht="10.5" customHeight="1">
      <c r="A275" s="3">
        <v>266.0</v>
      </c>
      <c r="B275" s="3"/>
      <c r="C275" s="5"/>
      <c r="D275" s="7"/>
      <c r="E275" s="7"/>
      <c r="F275" s="8"/>
      <c r="G275" s="8"/>
      <c r="H275" s="8"/>
      <c r="I275" s="8"/>
      <c r="J275" s="66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10"/>
      <c r="V275" s="11"/>
      <c r="W275" s="12"/>
      <c r="X275" s="13"/>
      <c r="Y275" s="14"/>
      <c r="Z275" s="14"/>
      <c r="AA275" s="14"/>
      <c r="AB275" s="14"/>
      <c r="AC275" s="15"/>
      <c r="AD275" s="5"/>
      <c r="AE275" s="16"/>
      <c r="AF275" s="17"/>
      <c r="AG275" s="72"/>
      <c r="AH275" s="72"/>
      <c r="AI275" s="72"/>
      <c r="AJ275" s="72"/>
      <c r="AK275" s="72"/>
      <c r="AL275" s="72"/>
      <c r="AM275" s="72"/>
      <c r="AN275" s="19"/>
      <c r="AO275" s="19"/>
      <c r="AP275" s="72"/>
    </row>
    <row r="276" ht="10.5" customHeight="1">
      <c r="A276" s="3">
        <v>267.0</v>
      </c>
      <c r="B276" s="3"/>
      <c r="C276" s="5"/>
      <c r="D276" s="7"/>
      <c r="E276" s="7"/>
      <c r="F276" s="8"/>
      <c r="G276" s="8"/>
      <c r="H276" s="8"/>
      <c r="I276" s="8"/>
      <c r="J276" s="66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10"/>
      <c r="V276" s="11"/>
      <c r="W276" s="12"/>
      <c r="X276" s="13"/>
      <c r="Y276" s="14"/>
      <c r="Z276" s="14"/>
      <c r="AA276" s="14"/>
      <c r="AB276" s="14"/>
      <c r="AC276" s="15"/>
      <c r="AD276" s="5"/>
      <c r="AE276" s="16"/>
      <c r="AF276" s="17"/>
      <c r="AG276" s="72"/>
      <c r="AH276" s="72"/>
      <c r="AI276" s="72"/>
      <c r="AJ276" s="72"/>
      <c r="AK276" s="72"/>
      <c r="AL276" s="72"/>
      <c r="AM276" s="72"/>
      <c r="AN276" s="19"/>
      <c r="AO276" s="19"/>
      <c r="AP276" s="72"/>
    </row>
    <row r="277" ht="10.5" customHeight="1">
      <c r="A277" s="3">
        <v>268.0</v>
      </c>
      <c r="B277" s="3"/>
      <c r="C277" s="5"/>
      <c r="D277" s="7"/>
      <c r="E277" s="7"/>
      <c r="F277" s="8"/>
      <c r="G277" s="8"/>
      <c r="H277" s="8"/>
      <c r="I277" s="8"/>
      <c r="J277" s="66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10"/>
      <c r="V277" s="11"/>
      <c r="W277" s="12"/>
      <c r="X277" s="13"/>
      <c r="Y277" s="14"/>
      <c r="Z277" s="14"/>
      <c r="AA277" s="14"/>
      <c r="AB277" s="14"/>
      <c r="AC277" s="15"/>
      <c r="AD277" s="5"/>
      <c r="AE277" s="16"/>
      <c r="AF277" s="17"/>
      <c r="AG277" s="72"/>
      <c r="AH277" s="72"/>
      <c r="AI277" s="72"/>
      <c r="AJ277" s="72"/>
      <c r="AK277" s="72"/>
      <c r="AL277" s="72"/>
      <c r="AM277" s="72"/>
      <c r="AN277" s="19"/>
      <c r="AO277" s="19"/>
      <c r="AP277" s="72"/>
    </row>
    <row r="278" ht="10.5" customHeight="1">
      <c r="A278" s="3">
        <v>269.0</v>
      </c>
      <c r="B278" s="3"/>
      <c r="C278" s="5"/>
      <c r="D278" s="7"/>
      <c r="E278" s="7"/>
      <c r="F278" s="8"/>
      <c r="G278" s="8"/>
      <c r="H278" s="8"/>
      <c r="I278" s="8"/>
      <c r="J278" s="66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10"/>
      <c r="V278" s="11"/>
      <c r="W278" s="12"/>
      <c r="X278" s="13"/>
      <c r="Y278" s="14"/>
      <c r="Z278" s="14"/>
      <c r="AA278" s="14"/>
      <c r="AB278" s="14"/>
      <c r="AC278" s="15"/>
      <c r="AD278" s="5"/>
      <c r="AE278" s="16"/>
      <c r="AF278" s="17"/>
      <c r="AG278" s="72"/>
      <c r="AH278" s="72"/>
      <c r="AI278" s="72"/>
      <c r="AJ278" s="72"/>
      <c r="AK278" s="72"/>
      <c r="AL278" s="72"/>
      <c r="AM278" s="72"/>
      <c r="AN278" s="19"/>
      <c r="AO278" s="19"/>
      <c r="AP278" s="72"/>
    </row>
    <row r="279" ht="10.5" customHeight="1">
      <c r="A279" s="3">
        <v>270.0</v>
      </c>
      <c r="B279" s="3"/>
      <c r="C279" s="5"/>
      <c r="D279" s="7"/>
      <c r="E279" s="7"/>
      <c r="F279" s="8"/>
      <c r="G279" s="8"/>
      <c r="H279" s="8"/>
      <c r="I279" s="8"/>
      <c r="J279" s="66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10"/>
      <c r="V279" s="11"/>
      <c r="W279" s="12"/>
      <c r="X279" s="13"/>
      <c r="Y279" s="14"/>
      <c r="Z279" s="14"/>
      <c r="AA279" s="14"/>
      <c r="AB279" s="14"/>
      <c r="AC279" s="15"/>
      <c r="AD279" s="5"/>
      <c r="AE279" s="16"/>
      <c r="AF279" s="17"/>
      <c r="AG279" s="72"/>
      <c r="AH279" s="72"/>
      <c r="AI279" s="72"/>
      <c r="AJ279" s="72"/>
      <c r="AK279" s="72"/>
      <c r="AL279" s="72"/>
      <c r="AM279" s="72"/>
      <c r="AN279" s="19"/>
      <c r="AO279" s="19"/>
      <c r="AP279" s="72"/>
    </row>
    <row r="280" ht="10.5" customHeight="1">
      <c r="A280" s="3">
        <v>271.0</v>
      </c>
      <c r="B280" s="3"/>
      <c r="C280" s="5"/>
      <c r="D280" s="7"/>
      <c r="E280" s="7"/>
      <c r="F280" s="8"/>
      <c r="G280" s="8"/>
      <c r="H280" s="8"/>
      <c r="I280" s="8"/>
      <c r="J280" s="66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10"/>
      <c r="V280" s="11"/>
      <c r="W280" s="12"/>
      <c r="X280" s="13"/>
      <c r="Y280" s="14"/>
      <c r="Z280" s="14"/>
      <c r="AA280" s="14"/>
      <c r="AB280" s="14"/>
      <c r="AC280" s="15"/>
      <c r="AD280" s="5"/>
      <c r="AE280" s="16"/>
      <c r="AF280" s="17"/>
      <c r="AG280" s="72"/>
      <c r="AH280" s="72"/>
      <c r="AI280" s="72"/>
      <c r="AJ280" s="72"/>
      <c r="AK280" s="72"/>
      <c r="AL280" s="72"/>
      <c r="AM280" s="72"/>
      <c r="AN280" s="19"/>
      <c r="AO280" s="19"/>
      <c r="AP280" s="72"/>
    </row>
    <row r="281" ht="10.5" customHeight="1">
      <c r="A281" s="3">
        <v>272.0</v>
      </c>
      <c r="B281" s="3"/>
      <c r="C281" s="5"/>
      <c r="D281" s="7"/>
      <c r="E281" s="7"/>
      <c r="F281" s="8"/>
      <c r="G281" s="8"/>
      <c r="H281" s="8"/>
      <c r="I281" s="8"/>
      <c r="J281" s="66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10"/>
      <c r="V281" s="11"/>
      <c r="W281" s="12"/>
      <c r="X281" s="13"/>
      <c r="Y281" s="14"/>
      <c r="Z281" s="14"/>
      <c r="AA281" s="14"/>
      <c r="AB281" s="14"/>
      <c r="AC281" s="15"/>
      <c r="AD281" s="5"/>
      <c r="AE281" s="16"/>
      <c r="AF281" s="17"/>
      <c r="AG281" s="72"/>
      <c r="AH281" s="72"/>
      <c r="AI281" s="72"/>
      <c r="AJ281" s="72"/>
      <c r="AK281" s="72"/>
      <c r="AL281" s="72"/>
      <c r="AM281" s="72"/>
      <c r="AN281" s="19"/>
      <c r="AO281" s="19"/>
      <c r="AP281" s="72"/>
    </row>
    <row r="282" ht="10.5" customHeight="1">
      <c r="A282" s="3">
        <v>273.0</v>
      </c>
      <c r="B282" s="3"/>
      <c r="C282" s="5"/>
      <c r="D282" s="7"/>
      <c r="E282" s="7"/>
      <c r="F282" s="8"/>
      <c r="G282" s="8"/>
      <c r="H282" s="8"/>
      <c r="I282" s="8"/>
      <c r="J282" s="66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10"/>
      <c r="V282" s="11"/>
      <c r="W282" s="12"/>
      <c r="X282" s="13"/>
      <c r="Y282" s="14"/>
      <c r="Z282" s="14"/>
      <c r="AA282" s="14"/>
      <c r="AB282" s="14"/>
      <c r="AC282" s="15"/>
      <c r="AD282" s="5"/>
      <c r="AE282" s="16"/>
      <c r="AF282" s="17"/>
      <c r="AG282" s="72"/>
      <c r="AH282" s="72"/>
      <c r="AI282" s="72"/>
      <c r="AJ282" s="72"/>
      <c r="AK282" s="72"/>
      <c r="AL282" s="72"/>
      <c r="AM282" s="72"/>
      <c r="AN282" s="19"/>
      <c r="AO282" s="19"/>
      <c r="AP282" s="72"/>
    </row>
    <row r="283" ht="10.5" customHeight="1">
      <c r="A283" s="3">
        <v>274.0</v>
      </c>
      <c r="B283" s="3"/>
      <c r="C283" s="5"/>
      <c r="D283" s="7"/>
      <c r="E283" s="7"/>
      <c r="F283" s="8"/>
      <c r="G283" s="8"/>
      <c r="H283" s="8"/>
      <c r="I283" s="8"/>
      <c r="J283" s="66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10"/>
      <c r="V283" s="11"/>
      <c r="W283" s="12"/>
      <c r="X283" s="13"/>
      <c r="Y283" s="14"/>
      <c r="Z283" s="14"/>
      <c r="AA283" s="14"/>
      <c r="AB283" s="14"/>
      <c r="AC283" s="15"/>
      <c r="AD283" s="5"/>
      <c r="AE283" s="16"/>
      <c r="AF283" s="17"/>
      <c r="AG283" s="72"/>
      <c r="AH283" s="72"/>
      <c r="AI283" s="72"/>
      <c r="AJ283" s="72"/>
      <c r="AK283" s="72"/>
      <c r="AL283" s="72"/>
      <c r="AM283" s="72"/>
      <c r="AN283" s="19"/>
      <c r="AO283" s="19"/>
      <c r="AP283" s="72"/>
    </row>
    <row r="284" ht="10.5" customHeight="1">
      <c r="A284" s="3">
        <v>275.0</v>
      </c>
      <c r="B284" s="3"/>
      <c r="C284" s="5"/>
      <c r="D284" s="7"/>
      <c r="E284" s="7"/>
      <c r="F284" s="8"/>
      <c r="G284" s="8"/>
      <c r="H284" s="8"/>
      <c r="I284" s="8"/>
      <c r="J284" s="66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10"/>
      <c r="V284" s="11"/>
      <c r="W284" s="12"/>
      <c r="X284" s="13"/>
      <c r="Y284" s="14"/>
      <c r="Z284" s="14"/>
      <c r="AA284" s="14"/>
      <c r="AB284" s="14"/>
      <c r="AC284" s="15"/>
      <c r="AD284" s="5"/>
      <c r="AE284" s="16"/>
      <c r="AF284" s="17"/>
      <c r="AG284" s="72"/>
      <c r="AH284" s="72"/>
      <c r="AI284" s="72"/>
      <c r="AJ284" s="72"/>
      <c r="AK284" s="72"/>
      <c r="AL284" s="72"/>
      <c r="AM284" s="72"/>
      <c r="AN284" s="19"/>
      <c r="AO284" s="19"/>
      <c r="AP284" s="72"/>
    </row>
    <row r="285" ht="10.5" customHeight="1">
      <c r="A285" s="3">
        <v>276.0</v>
      </c>
      <c r="B285" s="3"/>
      <c r="C285" s="5"/>
      <c r="D285" s="7"/>
      <c r="E285" s="7"/>
      <c r="F285" s="8"/>
      <c r="G285" s="8"/>
      <c r="H285" s="8"/>
      <c r="I285" s="8"/>
      <c r="J285" s="66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10"/>
      <c r="V285" s="11"/>
      <c r="W285" s="12"/>
      <c r="X285" s="13"/>
      <c r="Y285" s="14"/>
      <c r="Z285" s="14"/>
      <c r="AA285" s="14"/>
      <c r="AB285" s="14"/>
      <c r="AC285" s="15"/>
      <c r="AD285" s="5"/>
      <c r="AE285" s="16"/>
      <c r="AF285" s="17"/>
      <c r="AG285" s="72"/>
      <c r="AH285" s="72"/>
      <c r="AI285" s="72"/>
      <c r="AJ285" s="72"/>
      <c r="AK285" s="72"/>
      <c r="AL285" s="72"/>
      <c r="AM285" s="72"/>
      <c r="AN285" s="19"/>
      <c r="AO285" s="19"/>
      <c r="AP285" s="72"/>
    </row>
    <row r="286" ht="10.5" customHeight="1">
      <c r="A286" s="3">
        <v>277.0</v>
      </c>
      <c r="B286" s="3"/>
      <c r="C286" s="5"/>
      <c r="D286" s="7"/>
      <c r="E286" s="7"/>
      <c r="F286" s="8"/>
      <c r="G286" s="8"/>
      <c r="H286" s="8"/>
      <c r="I286" s="8"/>
      <c r="J286" s="66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10"/>
      <c r="V286" s="11"/>
      <c r="W286" s="12"/>
      <c r="X286" s="13"/>
      <c r="Y286" s="14"/>
      <c r="Z286" s="14"/>
      <c r="AA286" s="14"/>
      <c r="AB286" s="14"/>
      <c r="AC286" s="15"/>
      <c r="AD286" s="5"/>
      <c r="AE286" s="16"/>
      <c r="AF286" s="17"/>
      <c r="AG286" s="72"/>
      <c r="AH286" s="72"/>
      <c r="AI286" s="72"/>
      <c r="AJ286" s="72"/>
      <c r="AK286" s="72"/>
      <c r="AL286" s="72"/>
      <c r="AM286" s="72"/>
      <c r="AN286" s="19"/>
      <c r="AO286" s="19"/>
      <c r="AP286" s="72"/>
    </row>
    <row r="287" ht="10.5" customHeight="1">
      <c r="A287" s="3">
        <v>278.0</v>
      </c>
      <c r="B287" s="3"/>
      <c r="C287" s="5"/>
      <c r="D287" s="7"/>
      <c r="E287" s="7"/>
      <c r="F287" s="8"/>
      <c r="G287" s="8"/>
      <c r="H287" s="8"/>
      <c r="I287" s="8"/>
      <c r="J287" s="66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10"/>
      <c r="V287" s="11"/>
      <c r="W287" s="12"/>
      <c r="X287" s="13"/>
      <c r="Y287" s="14"/>
      <c r="Z287" s="14"/>
      <c r="AA287" s="14"/>
      <c r="AB287" s="14"/>
      <c r="AC287" s="15"/>
      <c r="AD287" s="5"/>
      <c r="AE287" s="16"/>
      <c r="AF287" s="17"/>
      <c r="AG287" s="72"/>
      <c r="AH287" s="72"/>
      <c r="AI287" s="72"/>
      <c r="AJ287" s="72"/>
      <c r="AK287" s="72"/>
      <c r="AL287" s="72"/>
      <c r="AM287" s="72"/>
      <c r="AN287" s="19"/>
      <c r="AO287" s="19"/>
      <c r="AP287" s="72"/>
    </row>
    <row r="288" ht="10.5" customHeight="1">
      <c r="A288" s="3">
        <v>279.0</v>
      </c>
      <c r="B288" s="3"/>
      <c r="C288" s="5"/>
      <c r="D288" s="7"/>
      <c r="E288" s="7"/>
      <c r="F288" s="8"/>
      <c r="G288" s="8"/>
      <c r="H288" s="8"/>
      <c r="I288" s="8"/>
      <c r="J288" s="66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10"/>
      <c r="V288" s="11"/>
      <c r="W288" s="12"/>
      <c r="X288" s="13"/>
      <c r="Y288" s="14"/>
      <c r="Z288" s="14"/>
      <c r="AA288" s="14"/>
      <c r="AB288" s="14"/>
      <c r="AC288" s="15"/>
      <c r="AD288" s="5"/>
      <c r="AE288" s="16"/>
      <c r="AF288" s="17"/>
      <c r="AG288" s="72"/>
      <c r="AH288" s="72"/>
      <c r="AI288" s="72"/>
      <c r="AJ288" s="72"/>
      <c r="AK288" s="72"/>
      <c r="AL288" s="72"/>
      <c r="AM288" s="72"/>
      <c r="AN288" s="19"/>
      <c r="AO288" s="19"/>
      <c r="AP288" s="72"/>
    </row>
    <row r="289" ht="10.5" customHeight="1">
      <c r="A289" s="3">
        <v>280.0</v>
      </c>
      <c r="B289" s="3"/>
      <c r="C289" s="5"/>
      <c r="D289" s="7"/>
      <c r="E289" s="7"/>
      <c r="F289" s="8"/>
      <c r="G289" s="8"/>
      <c r="H289" s="8"/>
      <c r="I289" s="8"/>
      <c r="J289" s="66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10"/>
      <c r="V289" s="11"/>
      <c r="W289" s="12"/>
      <c r="X289" s="13"/>
      <c r="Y289" s="14"/>
      <c r="Z289" s="14"/>
      <c r="AA289" s="14"/>
      <c r="AB289" s="14"/>
      <c r="AC289" s="15"/>
      <c r="AD289" s="5"/>
      <c r="AE289" s="16"/>
      <c r="AF289" s="17"/>
      <c r="AG289" s="72"/>
      <c r="AH289" s="72"/>
      <c r="AI289" s="72"/>
      <c r="AJ289" s="72"/>
      <c r="AK289" s="72"/>
      <c r="AL289" s="72"/>
      <c r="AM289" s="72"/>
      <c r="AN289" s="19"/>
      <c r="AO289" s="19"/>
      <c r="AP289" s="72"/>
    </row>
    <row r="290" ht="10.5" customHeight="1">
      <c r="A290" s="3">
        <v>281.0</v>
      </c>
      <c r="B290" s="3"/>
      <c r="C290" s="5"/>
      <c r="D290" s="7"/>
      <c r="E290" s="7"/>
      <c r="F290" s="8"/>
      <c r="G290" s="8"/>
      <c r="H290" s="8"/>
      <c r="I290" s="8"/>
      <c r="J290" s="66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10"/>
      <c r="V290" s="11"/>
      <c r="W290" s="12"/>
      <c r="X290" s="13"/>
      <c r="Y290" s="14"/>
      <c r="Z290" s="14"/>
      <c r="AA290" s="14"/>
      <c r="AB290" s="14"/>
      <c r="AC290" s="15"/>
      <c r="AD290" s="5"/>
      <c r="AE290" s="16"/>
      <c r="AF290" s="17"/>
      <c r="AG290" s="72"/>
      <c r="AH290" s="72"/>
      <c r="AI290" s="72"/>
      <c r="AJ290" s="72"/>
      <c r="AK290" s="72"/>
      <c r="AL290" s="72"/>
      <c r="AM290" s="72"/>
      <c r="AN290" s="19"/>
      <c r="AO290" s="19"/>
      <c r="AP290" s="72"/>
    </row>
    <row r="291" ht="10.5" customHeight="1">
      <c r="A291" s="3">
        <v>282.0</v>
      </c>
      <c r="B291" s="3"/>
      <c r="C291" s="5"/>
      <c r="D291" s="7"/>
      <c r="E291" s="7"/>
      <c r="F291" s="8"/>
      <c r="G291" s="8"/>
      <c r="H291" s="8"/>
      <c r="I291" s="8"/>
      <c r="J291" s="66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10"/>
      <c r="V291" s="11"/>
      <c r="W291" s="12"/>
      <c r="X291" s="13"/>
      <c r="Y291" s="14"/>
      <c r="Z291" s="14"/>
      <c r="AA291" s="14"/>
      <c r="AB291" s="14"/>
      <c r="AC291" s="15"/>
      <c r="AD291" s="5"/>
      <c r="AE291" s="16"/>
      <c r="AF291" s="17"/>
      <c r="AG291" s="72"/>
      <c r="AH291" s="72"/>
      <c r="AI291" s="72"/>
      <c r="AJ291" s="72"/>
      <c r="AK291" s="72"/>
      <c r="AL291" s="72"/>
      <c r="AM291" s="72"/>
      <c r="AN291" s="19"/>
      <c r="AO291" s="19"/>
      <c r="AP291" s="72"/>
    </row>
    <row r="292" ht="10.5" customHeight="1">
      <c r="A292" s="3">
        <v>283.0</v>
      </c>
      <c r="B292" s="3"/>
      <c r="C292" s="5"/>
      <c r="D292" s="7"/>
      <c r="E292" s="7"/>
      <c r="F292" s="8"/>
      <c r="G292" s="8"/>
      <c r="H292" s="8"/>
      <c r="I292" s="8"/>
      <c r="J292" s="66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10"/>
      <c r="V292" s="11"/>
      <c r="W292" s="12"/>
      <c r="X292" s="13"/>
      <c r="Y292" s="14"/>
      <c r="Z292" s="14"/>
      <c r="AA292" s="14"/>
      <c r="AB292" s="14"/>
      <c r="AC292" s="15"/>
      <c r="AD292" s="5"/>
      <c r="AE292" s="16"/>
      <c r="AF292" s="17"/>
      <c r="AG292" s="72"/>
      <c r="AH292" s="72"/>
      <c r="AI292" s="72"/>
      <c r="AJ292" s="72"/>
      <c r="AK292" s="72"/>
      <c r="AL292" s="72"/>
      <c r="AM292" s="72"/>
      <c r="AN292" s="19"/>
      <c r="AO292" s="19"/>
      <c r="AP292" s="72"/>
    </row>
    <row r="293" ht="10.5" customHeight="1">
      <c r="A293" s="3">
        <v>284.0</v>
      </c>
      <c r="B293" s="3"/>
      <c r="C293" s="5"/>
      <c r="D293" s="7"/>
      <c r="E293" s="7"/>
      <c r="F293" s="8"/>
      <c r="G293" s="8"/>
      <c r="H293" s="8"/>
      <c r="I293" s="8"/>
      <c r="J293" s="66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10"/>
      <c r="V293" s="11"/>
      <c r="W293" s="12"/>
      <c r="X293" s="13"/>
      <c r="Y293" s="14"/>
      <c r="Z293" s="14"/>
      <c r="AA293" s="14"/>
      <c r="AB293" s="14"/>
      <c r="AC293" s="15"/>
      <c r="AD293" s="5"/>
      <c r="AE293" s="16"/>
      <c r="AF293" s="17"/>
      <c r="AG293" s="72"/>
      <c r="AH293" s="72"/>
      <c r="AI293" s="72"/>
      <c r="AJ293" s="72"/>
      <c r="AK293" s="72"/>
      <c r="AL293" s="72"/>
      <c r="AM293" s="72"/>
      <c r="AN293" s="19"/>
      <c r="AO293" s="19"/>
      <c r="AP293" s="72"/>
    </row>
    <row r="294" ht="10.5" customHeight="1">
      <c r="A294" s="3">
        <v>285.0</v>
      </c>
      <c r="B294" s="3"/>
      <c r="C294" s="5"/>
      <c r="D294" s="7"/>
      <c r="E294" s="7"/>
      <c r="F294" s="8"/>
      <c r="G294" s="8"/>
      <c r="H294" s="8"/>
      <c r="I294" s="8"/>
      <c r="J294" s="66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10"/>
      <c r="V294" s="11"/>
      <c r="W294" s="12"/>
      <c r="X294" s="13"/>
      <c r="Y294" s="14"/>
      <c r="Z294" s="14"/>
      <c r="AA294" s="14"/>
      <c r="AB294" s="14"/>
      <c r="AC294" s="15"/>
      <c r="AD294" s="5"/>
      <c r="AE294" s="16"/>
      <c r="AF294" s="17"/>
      <c r="AG294" s="72"/>
      <c r="AH294" s="72"/>
      <c r="AI294" s="72"/>
      <c r="AJ294" s="72"/>
      <c r="AK294" s="72"/>
      <c r="AL294" s="72"/>
      <c r="AM294" s="72"/>
      <c r="AN294" s="19"/>
      <c r="AO294" s="19"/>
      <c r="AP294" s="72"/>
    </row>
    <row r="295" ht="10.5" customHeight="1">
      <c r="A295" s="3">
        <v>286.0</v>
      </c>
      <c r="B295" s="3"/>
      <c r="C295" s="5"/>
      <c r="D295" s="7"/>
      <c r="E295" s="7"/>
      <c r="F295" s="8"/>
      <c r="G295" s="8"/>
      <c r="H295" s="8"/>
      <c r="I295" s="8"/>
      <c r="J295" s="66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10"/>
      <c r="V295" s="11"/>
      <c r="W295" s="12"/>
      <c r="X295" s="13"/>
      <c r="Y295" s="14"/>
      <c r="Z295" s="14"/>
      <c r="AA295" s="14"/>
      <c r="AB295" s="14"/>
      <c r="AC295" s="15"/>
      <c r="AD295" s="5"/>
      <c r="AE295" s="16"/>
      <c r="AF295" s="17"/>
      <c r="AG295" s="72"/>
      <c r="AH295" s="72"/>
      <c r="AI295" s="72"/>
      <c r="AJ295" s="72"/>
      <c r="AK295" s="72"/>
      <c r="AL295" s="72"/>
      <c r="AM295" s="72"/>
      <c r="AN295" s="19"/>
      <c r="AO295" s="19"/>
      <c r="AP295" s="72"/>
    </row>
    <row r="296" ht="10.5" customHeight="1">
      <c r="A296" s="3">
        <v>287.0</v>
      </c>
      <c r="B296" s="3"/>
      <c r="C296" s="5"/>
      <c r="D296" s="7"/>
      <c r="E296" s="7"/>
      <c r="F296" s="8"/>
      <c r="G296" s="8"/>
      <c r="H296" s="8"/>
      <c r="I296" s="8"/>
      <c r="J296" s="66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10"/>
      <c r="V296" s="11"/>
      <c r="W296" s="12"/>
      <c r="X296" s="13"/>
      <c r="Y296" s="14"/>
      <c r="Z296" s="14"/>
      <c r="AA296" s="14"/>
      <c r="AB296" s="14"/>
      <c r="AC296" s="15"/>
      <c r="AD296" s="5"/>
      <c r="AE296" s="16"/>
      <c r="AF296" s="17"/>
      <c r="AG296" s="72"/>
      <c r="AH296" s="72"/>
      <c r="AI296" s="72"/>
      <c r="AJ296" s="72"/>
      <c r="AK296" s="72"/>
      <c r="AL296" s="72"/>
      <c r="AM296" s="72"/>
      <c r="AN296" s="19"/>
      <c r="AO296" s="19"/>
      <c r="AP296" s="72"/>
    </row>
    <row r="297" ht="10.5" customHeight="1">
      <c r="A297" s="3">
        <v>288.0</v>
      </c>
      <c r="B297" s="3"/>
      <c r="C297" s="5"/>
      <c r="D297" s="7"/>
      <c r="E297" s="7"/>
      <c r="F297" s="8"/>
      <c r="G297" s="8"/>
      <c r="H297" s="8"/>
      <c r="I297" s="8"/>
      <c r="J297" s="66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10"/>
      <c r="V297" s="11"/>
      <c r="W297" s="12"/>
      <c r="X297" s="13"/>
      <c r="Y297" s="14"/>
      <c r="Z297" s="14"/>
      <c r="AA297" s="14"/>
      <c r="AB297" s="14"/>
      <c r="AC297" s="15"/>
      <c r="AD297" s="5"/>
      <c r="AE297" s="16"/>
      <c r="AF297" s="17"/>
      <c r="AG297" s="72"/>
      <c r="AH297" s="72"/>
      <c r="AI297" s="72"/>
      <c r="AJ297" s="72"/>
      <c r="AK297" s="72"/>
      <c r="AL297" s="72"/>
      <c r="AM297" s="72"/>
      <c r="AN297" s="19"/>
      <c r="AO297" s="19"/>
      <c r="AP297" s="72"/>
    </row>
    <row r="298" ht="10.5" customHeight="1">
      <c r="A298" s="3">
        <v>289.0</v>
      </c>
      <c r="B298" s="3"/>
      <c r="C298" s="5"/>
      <c r="D298" s="7"/>
      <c r="E298" s="7"/>
      <c r="F298" s="8"/>
      <c r="G298" s="8"/>
      <c r="H298" s="8"/>
      <c r="I298" s="8"/>
      <c r="J298" s="66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10"/>
      <c r="V298" s="11"/>
      <c r="W298" s="12"/>
      <c r="X298" s="13"/>
      <c r="Y298" s="14"/>
      <c r="Z298" s="14"/>
      <c r="AA298" s="14"/>
      <c r="AB298" s="14"/>
      <c r="AC298" s="15"/>
      <c r="AD298" s="5"/>
      <c r="AE298" s="16"/>
      <c r="AF298" s="17"/>
      <c r="AG298" s="72"/>
      <c r="AH298" s="72"/>
      <c r="AI298" s="72"/>
      <c r="AJ298" s="72"/>
      <c r="AK298" s="72"/>
      <c r="AL298" s="72"/>
      <c r="AM298" s="72"/>
      <c r="AN298" s="19"/>
      <c r="AO298" s="19"/>
      <c r="AP298" s="72"/>
    </row>
    <row r="299" ht="10.5" customHeight="1">
      <c r="A299" s="3">
        <v>290.0</v>
      </c>
      <c r="B299" s="3"/>
      <c r="C299" s="5"/>
      <c r="D299" s="7"/>
      <c r="E299" s="7"/>
      <c r="F299" s="8"/>
      <c r="G299" s="8"/>
      <c r="H299" s="8"/>
      <c r="I299" s="8"/>
      <c r="J299" s="66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10"/>
      <c r="V299" s="11"/>
      <c r="W299" s="12"/>
      <c r="X299" s="13"/>
      <c r="Y299" s="14"/>
      <c r="Z299" s="14"/>
      <c r="AA299" s="14"/>
      <c r="AB299" s="14"/>
      <c r="AC299" s="15"/>
      <c r="AD299" s="5"/>
      <c r="AE299" s="16"/>
      <c r="AF299" s="17"/>
      <c r="AG299" s="72"/>
      <c r="AH299" s="72"/>
      <c r="AI299" s="72"/>
      <c r="AJ299" s="72"/>
      <c r="AK299" s="72"/>
      <c r="AL299" s="72"/>
      <c r="AM299" s="72"/>
      <c r="AN299" s="19"/>
      <c r="AO299" s="19"/>
      <c r="AP299" s="72"/>
    </row>
    <row r="300" ht="10.5" customHeight="1">
      <c r="A300" s="3">
        <v>291.0</v>
      </c>
      <c r="B300" s="3"/>
      <c r="C300" s="5"/>
      <c r="D300" s="7"/>
      <c r="E300" s="7"/>
      <c r="F300" s="8"/>
      <c r="G300" s="8"/>
      <c r="H300" s="8"/>
      <c r="I300" s="8"/>
      <c r="J300" s="66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10"/>
      <c r="V300" s="11"/>
      <c r="W300" s="12"/>
      <c r="X300" s="13"/>
      <c r="Y300" s="14"/>
      <c r="Z300" s="14"/>
      <c r="AA300" s="14"/>
      <c r="AB300" s="14"/>
      <c r="AC300" s="15"/>
      <c r="AD300" s="5"/>
      <c r="AE300" s="16"/>
      <c r="AF300" s="17"/>
      <c r="AG300" s="72"/>
      <c r="AH300" s="72"/>
      <c r="AI300" s="72"/>
      <c r="AJ300" s="72"/>
      <c r="AK300" s="72"/>
      <c r="AL300" s="72"/>
      <c r="AM300" s="72"/>
      <c r="AN300" s="19"/>
      <c r="AO300" s="19"/>
      <c r="AP300" s="72"/>
    </row>
    <row r="301" ht="10.5" customHeight="1">
      <c r="A301" s="3">
        <v>292.0</v>
      </c>
      <c r="B301" s="3"/>
      <c r="C301" s="5"/>
      <c r="D301" s="7"/>
      <c r="E301" s="7"/>
      <c r="F301" s="8"/>
      <c r="G301" s="8"/>
      <c r="H301" s="8"/>
      <c r="I301" s="8"/>
      <c r="J301" s="66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10"/>
      <c r="V301" s="11"/>
      <c r="W301" s="12"/>
      <c r="X301" s="13"/>
      <c r="Y301" s="14"/>
      <c r="Z301" s="14"/>
      <c r="AA301" s="14"/>
      <c r="AB301" s="14"/>
      <c r="AC301" s="15"/>
      <c r="AD301" s="5"/>
      <c r="AE301" s="16"/>
      <c r="AF301" s="17"/>
      <c r="AG301" s="72"/>
      <c r="AH301" s="72"/>
      <c r="AI301" s="72"/>
      <c r="AJ301" s="72"/>
      <c r="AK301" s="72"/>
      <c r="AL301" s="72"/>
      <c r="AM301" s="72"/>
      <c r="AN301" s="19"/>
      <c r="AO301" s="19"/>
      <c r="AP301" s="72"/>
    </row>
    <row r="302" ht="10.5" customHeight="1">
      <c r="A302" s="3">
        <v>293.0</v>
      </c>
      <c r="B302" s="3"/>
      <c r="C302" s="5"/>
      <c r="D302" s="7"/>
      <c r="E302" s="7"/>
      <c r="F302" s="8"/>
      <c r="G302" s="8"/>
      <c r="H302" s="8"/>
      <c r="I302" s="8"/>
      <c r="J302" s="66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10"/>
      <c r="V302" s="11"/>
      <c r="W302" s="12"/>
      <c r="X302" s="13"/>
      <c r="Y302" s="14"/>
      <c r="Z302" s="14"/>
      <c r="AA302" s="14"/>
      <c r="AB302" s="14"/>
      <c r="AC302" s="15"/>
      <c r="AD302" s="5"/>
      <c r="AE302" s="16"/>
      <c r="AF302" s="17"/>
      <c r="AG302" s="72"/>
      <c r="AH302" s="72"/>
      <c r="AI302" s="72"/>
      <c r="AJ302" s="72"/>
      <c r="AK302" s="72"/>
      <c r="AL302" s="72"/>
      <c r="AM302" s="72"/>
      <c r="AN302" s="19"/>
      <c r="AO302" s="19"/>
      <c r="AP302" s="72"/>
    </row>
    <row r="303" ht="10.5" customHeight="1">
      <c r="A303" s="3">
        <v>294.0</v>
      </c>
      <c r="B303" s="3"/>
      <c r="C303" s="5"/>
      <c r="D303" s="7"/>
      <c r="E303" s="7"/>
      <c r="F303" s="8"/>
      <c r="G303" s="8"/>
      <c r="H303" s="8"/>
      <c r="I303" s="8"/>
      <c r="J303" s="66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10"/>
      <c r="V303" s="11"/>
      <c r="W303" s="12"/>
      <c r="X303" s="13"/>
      <c r="Y303" s="14"/>
      <c r="Z303" s="14"/>
      <c r="AA303" s="14"/>
      <c r="AB303" s="14"/>
      <c r="AC303" s="15"/>
      <c r="AD303" s="5"/>
      <c r="AE303" s="16"/>
      <c r="AF303" s="17"/>
      <c r="AG303" s="72"/>
      <c r="AH303" s="72"/>
      <c r="AI303" s="72"/>
      <c r="AJ303" s="72"/>
      <c r="AK303" s="72"/>
      <c r="AL303" s="72"/>
      <c r="AM303" s="72"/>
      <c r="AN303" s="19"/>
      <c r="AO303" s="19"/>
      <c r="AP303" s="72"/>
    </row>
    <row r="304" ht="10.5" customHeight="1">
      <c r="A304" s="3">
        <v>295.0</v>
      </c>
      <c r="B304" s="3"/>
      <c r="C304" s="5"/>
      <c r="D304" s="7"/>
      <c r="E304" s="7"/>
      <c r="F304" s="8"/>
      <c r="G304" s="8"/>
      <c r="H304" s="8"/>
      <c r="I304" s="8"/>
      <c r="J304" s="66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10"/>
      <c r="V304" s="11"/>
      <c r="W304" s="12"/>
      <c r="X304" s="13"/>
      <c r="Y304" s="14"/>
      <c r="Z304" s="14"/>
      <c r="AA304" s="14"/>
      <c r="AB304" s="14"/>
      <c r="AC304" s="15"/>
      <c r="AD304" s="5"/>
      <c r="AE304" s="16"/>
      <c r="AF304" s="17"/>
      <c r="AG304" s="72"/>
      <c r="AH304" s="72"/>
      <c r="AI304" s="72"/>
      <c r="AJ304" s="72"/>
      <c r="AK304" s="72"/>
      <c r="AL304" s="72"/>
      <c r="AM304" s="72"/>
      <c r="AN304" s="19"/>
      <c r="AO304" s="19"/>
      <c r="AP304" s="72"/>
    </row>
    <row r="305" ht="10.5" customHeight="1">
      <c r="A305" s="3">
        <v>296.0</v>
      </c>
      <c r="B305" s="3"/>
      <c r="C305" s="5"/>
      <c r="D305" s="7"/>
      <c r="E305" s="7"/>
      <c r="F305" s="8"/>
      <c r="G305" s="8"/>
      <c r="H305" s="8"/>
      <c r="I305" s="8"/>
      <c r="J305" s="66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10"/>
      <c r="V305" s="11"/>
      <c r="W305" s="12"/>
      <c r="X305" s="13"/>
      <c r="Y305" s="14"/>
      <c r="Z305" s="14"/>
      <c r="AA305" s="14"/>
      <c r="AB305" s="14"/>
      <c r="AC305" s="15"/>
      <c r="AD305" s="5"/>
      <c r="AE305" s="16"/>
      <c r="AF305" s="17"/>
      <c r="AG305" s="72"/>
      <c r="AH305" s="72"/>
      <c r="AI305" s="72"/>
      <c r="AJ305" s="72"/>
      <c r="AK305" s="72"/>
      <c r="AL305" s="72"/>
      <c r="AM305" s="72"/>
      <c r="AN305" s="19"/>
      <c r="AO305" s="19"/>
      <c r="AP305" s="72"/>
    </row>
    <row r="306" ht="10.5" customHeight="1">
      <c r="A306" s="3">
        <v>297.0</v>
      </c>
      <c r="B306" s="3"/>
      <c r="C306" s="5"/>
      <c r="D306" s="7"/>
      <c r="E306" s="7"/>
      <c r="F306" s="8"/>
      <c r="G306" s="8"/>
      <c r="H306" s="8"/>
      <c r="I306" s="8"/>
      <c r="J306" s="66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10"/>
      <c r="V306" s="11"/>
      <c r="W306" s="12"/>
      <c r="X306" s="13"/>
      <c r="Y306" s="14"/>
      <c r="Z306" s="14"/>
      <c r="AA306" s="14"/>
      <c r="AB306" s="14"/>
      <c r="AC306" s="15"/>
      <c r="AD306" s="5"/>
      <c r="AE306" s="16"/>
      <c r="AF306" s="17"/>
      <c r="AG306" s="72"/>
      <c r="AH306" s="72"/>
      <c r="AI306" s="72"/>
      <c r="AJ306" s="72"/>
      <c r="AK306" s="72"/>
      <c r="AL306" s="72"/>
      <c r="AM306" s="72"/>
      <c r="AN306" s="19"/>
      <c r="AO306" s="19"/>
      <c r="AP306" s="72"/>
    </row>
    <row r="307" ht="10.5" customHeight="1">
      <c r="A307" s="3">
        <v>298.0</v>
      </c>
      <c r="B307" s="3"/>
      <c r="C307" s="5"/>
      <c r="D307" s="7"/>
      <c r="E307" s="7"/>
      <c r="F307" s="8"/>
      <c r="G307" s="8"/>
      <c r="H307" s="8"/>
      <c r="I307" s="8"/>
      <c r="J307" s="66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10"/>
      <c r="V307" s="11"/>
      <c r="W307" s="12"/>
      <c r="X307" s="13"/>
      <c r="Y307" s="14"/>
      <c r="Z307" s="14"/>
      <c r="AA307" s="14"/>
      <c r="AB307" s="14"/>
      <c r="AC307" s="15"/>
      <c r="AD307" s="5"/>
      <c r="AE307" s="16"/>
      <c r="AF307" s="17"/>
      <c r="AG307" s="72"/>
      <c r="AH307" s="72"/>
      <c r="AI307" s="72"/>
      <c r="AJ307" s="72"/>
      <c r="AK307" s="72"/>
      <c r="AL307" s="72"/>
      <c r="AM307" s="72"/>
      <c r="AN307" s="19"/>
      <c r="AO307" s="19"/>
      <c r="AP307" s="72"/>
    </row>
    <row r="308" ht="10.5" customHeight="1">
      <c r="A308" s="3">
        <v>299.0</v>
      </c>
      <c r="B308" s="3"/>
      <c r="C308" s="5"/>
      <c r="D308" s="7"/>
      <c r="E308" s="7"/>
      <c r="F308" s="8"/>
      <c r="G308" s="8"/>
      <c r="H308" s="8"/>
      <c r="I308" s="8"/>
      <c r="J308" s="66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10"/>
      <c r="V308" s="11"/>
      <c r="W308" s="12"/>
      <c r="X308" s="13"/>
      <c r="Y308" s="14"/>
      <c r="Z308" s="14"/>
      <c r="AA308" s="14"/>
      <c r="AB308" s="14"/>
      <c r="AC308" s="15"/>
      <c r="AD308" s="5"/>
      <c r="AE308" s="16"/>
      <c r="AF308" s="17"/>
      <c r="AG308" s="72"/>
      <c r="AH308" s="72"/>
      <c r="AI308" s="72"/>
      <c r="AJ308" s="72"/>
      <c r="AK308" s="72"/>
      <c r="AL308" s="72"/>
      <c r="AM308" s="72"/>
      <c r="AN308" s="19"/>
      <c r="AO308" s="19"/>
      <c r="AP308" s="72"/>
    </row>
    <row r="309" ht="10.5" customHeight="1">
      <c r="A309" s="3">
        <v>300.0</v>
      </c>
      <c r="B309" s="3"/>
      <c r="C309" s="5"/>
      <c r="D309" s="7"/>
      <c r="E309" s="7"/>
      <c r="F309" s="8"/>
      <c r="G309" s="8"/>
      <c r="H309" s="8"/>
      <c r="I309" s="8"/>
      <c r="J309" s="66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10"/>
      <c r="V309" s="11"/>
      <c r="W309" s="12"/>
      <c r="X309" s="13"/>
      <c r="Y309" s="14"/>
      <c r="Z309" s="14"/>
      <c r="AA309" s="14"/>
      <c r="AB309" s="14"/>
      <c r="AC309" s="15"/>
      <c r="AD309" s="5"/>
      <c r="AE309" s="16"/>
      <c r="AF309" s="17"/>
      <c r="AG309" s="72"/>
      <c r="AH309" s="72"/>
      <c r="AI309" s="72"/>
      <c r="AJ309" s="72"/>
      <c r="AK309" s="72"/>
      <c r="AL309" s="72"/>
      <c r="AM309" s="72"/>
      <c r="AN309" s="19"/>
      <c r="AO309" s="19"/>
      <c r="AP309" s="72"/>
    </row>
    <row r="310" ht="10.5" customHeight="1">
      <c r="A310" s="3">
        <v>301.0</v>
      </c>
      <c r="B310" s="3"/>
      <c r="C310" s="5"/>
      <c r="D310" s="7"/>
      <c r="E310" s="7"/>
      <c r="F310" s="8"/>
      <c r="G310" s="8"/>
      <c r="H310" s="8"/>
      <c r="I310" s="8"/>
      <c r="J310" s="66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10"/>
      <c r="V310" s="11"/>
      <c r="W310" s="12"/>
      <c r="X310" s="13"/>
      <c r="Y310" s="14"/>
      <c r="Z310" s="14"/>
      <c r="AA310" s="14"/>
      <c r="AB310" s="14"/>
      <c r="AC310" s="15"/>
      <c r="AD310" s="5"/>
      <c r="AE310" s="16"/>
      <c r="AF310" s="17"/>
      <c r="AG310" s="72"/>
      <c r="AH310" s="72"/>
      <c r="AI310" s="72"/>
      <c r="AJ310" s="72"/>
      <c r="AK310" s="72"/>
      <c r="AL310" s="72"/>
      <c r="AM310" s="72"/>
      <c r="AN310" s="19"/>
      <c r="AO310" s="19"/>
      <c r="AP310" s="72"/>
    </row>
    <row r="311" ht="10.5" customHeight="1">
      <c r="A311" s="3">
        <v>302.0</v>
      </c>
      <c r="B311" s="3"/>
      <c r="C311" s="5"/>
      <c r="D311" s="7"/>
      <c r="E311" s="7"/>
      <c r="F311" s="8"/>
      <c r="G311" s="8"/>
      <c r="H311" s="8"/>
      <c r="I311" s="8"/>
      <c r="J311" s="66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10"/>
      <c r="V311" s="11"/>
      <c r="W311" s="12"/>
      <c r="X311" s="13"/>
      <c r="Y311" s="14"/>
      <c r="Z311" s="14"/>
      <c r="AA311" s="14"/>
      <c r="AB311" s="14"/>
      <c r="AC311" s="15"/>
      <c r="AD311" s="5"/>
      <c r="AE311" s="16"/>
      <c r="AF311" s="17"/>
      <c r="AG311" s="72"/>
      <c r="AH311" s="72"/>
      <c r="AI311" s="72"/>
      <c r="AJ311" s="72"/>
      <c r="AK311" s="72"/>
      <c r="AL311" s="72"/>
      <c r="AM311" s="72"/>
      <c r="AN311" s="19"/>
      <c r="AO311" s="19"/>
      <c r="AP311" s="72"/>
    </row>
    <row r="312" ht="10.5" customHeight="1">
      <c r="A312" s="3">
        <v>303.0</v>
      </c>
      <c r="B312" s="3"/>
      <c r="C312" s="5"/>
      <c r="D312" s="7"/>
      <c r="E312" s="7"/>
      <c r="F312" s="8"/>
      <c r="G312" s="8"/>
      <c r="H312" s="8"/>
      <c r="I312" s="8"/>
      <c r="J312" s="66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10"/>
      <c r="V312" s="11"/>
      <c r="W312" s="12"/>
      <c r="X312" s="13"/>
      <c r="Y312" s="14"/>
      <c r="Z312" s="14"/>
      <c r="AA312" s="14"/>
      <c r="AB312" s="14"/>
      <c r="AC312" s="15"/>
      <c r="AD312" s="5"/>
      <c r="AE312" s="16"/>
      <c r="AF312" s="17"/>
      <c r="AG312" s="72"/>
      <c r="AH312" s="72"/>
      <c r="AI312" s="72"/>
      <c r="AJ312" s="72"/>
      <c r="AK312" s="72"/>
      <c r="AL312" s="72"/>
      <c r="AM312" s="72"/>
      <c r="AN312" s="19"/>
      <c r="AO312" s="19"/>
      <c r="AP312" s="72"/>
    </row>
    <row r="313" ht="10.5" customHeight="1">
      <c r="A313" s="3">
        <v>304.0</v>
      </c>
      <c r="B313" s="3"/>
      <c r="C313" s="5"/>
      <c r="D313" s="7"/>
      <c r="E313" s="7"/>
      <c r="F313" s="8"/>
      <c r="G313" s="8"/>
      <c r="H313" s="8"/>
      <c r="I313" s="8"/>
      <c r="J313" s="66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10"/>
      <c r="V313" s="11"/>
      <c r="W313" s="12"/>
      <c r="X313" s="13"/>
      <c r="Y313" s="14"/>
      <c r="Z313" s="14"/>
      <c r="AA313" s="14"/>
      <c r="AB313" s="14"/>
      <c r="AC313" s="15"/>
      <c r="AD313" s="5"/>
      <c r="AE313" s="16"/>
      <c r="AF313" s="17"/>
      <c r="AG313" s="72"/>
      <c r="AH313" s="72"/>
      <c r="AI313" s="72"/>
      <c r="AJ313" s="72"/>
      <c r="AK313" s="72"/>
      <c r="AL313" s="72"/>
      <c r="AM313" s="72"/>
      <c r="AN313" s="19"/>
      <c r="AO313" s="19"/>
      <c r="AP313" s="72"/>
    </row>
    <row r="314" ht="10.5" customHeight="1">
      <c r="A314" s="3">
        <v>305.0</v>
      </c>
      <c r="B314" s="3"/>
      <c r="C314" s="5"/>
      <c r="D314" s="7"/>
      <c r="E314" s="7"/>
      <c r="F314" s="8"/>
      <c r="G314" s="8"/>
      <c r="H314" s="8"/>
      <c r="I314" s="8"/>
      <c r="J314" s="66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10"/>
      <c r="V314" s="11"/>
      <c r="W314" s="12"/>
      <c r="X314" s="13"/>
      <c r="Y314" s="14"/>
      <c r="Z314" s="14"/>
      <c r="AA314" s="14"/>
      <c r="AB314" s="14"/>
      <c r="AC314" s="15"/>
      <c r="AD314" s="5"/>
      <c r="AE314" s="16"/>
      <c r="AF314" s="17"/>
      <c r="AG314" s="72"/>
      <c r="AH314" s="72"/>
      <c r="AI314" s="72"/>
      <c r="AJ314" s="72"/>
      <c r="AK314" s="72"/>
      <c r="AL314" s="72"/>
      <c r="AM314" s="72"/>
      <c r="AN314" s="19"/>
      <c r="AO314" s="19"/>
      <c r="AP314" s="72"/>
    </row>
    <row r="315" ht="10.5" customHeight="1">
      <c r="A315" s="3">
        <v>306.0</v>
      </c>
      <c r="B315" s="3"/>
      <c r="C315" s="5"/>
      <c r="D315" s="7"/>
      <c r="E315" s="7"/>
      <c r="F315" s="8"/>
      <c r="G315" s="8"/>
      <c r="H315" s="8"/>
      <c r="I315" s="8"/>
      <c r="J315" s="66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10"/>
      <c r="V315" s="11"/>
      <c r="W315" s="12"/>
      <c r="X315" s="13"/>
      <c r="Y315" s="14"/>
      <c r="Z315" s="14"/>
      <c r="AA315" s="14"/>
      <c r="AB315" s="14"/>
      <c r="AC315" s="15"/>
      <c r="AD315" s="5"/>
      <c r="AE315" s="16"/>
      <c r="AF315" s="17"/>
      <c r="AG315" s="72"/>
      <c r="AH315" s="72"/>
      <c r="AI315" s="72"/>
      <c r="AJ315" s="72"/>
      <c r="AK315" s="72"/>
      <c r="AL315" s="72"/>
      <c r="AM315" s="72"/>
      <c r="AN315" s="19"/>
      <c r="AO315" s="19"/>
      <c r="AP315" s="72"/>
    </row>
    <row r="316" ht="10.5" customHeight="1">
      <c r="A316" s="3">
        <v>307.0</v>
      </c>
      <c r="B316" s="3"/>
      <c r="C316" s="5"/>
      <c r="D316" s="7"/>
      <c r="E316" s="7"/>
      <c r="F316" s="8"/>
      <c r="G316" s="8"/>
      <c r="H316" s="8"/>
      <c r="I316" s="8"/>
      <c r="J316" s="66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10"/>
      <c r="V316" s="11"/>
      <c r="W316" s="12"/>
      <c r="X316" s="13"/>
      <c r="Y316" s="14"/>
      <c r="Z316" s="14"/>
      <c r="AA316" s="14"/>
      <c r="AB316" s="14"/>
      <c r="AC316" s="15"/>
      <c r="AD316" s="5"/>
      <c r="AE316" s="16"/>
      <c r="AF316" s="17"/>
      <c r="AG316" s="72"/>
      <c r="AH316" s="72"/>
      <c r="AI316" s="72"/>
      <c r="AJ316" s="72"/>
      <c r="AK316" s="72"/>
      <c r="AL316" s="72"/>
      <c r="AM316" s="72"/>
      <c r="AN316" s="19"/>
      <c r="AO316" s="19"/>
      <c r="AP316" s="72"/>
    </row>
    <row r="317" ht="10.5" customHeight="1">
      <c r="A317" s="3">
        <v>308.0</v>
      </c>
      <c r="B317" s="3"/>
      <c r="C317" s="5"/>
      <c r="D317" s="7"/>
      <c r="E317" s="7"/>
      <c r="F317" s="8"/>
      <c r="G317" s="8"/>
      <c r="H317" s="8"/>
      <c r="I317" s="8"/>
      <c r="J317" s="66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10"/>
      <c r="V317" s="11"/>
      <c r="W317" s="12"/>
      <c r="X317" s="13"/>
      <c r="Y317" s="14"/>
      <c r="Z317" s="14"/>
      <c r="AA317" s="14"/>
      <c r="AB317" s="14"/>
      <c r="AC317" s="15"/>
      <c r="AD317" s="5"/>
      <c r="AE317" s="16"/>
      <c r="AF317" s="17"/>
      <c r="AG317" s="72"/>
      <c r="AH317" s="72"/>
      <c r="AI317" s="72"/>
      <c r="AJ317" s="72"/>
      <c r="AK317" s="72"/>
      <c r="AL317" s="72"/>
      <c r="AM317" s="72"/>
      <c r="AN317" s="19"/>
      <c r="AO317" s="19"/>
      <c r="AP317" s="72"/>
    </row>
    <row r="318" ht="10.5" customHeight="1">
      <c r="A318" s="3">
        <v>309.0</v>
      </c>
      <c r="B318" s="3"/>
      <c r="C318" s="5"/>
      <c r="D318" s="7"/>
      <c r="E318" s="7"/>
      <c r="F318" s="8"/>
      <c r="G318" s="8"/>
      <c r="H318" s="8"/>
      <c r="I318" s="8"/>
      <c r="J318" s="66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10"/>
      <c r="V318" s="11"/>
      <c r="W318" s="12"/>
      <c r="X318" s="13"/>
      <c r="Y318" s="14"/>
      <c r="Z318" s="14"/>
      <c r="AA318" s="14"/>
      <c r="AB318" s="14"/>
      <c r="AC318" s="15"/>
      <c r="AD318" s="5"/>
      <c r="AE318" s="16"/>
      <c r="AF318" s="17"/>
      <c r="AG318" s="72"/>
      <c r="AH318" s="72"/>
      <c r="AI318" s="72"/>
      <c r="AJ318" s="72"/>
      <c r="AK318" s="72"/>
      <c r="AL318" s="72"/>
      <c r="AM318" s="72"/>
      <c r="AN318" s="19"/>
      <c r="AO318" s="19"/>
      <c r="AP318" s="72"/>
    </row>
    <row r="319" ht="10.5" customHeight="1">
      <c r="A319" s="3">
        <v>310.0</v>
      </c>
      <c r="B319" s="3"/>
      <c r="C319" s="5"/>
      <c r="D319" s="7"/>
      <c r="E319" s="7"/>
      <c r="F319" s="8"/>
      <c r="G319" s="8"/>
      <c r="H319" s="8"/>
      <c r="I319" s="8"/>
      <c r="J319" s="66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10"/>
      <c r="V319" s="11"/>
      <c r="W319" s="12"/>
      <c r="X319" s="13"/>
      <c r="Y319" s="14"/>
      <c r="Z319" s="14"/>
      <c r="AA319" s="14"/>
      <c r="AB319" s="14"/>
      <c r="AC319" s="15"/>
      <c r="AD319" s="5"/>
      <c r="AE319" s="16"/>
      <c r="AF319" s="17"/>
      <c r="AG319" s="72"/>
      <c r="AH319" s="72"/>
      <c r="AI319" s="72"/>
      <c r="AJ319" s="72"/>
      <c r="AK319" s="72"/>
      <c r="AL319" s="72"/>
      <c r="AM319" s="72"/>
      <c r="AN319" s="19"/>
      <c r="AO319" s="19"/>
      <c r="AP319" s="72"/>
    </row>
    <row r="320" ht="10.5" customHeight="1">
      <c r="A320" s="3">
        <v>311.0</v>
      </c>
      <c r="B320" s="3"/>
      <c r="C320" s="5"/>
      <c r="D320" s="7"/>
      <c r="E320" s="7"/>
      <c r="F320" s="8"/>
      <c r="G320" s="8"/>
      <c r="H320" s="8"/>
      <c r="I320" s="8"/>
      <c r="J320" s="66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10"/>
      <c r="V320" s="11"/>
      <c r="W320" s="12"/>
      <c r="X320" s="13"/>
      <c r="Y320" s="14"/>
      <c r="Z320" s="14"/>
      <c r="AA320" s="14"/>
      <c r="AB320" s="14"/>
      <c r="AC320" s="15"/>
      <c r="AD320" s="5"/>
      <c r="AE320" s="16"/>
      <c r="AF320" s="17"/>
      <c r="AG320" s="72"/>
      <c r="AH320" s="72"/>
      <c r="AI320" s="72"/>
      <c r="AJ320" s="72"/>
      <c r="AK320" s="72"/>
      <c r="AL320" s="72"/>
      <c r="AM320" s="72"/>
      <c r="AN320" s="19"/>
      <c r="AO320" s="19"/>
      <c r="AP320" s="72"/>
    </row>
    <row r="321" ht="10.5" customHeight="1">
      <c r="A321" s="3">
        <v>312.0</v>
      </c>
      <c r="B321" s="3"/>
      <c r="C321" s="5"/>
      <c r="D321" s="7"/>
      <c r="E321" s="7"/>
      <c r="F321" s="8"/>
      <c r="G321" s="8"/>
      <c r="H321" s="8"/>
      <c r="I321" s="8"/>
      <c r="J321" s="66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10"/>
      <c r="V321" s="11"/>
      <c r="W321" s="12"/>
      <c r="X321" s="13"/>
      <c r="Y321" s="14"/>
      <c r="Z321" s="14"/>
      <c r="AA321" s="14"/>
      <c r="AB321" s="14"/>
      <c r="AC321" s="15"/>
      <c r="AD321" s="5"/>
      <c r="AE321" s="16"/>
      <c r="AF321" s="17"/>
      <c r="AG321" s="72"/>
      <c r="AH321" s="72"/>
      <c r="AI321" s="72"/>
      <c r="AJ321" s="72"/>
      <c r="AK321" s="72"/>
      <c r="AL321" s="72"/>
      <c r="AM321" s="72"/>
      <c r="AN321" s="19"/>
      <c r="AO321" s="19"/>
      <c r="AP321" s="72"/>
    </row>
    <row r="322" ht="10.5" customHeight="1">
      <c r="A322" s="3">
        <v>313.0</v>
      </c>
      <c r="B322" s="3"/>
      <c r="C322" s="5"/>
      <c r="D322" s="7"/>
      <c r="E322" s="7"/>
      <c r="F322" s="8"/>
      <c r="G322" s="8"/>
      <c r="H322" s="8"/>
      <c r="I322" s="8"/>
      <c r="J322" s="66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10"/>
      <c r="V322" s="11"/>
      <c r="W322" s="12"/>
      <c r="X322" s="13"/>
      <c r="Y322" s="14"/>
      <c r="Z322" s="14"/>
      <c r="AA322" s="14"/>
      <c r="AB322" s="14"/>
      <c r="AC322" s="15"/>
      <c r="AD322" s="5"/>
      <c r="AE322" s="16"/>
      <c r="AF322" s="17"/>
      <c r="AG322" s="72"/>
      <c r="AH322" s="72"/>
      <c r="AI322" s="72"/>
      <c r="AJ322" s="72"/>
      <c r="AK322" s="72"/>
      <c r="AL322" s="72"/>
      <c r="AM322" s="72"/>
      <c r="AN322" s="19"/>
      <c r="AO322" s="19"/>
      <c r="AP322" s="72"/>
    </row>
    <row r="323" ht="10.5" customHeight="1">
      <c r="A323" s="3">
        <v>314.0</v>
      </c>
      <c r="B323" s="3"/>
      <c r="C323" s="5"/>
      <c r="D323" s="7"/>
      <c r="E323" s="7"/>
      <c r="F323" s="8"/>
      <c r="G323" s="8"/>
      <c r="H323" s="8"/>
      <c r="I323" s="8"/>
      <c r="J323" s="8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10"/>
      <c r="V323" s="11"/>
      <c r="W323" s="12"/>
      <c r="X323" s="13"/>
      <c r="Y323" s="14"/>
      <c r="Z323" s="14"/>
      <c r="AA323" s="14"/>
      <c r="AB323" s="14"/>
      <c r="AC323" s="15"/>
      <c r="AD323" s="5"/>
      <c r="AE323" s="16"/>
      <c r="AF323" s="17"/>
      <c r="AG323" s="72"/>
      <c r="AH323" s="72"/>
      <c r="AI323" s="72"/>
      <c r="AJ323" s="72"/>
      <c r="AK323" s="72"/>
      <c r="AL323" s="72"/>
      <c r="AM323" s="72"/>
      <c r="AN323" s="19"/>
      <c r="AO323" s="19"/>
      <c r="AP323" s="72"/>
    </row>
    <row r="324" ht="10.5" customHeight="1">
      <c r="A324" s="3">
        <v>315.0</v>
      </c>
      <c r="B324" s="3"/>
      <c r="C324" s="5"/>
      <c r="D324" s="7"/>
      <c r="E324" s="7"/>
      <c r="F324" s="8"/>
      <c r="G324" s="8"/>
      <c r="H324" s="8"/>
      <c r="I324" s="8"/>
      <c r="J324" s="8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10"/>
      <c r="V324" s="11"/>
      <c r="W324" s="12"/>
      <c r="X324" s="13"/>
      <c r="Y324" s="14"/>
      <c r="Z324" s="14"/>
      <c r="AA324" s="14"/>
      <c r="AB324" s="14"/>
      <c r="AC324" s="15"/>
      <c r="AD324" s="5"/>
      <c r="AE324" s="16"/>
      <c r="AF324" s="17"/>
      <c r="AG324" s="72"/>
      <c r="AH324" s="72"/>
      <c r="AI324" s="72"/>
      <c r="AJ324" s="72"/>
      <c r="AK324" s="72"/>
      <c r="AL324" s="72"/>
      <c r="AM324" s="72"/>
      <c r="AN324" s="19"/>
      <c r="AO324" s="19"/>
      <c r="AP324" s="72"/>
    </row>
    <row r="325" ht="10.5" customHeight="1">
      <c r="A325" s="3">
        <v>316.0</v>
      </c>
      <c r="B325" s="3"/>
      <c r="C325" s="5"/>
      <c r="D325" s="7"/>
      <c r="E325" s="7"/>
      <c r="F325" s="8"/>
      <c r="G325" s="8"/>
      <c r="H325" s="8"/>
      <c r="I325" s="8"/>
      <c r="J325" s="8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10"/>
      <c r="V325" s="11"/>
      <c r="W325" s="12"/>
      <c r="X325" s="13"/>
      <c r="Y325" s="14"/>
      <c r="Z325" s="14"/>
      <c r="AA325" s="14"/>
      <c r="AB325" s="14"/>
      <c r="AC325" s="15"/>
      <c r="AD325" s="5"/>
      <c r="AE325" s="16"/>
      <c r="AF325" s="17"/>
      <c r="AG325" s="72"/>
      <c r="AH325" s="72"/>
      <c r="AI325" s="72"/>
      <c r="AJ325" s="72"/>
      <c r="AK325" s="72"/>
      <c r="AL325" s="72"/>
      <c r="AM325" s="72"/>
      <c r="AN325" s="19"/>
      <c r="AO325" s="19"/>
      <c r="AP325" s="72"/>
    </row>
    <row r="326" ht="10.5" customHeight="1">
      <c r="A326" s="3">
        <v>317.0</v>
      </c>
      <c r="B326" s="3"/>
      <c r="C326" s="5"/>
      <c r="D326" s="7"/>
      <c r="E326" s="7"/>
      <c r="F326" s="8"/>
      <c r="G326" s="8"/>
      <c r="H326" s="8"/>
      <c r="I326" s="8"/>
      <c r="J326" s="8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10"/>
      <c r="V326" s="11"/>
      <c r="W326" s="12"/>
      <c r="X326" s="13"/>
      <c r="Y326" s="14"/>
      <c r="Z326" s="14"/>
      <c r="AA326" s="14"/>
      <c r="AB326" s="14"/>
      <c r="AC326" s="15"/>
      <c r="AD326" s="5"/>
      <c r="AE326" s="16"/>
      <c r="AF326" s="17"/>
      <c r="AG326" s="72"/>
      <c r="AH326" s="72"/>
      <c r="AI326" s="72"/>
      <c r="AJ326" s="72"/>
      <c r="AK326" s="72"/>
      <c r="AL326" s="72"/>
      <c r="AM326" s="72"/>
      <c r="AN326" s="19"/>
      <c r="AO326" s="19"/>
      <c r="AP326" s="72"/>
    </row>
    <row r="327" ht="10.5" customHeight="1">
      <c r="A327" s="3">
        <v>318.0</v>
      </c>
      <c r="B327" s="3"/>
      <c r="C327" s="5"/>
      <c r="D327" s="7"/>
      <c r="E327" s="7"/>
      <c r="F327" s="8"/>
      <c r="G327" s="8"/>
      <c r="H327" s="8"/>
      <c r="I327" s="8"/>
      <c r="J327" s="8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10"/>
      <c r="V327" s="11"/>
      <c r="W327" s="12"/>
      <c r="X327" s="13"/>
      <c r="Y327" s="14"/>
      <c r="Z327" s="14"/>
      <c r="AA327" s="14"/>
      <c r="AB327" s="14"/>
      <c r="AC327" s="15"/>
      <c r="AD327" s="5"/>
      <c r="AE327" s="16"/>
      <c r="AF327" s="17"/>
      <c r="AG327" s="72"/>
      <c r="AH327" s="72"/>
      <c r="AI327" s="72"/>
      <c r="AJ327" s="72"/>
      <c r="AK327" s="72"/>
      <c r="AL327" s="72"/>
      <c r="AM327" s="72"/>
      <c r="AN327" s="19"/>
      <c r="AO327" s="19"/>
      <c r="AP327" s="72"/>
    </row>
    <row r="328" ht="10.5" customHeight="1">
      <c r="A328" s="3">
        <v>319.0</v>
      </c>
      <c r="B328" s="3"/>
      <c r="C328" s="5"/>
      <c r="D328" s="7"/>
      <c r="E328" s="7"/>
      <c r="F328" s="8"/>
      <c r="G328" s="8"/>
      <c r="H328" s="8"/>
      <c r="I328" s="8"/>
      <c r="J328" s="8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10"/>
      <c r="V328" s="11"/>
      <c r="W328" s="12"/>
      <c r="X328" s="13"/>
      <c r="Y328" s="14"/>
      <c r="Z328" s="14"/>
      <c r="AA328" s="14"/>
      <c r="AB328" s="14"/>
      <c r="AC328" s="15"/>
      <c r="AD328" s="5"/>
      <c r="AE328" s="16"/>
      <c r="AF328" s="17"/>
      <c r="AG328" s="72"/>
      <c r="AH328" s="72"/>
      <c r="AI328" s="72"/>
      <c r="AJ328" s="72"/>
      <c r="AK328" s="72"/>
      <c r="AL328" s="72"/>
      <c r="AM328" s="72"/>
      <c r="AN328" s="19"/>
      <c r="AO328" s="19"/>
      <c r="AP328" s="72"/>
    </row>
    <row r="329" ht="10.5" customHeight="1">
      <c r="A329" s="3">
        <v>320.0</v>
      </c>
      <c r="B329" s="3"/>
      <c r="C329" s="5"/>
      <c r="D329" s="7"/>
      <c r="E329" s="7"/>
      <c r="F329" s="8"/>
      <c r="G329" s="8"/>
      <c r="H329" s="8"/>
      <c r="I329" s="8"/>
      <c r="J329" s="8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10"/>
      <c r="V329" s="11"/>
      <c r="W329" s="12"/>
      <c r="X329" s="13"/>
      <c r="Y329" s="14"/>
      <c r="Z329" s="14"/>
      <c r="AA329" s="14"/>
      <c r="AB329" s="14"/>
      <c r="AC329" s="15"/>
      <c r="AD329" s="5"/>
      <c r="AE329" s="16"/>
      <c r="AF329" s="17"/>
      <c r="AG329" s="72"/>
      <c r="AH329" s="72"/>
      <c r="AI329" s="72"/>
      <c r="AJ329" s="72"/>
      <c r="AK329" s="72"/>
      <c r="AL329" s="72"/>
      <c r="AM329" s="72"/>
      <c r="AN329" s="19"/>
      <c r="AO329" s="19"/>
      <c r="AP329" s="72"/>
    </row>
    <row r="330" ht="10.5" customHeight="1">
      <c r="A330" s="3">
        <v>321.0</v>
      </c>
      <c r="B330" s="3"/>
      <c r="C330" s="5"/>
      <c r="D330" s="7"/>
      <c r="E330" s="7"/>
      <c r="F330" s="8"/>
      <c r="G330" s="8"/>
      <c r="H330" s="8"/>
      <c r="I330" s="8"/>
      <c r="J330" s="66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10"/>
      <c r="V330" s="11"/>
      <c r="W330" s="12"/>
      <c r="X330" s="13"/>
      <c r="Y330" s="14"/>
      <c r="Z330" s="14"/>
      <c r="AA330" s="14"/>
      <c r="AB330" s="14"/>
      <c r="AC330" s="15"/>
      <c r="AD330" s="5"/>
      <c r="AE330" s="16"/>
      <c r="AF330" s="17"/>
      <c r="AG330" s="72"/>
      <c r="AH330" s="72"/>
      <c r="AI330" s="72"/>
      <c r="AJ330" s="72"/>
      <c r="AK330" s="72"/>
      <c r="AL330" s="72"/>
      <c r="AM330" s="72"/>
      <c r="AN330" s="19"/>
      <c r="AO330" s="19"/>
      <c r="AP330" s="72"/>
    </row>
    <row r="331" ht="10.5" customHeight="1">
      <c r="A331" s="3">
        <v>322.0</v>
      </c>
      <c r="B331" s="3"/>
      <c r="C331" s="5"/>
      <c r="D331" s="7"/>
      <c r="E331" s="7"/>
      <c r="F331" s="8"/>
      <c r="G331" s="8"/>
      <c r="H331" s="8"/>
      <c r="I331" s="8"/>
      <c r="J331" s="66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10"/>
      <c r="V331" s="11"/>
      <c r="W331" s="12"/>
      <c r="X331" s="13"/>
      <c r="Y331" s="14"/>
      <c r="Z331" s="14"/>
      <c r="AA331" s="14"/>
      <c r="AB331" s="14"/>
      <c r="AC331" s="15"/>
      <c r="AD331" s="5"/>
      <c r="AE331" s="16"/>
      <c r="AF331" s="17"/>
      <c r="AG331" s="72"/>
      <c r="AH331" s="72"/>
      <c r="AI331" s="72"/>
      <c r="AJ331" s="72"/>
      <c r="AK331" s="72"/>
      <c r="AL331" s="72"/>
      <c r="AM331" s="72"/>
      <c r="AN331" s="19"/>
      <c r="AO331" s="19"/>
      <c r="AP331" s="72"/>
    </row>
    <row r="332" ht="10.5" customHeight="1">
      <c r="A332" s="3">
        <v>323.0</v>
      </c>
      <c r="B332" s="3"/>
      <c r="C332" s="5"/>
      <c r="D332" s="7"/>
      <c r="E332" s="7"/>
      <c r="F332" s="8"/>
      <c r="G332" s="8"/>
      <c r="H332" s="8"/>
      <c r="I332" s="8"/>
      <c r="J332" s="66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10"/>
      <c r="V332" s="11"/>
      <c r="W332" s="12"/>
      <c r="X332" s="13"/>
      <c r="Y332" s="14"/>
      <c r="Z332" s="14"/>
      <c r="AA332" s="14"/>
      <c r="AB332" s="14"/>
      <c r="AC332" s="15"/>
      <c r="AD332" s="5"/>
      <c r="AE332" s="16"/>
      <c r="AF332" s="17"/>
      <c r="AG332" s="72"/>
      <c r="AH332" s="72"/>
      <c r="AI332" s="72"/>
      <c r="AJ332" s="72"/>
      <c r="AK332" s="72"/>
      <c r="AL332" s="72"/>
      <c r="AM332" s="72"/>
      <c r="AN332" s="19"/>
      <c r="AO332" s="19"/>
      <c r="AP332" s="72"/>
    </row>
    <row r="333" ht="10.5" customHeight="1">
      <c r="A333" s="3">
        <v>324.0</v>
      </c>
      <c r="B333" s="3"/>
      <c r="C333" s="5"/>
      <c r="D333" s="7"/>
      <c r="E333" s="7"/>
      <c r="F333" s="8"/>
      <c r="G333" s="8"/>
      <c r="H333" s="8"/>
      <c r="I333" s="8"/>
      <c r="J333" s="66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10"/>
      <c r="V333" s="11"/>
      <c r="W333" s="12"/>
      <c r="X333" s="13"/>
      <c r="Y333" s="14"/>
      <c r="Z333" s="14"/>
      <c r="AA333" s="14"/>
      <c r="AB333" s="14"/>
      <c r="AC333" s="15"/>
      <c r="AD333" s="5"/>
      <c r="AE333" s="16"/>
      <c r="AF333" s="17"/>
      <c r="AG333" s="72"/>
      <c r="AH333" s="72"/>
      <c r="AI333" s="72"/>
      <c r="AJ333" s="72"/>
      <c r="AK333" s="72"/>
      <c r="AL333" s="72"/>
      <c r="AM333" s="72"/>
      <c r="AN333" s="19"/>
      <c r="AO333" s="19"/>
      <c r="AP333" s="72"/>
    </row>
    <row r="334" ht="10.5" customHeight="1">
      <c r="A334" s="3">
        <v>325.0</v>
      </c>
      <c r="B334" s="3"/>
      <c r="C334" s="5"/>
      <c r="D334" s="7"/>
      <c r="E334" s="7"/>
      <c r="F334" s="8"/>
      <c r="G334" s="8"/>
      <c r="H334" s="8"/>
      <c r="I334" s="8"/>
      <c r="J334" s="66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10"/>
      <c r="V334" s="11"/>
      <c r="W334" s="12"/>
      <c r="X334" s="13"/>
      <c r="Y334" s="14"/>
      <c r="Z334" s="14"/>
      <c r="AA334" s="14"/>
      <c r="AB334" s="14"/>
      <c r="AC334" s="15"/>
      <c r="AD334" s="5"/>
      <c r="AE334" s="16"/>
      <c r="AF334" s="17"/>
      <c r="AG334" s="72"/>
      <c r="AH334" s="72"/>
      <c r="AI334" s="72"/>
      <c r="AJ334" s="72"/>
      <c r="AK334" s="72"/>
      <c r="AL334" s="72"/>
      <c r="AM334" s="72"/>
      <c r="AN334" s="19"/>
      <c r="AO334" s="19"/>
      <c r="AP334" s="72"/>
    </row>
    <row r="335" ht="10.5" customHeight="1">
      <c r="A335" s="3">
        <v>326.0</v>
      </c>
      <c r="B335" s="3"/>
      <c r="C335" s="5"/>
      <c r="D335" s="7"/>
      <c r="E335" s="7"/>
      <c r="F335" s="8"/>
      <c r="G335" s="8"/>
      <c r="H335" s="8"/>
      <c r="I335" s="8"/>
      <c r="J335" s="66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10"/>
      <c r="V335" s="11"/>
      <c r="W335" s="12"/>
      <c r="X335" s="13"/>
      <c r="Y335" s="14"/>
      <c r="Z335" s="14"/>
      <c r="AA335" s="14"/>
      <c r="AB335" s="14"/>
      <c r="AC335" s="15"/>
      <c r="AD335" s="5"/>
      <c r="AE335" s="16"/>
      <c r="AF335" s="17"/>
      <c r="AG335" s="72"/>
      <c r="AH335" s="72"/>
      <c r="AI335" s="72"/>
      <c r="AJ335" s="72"/>
      <c r="AK335" s="72"/>
      <c r="AL335" s="72"/>
      <c r="AM335" s="72"/>
      <c r="AN335" s="19"/>
      <c r="AO335" s="19"/>
      <c r="AP335" s="72"/>
    </row>
    <row r="336" ht="10.5" customHeight="1">
      <c r="A336" s="3">
        <v>327.0</v>
      </c>
      <c r="B336" s="3"/>
      <c r="C336" s="5"/>
      <c r="D336" s="7"/>
      <c r="E336" s="7"/>
      <c r="F336" s="8"/>
      <c r="G336" s="8"/>
      <c r="H336" s="8"/>
      <c r="I336" s="8"/>
      <c r="J336" s="66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10"/>
      <c r="V336" s="11"/>
      <c r="W336" s="12"/>
      <c r="X336" s="13"/>
      <c r="Y336" s="14"/>
      <c r="Z336" s="14"/>
      <c r="AA336" s="14"/>
      <c r="AB336" s="14"/>
      <c r="AC336" s="15"/>
      <c r="AD336" s="5"/>
      <c r="AE336" s="16"/>
      <c r="AF336" s="17"/>
      <c r="AG336" s="72"/>
      <c r="AH336" s="72"/>
      <c r="AI336" s="72"/>
      <c r="AJ336" s="72"/>
      <c r="AK336" s="72"/>
      <c r="AL336" s="72"/>
      <c r="AM336" s="72"/>
      <c r="AN336" s="19"/>
      <c r="AO336" s="19"/>
      <c r="AP336" s="72"/>
    </row>
    <row r="337" ht="10.5" customHeight="1">
      <c r="A337" s="3">
        <v>328.0</v>
      </c>
      <c r="B337" s="3"/>
      <c r="C337" s="5"/>
      <c r="D337" s="7"/>
      <c r="E337" s="7"/>
      <c r="F337" s="8"/>
      <c r="G337" s="8"/>
      <c r="H337" s="8"/>
      <c r="I337" s="8"/>
      <c r="J337" s="66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10"/>
      <c r="V337" s="11"/>
      <c r="W337" s="12"/>
      <c r="X337" s="13"/>
      <c r="Y337" s="14"/>
      <c r="Z337" s="14"/>
      <c r="AA337" s="14"/>
      <c r="AB337" s="14"/>
      <c r="AC337" s="15"/>
      <c r="AD337" s="5"/>
      <c r="AE337" s="16"/>
      <c r="AF337" s="17"/>
      <c r="AG337" s="72"/>
      <c r="AH337" s="72"/>
      <c r="AI337" s="72"/>
      <c r="AJ337" s="72"/>
      <c r="AK337" s="72"/>
      <c r="AL337" s="72"/>
      <c r="AM337" s="72"/>
      <c r="AN337" s="19"/>
      <c r="AO337" s="19"/>
      <c r="AP337" s="72"/>
    </row>
    <row r="338" ht="10.5" customHeight="1">
      <c r="A338" s="3">
        <v>329.0</v>
      </c>
      <c r="B338" s="3"/>
      <c r="C338" s="5"/>
      <c r="D338" s="7"/>
      <c r="E338" s="7"/>
      <c r="F338" s="8"/>
      <c r="G338" s="8"/>
      <c r="H338" s="8"/>
      <c r="I338" s="8"/>
      <c r="J338" s="66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10"/>
      <c r="V338" s="11"/>
      <c r="W338" s="12"/>
      <c r="X338" s="13"/>
      <c r="Y338" s="14"/>
      <c r="Z338" s="14"/>
      <c r="AA338" s="14"/>
      <c r="AB338" s="14"/>
      <c r="AC338" s="15"/>
      <c r="AD338" s="5"/>
      <c r="AE338" s="16"/>
      <c r="AF338" s="17"/>
      <c r="AG338" s="72"/>
      <c r="AH338" s="72"/>
      <c r="AI338" s="72"/>
      <c r="AJ338" s="72"/>
      <c r="AK338" s="72"/>
      <c r="AL338" s="72"/>
      <c r="AM338" s="72"/>
      <c r="AN338" s="19"/>
      <c r="AO338" s="19"/>
      <c r="AP338" s="72"/>
    </row>
    <row r="339" ht="10.5" customHeight="1">
      <c r="A339" s="3">
        <v>330.0</v>
      </c>
      <c r="B339" s="3"/>
      <c r="C339" s="5"/>
      <c r="D339" s="7"/>
      <c r="E339" s="7"/>
      <c r="F339" s="8"/>
      <c r="G339" s="8"/>
      <c r="H339" s="8"/>
      <c r="I339" s="8"/>
      <c r="J339" s="66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10"/>
      <c r="V339" s="11"/>
      <c r="W339" s="12"/>
      <c r="X339" s="13"/>
      <c r="Y339" s="14"/>
      <c r="Z339" s="14"/>
      <c r="AA339" s="14"/>
      <c r="AB339" s="14"/>
      <c r="AC339" s="15"/>
      <c r="AD339" s="5"/>
      <c r="AE339" s="16"/>
      <c r="AF339" s="17"/>
      <c r="AG339" s="72"/>
      <c r="AH339" s="72"/>
      <c r="AI339" s="72"/>
      <c r="AJ339" s="72"/>
      <c r="AK339" s="72"/>
      <c r="AL339" s="72"/>
      <c r="AM339" s="72"/>
      <c r="AN339" s="19"/>
      <c r="AO339" s="19"/>
      <c r="AP339" s="72"/>
    </row>
    <row r="340" ht="10.5" customHeight="1">
      <c r="A340" s="3">
        <v>331.0</v>
      </c>
      <c r="B340" s="3"/>
      <c r="C340" s="5"/>
      <c r="D340" s="7"/>
      <c r="E340" s="7"/>
      <c r="F340" s="8"/>
      <c r="G340" s="8"/>
      <c r="H340" s="8"/>
      <c r="I340" s="8"/>
      <c r="J340" s="66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10"/>
      <c r="V340" s="11"/>
      <c r="W340" s="12"/>
      <c r="X340" s="13"/>
      <c r="Y340" s="14"/>
      <c r="Z340" s="14"/>
      <c r="AA340" s="14"/>
      <c r="AB340" s="14"/>
      <c r="AC340" s="15"/>
      <c r="AD340" s="5"/>
      <c r="AE340" s="16"/>
      <c r="AF340" s="17"/>
      <c r="AG340" s="72"/>
      <c r="AH340" s="72"/>
      <c r="AI340" s="72"/>
      <c r="AJ340" s="72"/>
      <c r="AK340" s="72"/>
      <c r="AL340" s="72"/>
      <c r="AM340" s="72"/>
      <c r="AN340" s="19"/>
      <c r="AO340" s="19"/>
      <c r="AP340" s="72"/>
    </row>
    <row r="341" ht="10.5" customHeight="1">
      <c r="A341" s="3">
        <v>332.0</v>
      </c>
      <c r="B341" s="3"/>
      <c r="C341" s="5"/>
      <c r="D341" s="7"/>
      <c r="E341" s="7"/>
      <c r="F341" s="8"/>
      <c r="G341" s="8"/>
      <c r="H341" s="8"/>
      <c r="I341" s="8"/>
      <c r="J341" s="66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10"/>
      <c r="V341" s="11"/>
      <c r="W341" s="12"/>
      <c r="X341" s="13"/>
      <c r="Y341" s="14"/>
      <c r="Z341" s="14"/>
      <c r="AA341" s="14"/>
      <c r="AB341" s="14"/>
      <c r="AC341" s="15"/>
      <c r="AD341" s="5"/>
      <c r="AE341" s="16"/>
      <c r="AF341" s="17"/>
      <c r="AG341" s="72"/>
      <c r="AH341" s="72"/>
      <c r="AI341" s="72"/>
      <c r="AJ341" s="72"/>
      <c r="AK341" s="72"/>
      <c r="AL341" s="72"/>
      <c r="AM341" s="72"/>
      <c r="AN341" s="19"/>
      <c r="AO341" s="19"/>
      <c r="AP341" s="72"/>
    </row>
    <row r="342" ht="10.5" customHeight="1">
      <c r="A342" s="3">
        <v>333.0</v>
      </c>
      <c r="B342" s="3"/>
      <c r="C342" s="5"/>
      <c r="D342" s="7"/>
      <c r="E342" s="7"/>
      <c r="F342" s="8"/>
      <c r="G342" s="8"/>
      <c r="H342" s="8"/>
      <c r="I342" s="8"/>
      <c r="J342" s="66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10"/>
      <c r="V342" s="11"/>
      <c r="W342" s="12"/>
      <c r="X342" s="13"/>
      <c r="Y342" s="14"/>
      <c r="Z342" s="14"/>
      <c r="AA342" s="14"/>
      <c r="AB342" s="14"/>
      <c r="AC342" s="15"/>
      <c r="AD342" s="5"/>
      <c r="AE342" s="16"/>
      <c r="AF342" s="17"/>
      <c r="AG342" s="72"/>
      <c r="AH342" s="72"/>
      <c r="AI342" s="72"/>
      <c r="AJ342" s="72"/>
      <c r="AK342" s="72"/>
      <c r="AL342" s="72"/>
      <c r="AM342" s="72"/>
      <c r="AN342" s="19"/>
      <c r="AO342" s="19"/>
      <c r="AP342" s="72"/>
    </row>
    <row r="343" ht="10.5" customHeight="1">
      <c r="A343" s="3">
        <v>334.0</v>
      </c>
      <c r="B343" s="3"/>
      <c r="C343" s="5"/>
      <c r="D343" s="7"/>
      <c r="E343" s="7"/>
      <c r="F343" s="8"/>
      <c r="G343" s="8"/>
      <c r="H343" s="8"/>
      <c r="I343" s="8"/>
      <c r="J343" s="66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10"/>
      <c r="V343" s="11"/>
      <c r="W343" s="12"/>
      <c r="X343" s="13"/>
      <c r="Y343" s="14"/>
      <c r="Z343" s="14"/>
      <c r="AA343" s="14"/>
      <c r="AB343" s="14"/>
      <c r="AC343" s="15"/>
      <c r="AD343" s="5"/>
      <c r="AE343" s="16"/>
      <c r="AF343" s="17"/>
      <c r="AG343" s="72"/>
      <c r="AH343" s="72"/>
      <c r="AI343" s="72"/>
      <c r="AJ343" s="72"/>
      <c r="AK343" s="72"/>
      <c r="AL343" s="72"/>
      <c r="AM343" s="72"/>
      <c r="AN343" s="19"/>
      <c r="AO343" s="19"/>
      <c r="AP343" s="72"/>
    </row>
    <row r="344" ht="10.5" customHeight="1">
      <c r="A344" s="3">
        <v>335.0</v>
      </c>
      <c r="B344" s="3"/>
      <c r="C344" s="5"/>
      <c r="D344" s="7"/>
      <c r="E344" s="7"/>
      <c r="F344" s="8"/>
      <c r="G344" s="8"/>
      <c r="H344" s="8"/>
      <c r="I344" s="8"/>
      <c r="J344" s="66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10"/>
      <c r="V344" s="11"/>
      <c r="W344" s="12"/>
      <c r="X344" s="13"/>
      <c r="Y344" s="14"/>
      <c r="Z344" s="14"/>
      <c r="AA344" s="14"/>
      <c r="AB344" s="14"/>
      <c r="AC344" s="15"/>
      <c r="AD344" s="5"/>
      <c r="AE344" s="16"/>
      <c r="AF344" s="17"/>
      <c r="AG344" s="72"/>
      <c r="AH344" s="72"/>
      <c r="AI344" s="72"/>
      <c r="AJ344" s="72"/>
      <c r="AK344" s="72"/>
      <c r="AL344" s="72"/>
      <c r="AM344" s="72"/>
      <c r="AN344" s="19"/>
      <c r="AO344" s="19"/>
      <c r="AP344" s="72"/>
    </row>
    <row r="345" ht="10.5" customHeight="1">
      <c r="A345" s="3">
        <v>336.0</v>
      </c>
      <c r="B345" s="3"/>
      <c r="C345" s="5"/>
      <c r="D345" s="7"/>
      <c r="E345" s="7"/>
      <c r="F345" s="8"/>
      <c r="G345" s="8"/>
      <c r="H345" s="8"/>
      <c r="I345" s="8"/>
      <c r="J345" s="66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10"/>
      <c r="V345" s="11"/>
      <c r="W345" s="12"/>
      <c r="X345" s="13"/>
      <c r="Y345" s="14"/>
      <c r="Z345" s="14"/>
      <c r="AA345" s="14"/>
      <c r="AB345" s="14"/>
      <c r="AC345" s="15"/>
      <c r="AD345" s="5"/>
      <c r="AE345" s="16"/>
      <c r="AF345" s="17"/>
      <c r="AG345" s="72"/>
      <c r="AH345" s="72"/>
      <c r="AI345" s="72"/>
      <c r="AJ345" s="72"/>
      <c r="AK345" s="72"/>
      <c r="AL345" s="72"/>
      <c r="AM345" s="72"/>
      <c r="AN345" s="19"/>
      <c r="AO345" s="19"/>
      <c r="AP345" s="72"/>
    </row>
    <row r="346" ht="10.5" customHeight="1">
      <c r="A346" s="3">
        <v>337.0</v>
      </c>
      <c r="B346" s="3"/>
      <c r="C346" s="5"/>
      <c r="D346" s="7"/>
      <c r="E346" s="7"/>
      <c r="F346" s="8"/>
      <c r="G346" s="8"/>
      <c r="H346" s="8"/>
      <c r="I346" s="8"/>
      <c r="J346" s="8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10"/>
      <c r="V346" s="11"/>
      <c r="W346" s="12"/>
      <c r="X346" s="13"/>
      <c r="Y346" s="14"/>
      <c r="Z346" s="14"/>
      <c r="AA346" s="14"/>
      <c r="AB346" s="14"/>
      <c r="AC346" s="15"/>
      <c r="AD346" s="5"/>
      <c r="AE346" s="16"/>
      <c r="AF346" s="17"/>
      <c r="AG346" s="72"/>
      <c r="AH346" s="72"/>
      <c r="AI346" s="72"/>
      <c r="AJ346" s="72"/>
      <c r="AK346" s="72"/>
      <c r="AL346" s="72"/>
      <c r="AM346" s="72"/>
      <c r="AN346" s="19"/>
      <c r="AO346" s="19"/>
      <c r="AP346" s="72"/>
    </row>
    <row r="347" ht="10.5" customHeight="1">
      <c r="A347" s="3">
        <v>338.0</v>
      </c>
      <c r="B347" s="3"/>
      <c r="C347" s="5"/>
      <c r="D347" s="7"/>
      <c r="E347" s="7"/>
      <c r="F347" s="8"/>
      <c r="G347" s="8"/>
      <c r="H347" s="8"/>
      <c r="I347" s="8"/>
      <c r="J347" s="66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10"/>
      <c r="V347" s="11"/>
      <c r="W347" s="12"/>
      <c r="X347" s="13"/>
      <c r="Y347" s="14"/>
      <c r="Z347" s="14"/>
      <c r="AA347" s="14"/>
      <c r="AB347" s="14"/>
      <c r="AC347" s="15"/>
      <c r="AD347" s="5"/>
      <c r="AE347" s="16"/>
      <c r="AF347" s="17"/>
      <c r="AG347" s="72"/>
      <c r="AH347" s="72"/>
      <c r="AI347" s="72"/>
      <c r="AJ347" s="72"/>
      <c r="AK347" s="72"/>
      <c r="AL347" s="72"/>
      <c r="AM347" s="72"/>
      <c r="AN347" s="19"/>
      <c r="AO347" s="19"/>
      <c r="AP347" s="72"/>
    </row>
    <row r="348" ht="10.5" customHeight="1">
      <c r="A348" s="3">
        <v>339.0</v>
      </c>
      <c r="B348" s="3"/>
      <c r="C348" s="5"/>
      <c r="D348" s="7"/>
      <c r="E348" s="7"/>
      <c r="F348" s="8"/>
      <c r="G348" s="8"/>
      <c r="H348" s="8"/>
      <c r="I348" s="8"/>
      <c r="J348" s="66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10"/>
      <c r="V348" s="11"/>
      <c r="W348" s="12"/>
      <c r="X348" s="13"/>
      <c r="Y348" s="14"/>
      <c r="Z348" s="14"/>
      <c r="AA348" s="14"/>
      <c r="AB348" s="14"/>
      <c r="AC348" s="15"/>
      <c r="AD348" s="5"/>
      <c r="AE348" s="16"/>
      <c r="AF348" s="17"/>
      <c r="AG348" s="72"/>
      <c r="AH348" s="72"/>
      <c r="AI348" s="72"/>
      <c r="AJ348" s="72"/>
      <c r="AK348" s="72"/>
      <c r="AL348" s="72"/>
      <c r="AM348" s="72"/>
      <c r="AN348" s="19"/>
      <c r="AO348" s="19"/>
      <c r="AP348" s="72"/>
    </row>
    <row r="349" ht="10.5" customHeight="1">
      <c r="A349" s="3">
        <v>340.0</v>
      </c>
      <c r="B349" s="3"/>
      <c r="C349" s="5"/>
      <c r="D349" s="7"/>
      <c r="E349" s="7"/>
      <c r="F349" s="8"/>
      <c r="G349" s="8"/>
      <c r="H349" s="8"/>
      <c r="I349" s="8"/>
      <c r="J349" s="66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10"/>
      <c r="V349" s="11"/>
      <c r="W349" s="12"/>
      <c r="X349" s="13"/>
      <c r="Y349" s="14"/>
      <c r="Z349" s="14"/>
      <c r="AA349" s="14"/>
      <c r="AB349" s="14"/>
      <c r="AC349" s="15"/>
      <c r="AD349" s="5"/>
      <c r="AE349" s="16"/>
      <c r="AF349" s="17"/>
      <c r="AG349" s="72"/>
      <c r="AH349" s="72"/>
      <c r="AI349" s="72"/>
      <c r="AJ349" s="72"/>
      <c r="AK349" s="72"/>
      <c r="AL349" s="72"/>
      <c r="AM349" s="72"/>
      <c r="AN349" s="19"/>
      <c r="AO349" s="19"/>
      <c r="AP349" s="72"/>
    </row>
    <row r="350" ht="10.5" customHeight="1">
      <c r="A350" s="3">
        <v>341.0</v>
      </c>
      <c r="B350" s="3"/>
      <c r="C350" s="5"/>
      <c r="D350" s="7"/>
      <c r="E350" s="7"/>
      <c r="F350" s="8"/>
      <c r="G350" s="8"/>
      <c r="H350" s="8"/>
      <c r="I350" s="8"/>
      <c r="J350" s="66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10"/>
      <c r="V350" s="11"/>
      <c r="W350" s="12"/>
      <c r="X350" s="13"/>
      <c r="Y350" s="14"/>
      <c r="Z350" s="14"/>
      <c r="AA350" s="14"/>
      <c r="AB350" s="14"/>
      <c r="AC350" s="15"/>
      <c r="AD350" s="5"/>
      <c r="AE350" s="16"/>
      <c r="AF350" s="17"/>
      <c r="AG350" s="72"/>
      <c r="AH350" s="72"/>
      <c r="AI350" s="72"/>
      <c r="AJ350" s="72"/>
      <c r="AK350" s="72"/>
      <c r="AL350" s="72"/>
      <c r="AM350" s="72"/>
      <c r="AN350" s="19"/>
      <c r="AO350" s="19"/>
      <c r="AP350" s="72"/>
    </row>
    <row r="351" ht="10.5" customHeight="1">
      <c r="A351" s="3">
        <v>342.0</v>
      </c>
      <c r="B351" s="3"/>
      <c r="C351" s="5"/>
      <c r="D351" s="7"/>
      <c r="E351" s="7"/>
      <c r="F351" s="8"/>
      <c r="G351" s="8"/>
      <c r="H351" s="8"/>
      <c r="I351" s="8"/>
      <c r="J351" s="66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10"/>
      <c r="V351" s="11"/>
      <c r="W351" s="12"/>
      <c r="X351" s="13"/>
      <c r="Y351" s="14"/>
      <c r="Z351" s="14"/>
      <c r="AA351" s="14"/>
      <c r="AB351" s="14"/>
      <c r="AC351" s="15"/>
      <c r="AD351" s="5"/>
      <c r="AE351" s="16"/>
      <c r="AF351" s="17"/>
      <c r="AG351" s="72"/>
      <c r="AH351" s="72"/>
      <c r="AI351" s="72"/>
      <c r="AJ351" s="72"/>
      <c r="AK351" s="72"/>
      <c r="AL351" s="72"/>
      <c r="AM351" s="72"/>
      <c r="AN351" s="19"/>
      <c r="AO351" s="19"/>
      <c r="AP351" s="72"/>
    </row>
    <row r="352" ht="10.5" customHeight="1">
      <c r="A352" s="3">
        <v>343.0</v>
      </c>
      <c r="B352" s="3"/>
      <c r="C352" s="5"/>
      <c r="D352" s="7"/>
      <c r="E352" s="7"/>
      <c r="F352" s="8"/>
      <c r="G352" s="8"/>
      <c r="H352" s="8"/>
      <c r="I352" s="8"/>
      <c r="J352" s="66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10"/>
      <c r="V352" s="11"/>
      <c r="W352" s="12"/>
      <c r="X352" s="13"/>
      <c r="Y352" s="14"/>
      <c r="Z352" s="14"/>
      <c r="AA352" s="14"/>
      <c r="AB352" s="14"/>
      <c r="AC352" s="15"/>
      <c r="AD352" s="5"/>
      <c r="AE352" s="16"/>
      <c r="AF352" s="17"/>
      <c r="AG352" s="72"/>
      <c r="AH352" s="72"/>
      <c r="AI352" s="72"/>
      <c r="AJ352" s="72"/>
      <c r="AK352" s="72"/>
      <c r="AL352" s="72"/>
      <c r="AM352" s="72"/>
      <c r="AN352" s="19"/>
      <c r="AO352" s="19"/>
      <c r="AP352" s="72"/>
    </row>
    <row r="353" ht="10.5" customHeight="1">
      <c r="A353" s="3">
        <v>344.0</v>
      </c>
      <c r="B353" s="3"/>
      <c r="C353" s="5"/>
      <c r="D353" s="7"/>
      <c r="E353" s="7"/>
      <c r="F353" s="8"/>
      <c r="G353" s="8"/>
      <c r="H353" s="8"/>
      <c r="I353" s="8"/>
      <c r="J353" s="66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10"/>
      <c r="V353" s="11"/>
      <c r="W353" s="12"/>
      <c r="X353" s="13"/>
      <c r="Y353" s="14"/>
      <c r="Z353" s="14"/>
      <c r="AA353" s="14"/>
      <c r="AB353" s="14"/>
      <c r="AC353" s="15"/>
      <c r="AD353" s="5"/>
      <c r="AE353" s="16"/>
      <c r="AF353" s="17"/>
      <c r="AG353" s="72"/>
      <c r="AH353" s="72"/>
      <c r="AI353" s="72"/>
      <c r="AJ353" s="72"/>
      <c r="AK353" s="72"/>
      <c r="AL353" s="72"/>
      <c r="AM353" s="72"/>
      <c r="AN353" s="19"/>
      <c r="AO353" s="19"/>
      <c r="AP353" s="72"/>
    </row>
    <row r="354" ht="10.5" customHeight="1">
      <c r="A354" s="3">
        <v>345.0</v>
      </c>
      <c r="B354" s="3"/>
      <c r="C354" s="5"/>
      <c r="D354" s="7"/>
      <c r="E354" s="7"/>
      <c r="F354" s="8"/>
      <c r="G354" s="8"/>
      <c r="H354" s="8"/>
      <c r="I354" s="8"/>
      <c r="J354" s="66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10"/>
      <c r="V354" s="11"/>
      <c r="W354" s="12"/>
      <c r="X354" s="13"/>
      <c r="Y354" s="14"/>
      <c r="Z354" s="14"/>
      <c r="AA354" s="14"/>
      <c r="AB354" s="14"/>
      <c r="AC354" s="15"/>
      <c r="AD354" s="5"/>
      <c r="AE354" s="16"/>
      <c r="AF354" s="17"/>
      <c r="AG354" s="72"/>
      <c r="AH354" s="72"/>
      <c r="AI354" s="72"/>
      <c r="AJ354" s="72"/>
      <c r="AK354" s="72"/>
      <c r="AL354" s="72"/>
      <c r="AM354" s="72"/>
      <c r="AN354" s="19"/>
      <c r="AO354" s="19"/>
      <c r="AP354" s="72"/>
    </row>
    <row r="355" ht="10.5" customHeight="1">
      <c r="A355" s="3">
        <v>346.0</v>
      </c>
      <c r="B355" s="3"/>
      <c r="C355" s="5"/>
      <c r="D355" s="7"/>
      <c r="E355" s="7"/>
      <c r="F355" s="8"/>
      <c r="G355" s="8"/>
      <c r="H355" s="8"/>
      <c r="I355" s="8"/>
      <c r="J355" s="8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10"/>
      <c r="V355" s="11"/>
      <c r="W355" s="12"/>
      <c r="X355" s="13"/>
      <c r="Y355" s="14"/>
      <c r="Z355" s="14"/>
      <c r="AA355" s="14"/>
      <c r="AB355" s="14"/>
      <c r="AC355" s="15"/>
      <c r="AD355" s="5"/>
      <c r="AE355" s="16"/>
      <c r="AF355" s="17"/>
      <c r="AG355" s="72"/>
      <c r="AH355" s="72"/>
      <c r="AI355" s="72"/>
      <c r="AJ355" s="72"/>
      <c r="AK355" s="72"/>
      <c r="AL355" s="72"/>
      <c r="AM355" s="72"/>
      <c r="AN355" s="19"/>
      <c r="AO355" s="19"/>
      <c r="AP355" s="72"/>
    </row>
    <row r="356" ht="10.5" customHeight="1">
      <c r="A356" s="3">
        <v>347.0</v>
      </c>
      <c r="B356" s="3"/>
      <c r="C356" s="5"/>
      <c r="D356" s="7"/>
      <c r="E356" s="7"/>
      <c r="F356" s="8"/>
      <c r="G356" s="8"/>
      <c r="H356" s="8"/>
      <c r="I356" s="8"/>
      <c r="J356" s="66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10"/>
      <c r="V356" s="11"/>
      <c r="W356" s="12"/>
      <c r="X356" s="13"/>
      <c r="Y356" s="14"/>
      <c r="Z356" s="14"/>
      <c r="AA356" s="14"/>
      <c r="AB356" s="14"/>
      <c r="AC356" s="15"/>
      <c r="AD356" s="5"/>
      <c r="AE356" s="16"/>
      <c r="AF356" s="17"/>
      <c r="AG356" s="72"/>
      <c r="AH356" s="72"/>
      <c r="AI356" s="72"/>
      <c r="AJ356" s="72"/>
      <c r="AK356" s="72"/>
      <c r="AL356" s="72"/>
      <c r="AM356" s="72"/>
      <c r="AN356" s="19"/>
      <c r="AO356" s="19"/>
      <c r="AP356" s="72"/>
    </row>
    <row r="357" ht="10.5" customHeight="1">
      <c r="A357" s="3">
        <v>348.0</v>
      </c>
      <c r="B357" s="3"/>
      <c r="C357" s="5"/>
      <c r="D357" s="7"/>
      <c r="E357" s="7"/>
      <c r="F357" s="8"/>
      <c r="G357" s="8"/>
      <c r="H357" s="8"/>
      <c r="I357" s="8"/>
      <c r="J357" s="66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10"/>
      <c r="V357" s="11"/>
      <c r="W357" s="12"/>
      <c r="X357" s="13"/>
      <c r="Y357" s="14"/>
      <c r="Z357" s="14"/>
      <c r="AA357" s="14"/>
      <c r="AB357" s="14"/>
      <c r="AC357" s="15"/>
      <c r="AD357" s="5"/>
      <c r="AE357" s="16"/>
      <c r="AF357" s="17"/>
      <c r="AG357" s="72"/>
      <c r="AH357" s="72"/>
      <c r="AI357" s="72"/>
      <c r="AJ357" s="72"/>
      <c r="AK357" s="72"/>
      <c r="AL357" s="72"/>
      <c r="AM357" s="72"/>
      <c r="AN357" s="19"/>
      <c r="AO357" s="19"/>
      <c r="AP357" s="72"/>
    </row>
    <row r="358" ht="10.5" customHeight="1">
      <c r="A358" s="3">
        <v>349.0</v>
      </c>
      <c r="B358" s="3"/>
      <c r="C358" s="5"/>
      <c r="D358" s="7"/>
      <c r="E358" s="7"/>
      <c r="F358" s="8"/>
      <c r="G358" s="8"/>
      <c r="H358" s="8"/>
      <c r="I358" s="8"/>
      <c r="J358" s="66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10"/>
      <c r="V358" s="11"/>
      <c r="W358" s="12"/>
      <c r="X358" s="13"/>
      <c r="Y358" s="14"/>
      <c r="Z358" s="14"/>
      <c r="AA358" s="14"/>
      <c r="AB358" s="14"/>
      <c r="AC358" s="15"/>
      <c r="AD358" s="5"/>
      <c r="AE358" s="16"/>
      <c r="AF358" s="17"/>
      <c r="AG358" s="72"/>
      <c r="AH358" s="72"/>
      <c r="AI358" s="72"/>
      <c r="AJ358" s="72"/>
      <c r="AK358" s="72"/>
      <c r="AL358" s="72"/>
      <c r="AM358" s="72"/>
      <c r="AN358" s="19"/>
      <c r="AO358" s="19"/>
      <c r="AP358" s="72"/>
    </row>
    <row r="359" ht="10.5" customHeight="1">
      <c r="A359" s="3">
        <v>350.0</v>
      </c>
      <c r="B359" s="3"/>
      <c r="C359" s="5"/>
      <c r="D359" s="7"/>
      <c r="E359" s="7"/>
      <c r="F359" s="8"/>
      <c r="G359" s="8"/>
      <c r="H359" s="8"/>
      <c r="I359" s="8"/>
      <c r="J359" s="8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10"/>
      <c r="V359" s="11"/>
      <c r="W359" s="12"/>
      <c r="X359" s="13"/>
      <c r="Y359" s="14"/>
      <c r="Z359" s="14"/>
      <c r="AA359" s="14"/>
      <c r="AB359" s="14"/>
      <c r="AC359" s="15"/>
      <c r="AD359" s="5"/>
      <c r="AE359" s="16"/>
      <c r="AF359" s="17"/>
      <c r="AG359" s="72"/>
      <c r="AH359" s="72"/>
      <c r="AI359" s="72"/>
      <c r="AJ359" s="72"/>
      <c r="AK359" s="72"/>
      <c r="AL359" s="72"/>
      <c r="AM359" s="72"/>
      <c r="AN359" s="19"/>
      <c r="AO359" s="19"/>
      <c r="AP359" s="72"/>
    </row>
    <row r="360" ht="10.5" customHeight="1">
      <c r="A360" s="3">
        <v>351.0</v>
      </c>
      <c r="B360" s="3"/>
      <c r="C360" s="5"/>
      <c r="D360" s="7"/>
      <c r="E360" s="7"/>
      <c r="F360" s="8"/>
      <c r="G360" s="8"/>
      <c r="H360" s="8"/>
      <c r="I360" s="8"/>
      <c r="J360" s="66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10"/>
      <c r="V360" s="11"/>
      <c r="W360" s="12"/>
      <c r="X360" s="13"/>
      <c r="Y360" s="14"/>
      <c r="Z360" s="14"/>
      <c r="AA360" s="14"/>
      <c r="AB360" s="14"/>
      <c r="AC360" s="15"/>
      <c r="AD360" s="5"/>
      <c r="AE360" s="16"/>
      <c r="AF360" s="17"/>
      <c r="AG360" s="72"/>
      <c r="AH360" s="72"/>
      <c r="AI360" s="72"/>
      <c r="AJ360" s="72"/>
      <c r="AK360" s="72"/>
      <c r="AL360" s="72"/>
      <c r="AM360" s="72"/>
      <c r="AN360" s="19"/>
      <c r="AO360" s="19"/>
      <c r="AP360" s="72"/>
    </row>
    <row r="361" ht="10.5" customHeight="1">
      <c r="A361" s="3">
        <v>352.0</v>
      </c>
      <c r="B361" s="3"/>
      <c r="C361" s="5"/>
      <c r="D361" s="7"/>
      <c r="E361" s="7"/>
      <c r="F361" s="8"/>
      <c r="G361" s="8"/>
      <c r="H361" s="8"/>
      <c r="I361" s="8"/>
      <c r="J361" s="66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10"/>
      <c r="V361" s="11"/>
      <c r="W361" s="12"/>
      <c r="X361" s="13"/>
      <c r="Y361" s="14"/>
      <c r="Z361" s="14"/>
      <c r="AA361" s="14"/>
      <c r="AB361" s="14"/>
      <c r="AC361" s="15"/>
      <c r="AD361" s="5"/>
      <c r="AE361" s="16"/>
      <c r="AF361" s="17"/>
      <c r="AG361" s="72"/>
      <c r="AH361" s="72"/>
      <c r="AI361" s="72"/>
      <c r="AJ361" s="72"/>
      <c r="AK361" s="72"/>
      <c r="AL361" s="72"/>
      <c r="AM361" s="72"/>
      <c r="AN361" s="19"/>
      <c r="AO361" s="19"/>
      <c r="AP361" s="72"/>
    </row>
    <row r="362" ht="10.5" customHeight="1">
      <c r="A362" s="3">
        <v>353.0</v>
      </c>
      <c r="B362" s="3"/>
      <c r="C362" s="5"/>
      <c r="D362" s="7"/>
      <c r="E362" s="7"/>
      <c r="F362" s="8"/>
      <c r="G362" s="8"/>
      <c r="H362" s="8"/>
      <c r="I362" s="8"/>
      <c r="J362" s="66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10"/>
      <c r="V362" s="11"/>
      <c r="W362" s="12"/>
      <c r="X362" s="13"/>
      <c r="Y362" s="14"/>
      <c r="Z362" s="14"/>
      <c r="AA362" s="14"/>
      <c r="AB362" s="14"/>
      <c r="AC362" s="15"/>
      <c r="AD362" s="5"/>
      <c r="AE362" s="16"/>
      <c r="AF362" s="17"/>
      <c r="AG362" s="72"/>
      <c r="AH362" s="72"/>
      <c r="AI362" s="72"/>
      <c r="AJ362" s="72"/>
      <c r="AK362" s="72"/>
      <c r="AL362" s="72"/>
      <c r="AM362" s="72"/>
      <c r="AN362" s="19"/>
      <c r="AO362" s="19"/>
      <c r="AP362" s="72"/>
    </row>
    <row r="363" ht="10.5" customHeight="1">
      <c r="A363" s="3">
        <v>354.0</v>
      </c>
      <c r="B363" s="3"/>
      <c r="C363" s="5"/>
      <c r="D363" s="7"/>
      <c r="E363" s="7"/>
      <c r="F363" s="8"/>
      <c r="G363" s="8"/>
      <c r="H363" s="8"/>
      <c r="I363" s="8"/>
      <c r="J363" s="66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10"/>
      <c r="V363" s="11"/>
      <c r="W363" s="12"/>
      <c r="X363" s="13"/>
      <c r="Y363" s="14"/>
      <c r="Z363" s="14"/>
      <c r="AA363" s="14"/>
      <c r="AB363" s="14"/>
      <c r="AC363" s="15"/>
      <c r="AD363" s="5"/>
      <c r="AE363" s="16"/>
      <c r="AF363" s="17"/>
      <c r="AG363" s="72"/>
      <c r="AH363" s="72"/>
      <c r="AI363" s="72"/>
      <c r="AJ363" s="72"/>
      <c r="AK363" s="72"/>
      <c r="AL363" s="72"/>
      <c r="AM363" s="72"/>
      <c r="AN363" s="19"/>
      <c r="AO363" s="19"/>
      <c r="AP363" s="72"/>
    </row>
    <row r="364" ht="10.5" customHeight="1">
      <c r="A364" s="3">
        <v>355.0</v>
      </c>
      <c r="B364" s="3"/>
      <c r="C364" s="5"/>
      <c r="D364" s="7"/>
      <c r="E364" s="7"/>
      <c r="F364" s="8"/>
      <c r="G364" s="8"/>
      <c r="H364" s="8"/>
      <c r="I364" s="8"/>
      <c r="J364" s="66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10"/>
      <c r="V364" s="11"/>
      <c r="W364" s="12"/>
      <c r="X364" s="13"/>
      <c r="Y364" s="14"/>
      <c r="Z364" s="14"/>
      <c r="AA364" s="14"/>
      <c r="AB364" s="14"/>
      <c r="AC364" s="15"/>
      <c r="AD364" s="5"/>
      <c r="AE364" s="16"/>
      <c r="AF364" s="17"/>
      <c r="AG364" s="72"/>
      <c r="AH364" s="72"/>
      <c r="AI364" s="72"/>
      <c r="AJ364" s="72"/>
      <c r="AK364" s="72"/>
      <c r="AL364" s="72"/>
      <c r="AM364" s="72"/>
      <c r="AN364" s="19"/>
      <c r="AO364" s="19"/>
      <c r="AP364" s="72"/>
    </row>
    <row r="365" ht="10.5" customHeight="1">
      <c r="A365" s="3">
        <v>356.0</v>
      </c>
      <c r="B365" s="3"/>
      <c r="C365" s="5"/>
      <c r="D365" s="7"/>
      <c r="E365" s="7"/>
      <c r="F365" s="8"/>
      <c r="G365" s="8"/>
      <c r="H365" s="8"/>
      <c r="I365" s="8"/>
      <c r="J365" s="66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10"/>
      <c r="V365" s="11"/>
      <c r="W365" s="12"/>
      <c r="X365" s="13"/>
      <c r="Y365" s="14"/>
      <c r="Z365" s="14"/>
      <c r="AA365" s="14"/>
      <c r="AB365" s="14"/>
      <c r="AC365" s="15"/>
      <c r="AD365" s="5"/>
      <c r="AE365" s="16"/>
      <c r="AF365" s="17"/>
      <c r="AG365" s="72"/>
      <c r="AH365" s="72"/>
      <c r="AI365" s="72"/>
      <c r="AJ365" s="72"/>
      <c r="AK365" s="72"/>
      <c r="AL365" s="72"/>
      <c r="AM365" s="72"/>
      <c r="AN365" s="19"/>
      <c r="AO365" s="19"/>
      <c r="AP365" s="72"/>
    </row>
    <row r="366" ht="10.5" customHeight="1">
      <c r="A366" s="3">
        <v>357.0</v>
      </c>
      <c r="B366" s="3"/>
      <c r="C366" s="5"/>
      <c r="D366" s="7"/>
      <c r="E366" s="7"/>
      <c r="F366" s="8"/>
      <c r="G366" s="8"/>
      <c r="H366" s="8"/>
      <c r="I366" s="8"/>
      <c r="J366" s="66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10"/>
      <c r="V366" s="11"/>
      <c r="W366" s="12"/>
      <c r="X366" s="13"/>
      <c r="Y366" s="14"/>
      <c r="Z366" s="14"/>
      <c r="AA366" s="14"/>
      <c r="AB366" s="14"/>
      <c r="AC366" s="15"/>
      <c r="AD366" s="5"/>
      <c r="AE366" s="16"/>
      <c r="AF366" s="17"/>
      <c r="AG366" s="72"/>
      <c r="AH366" s="72"/>
      <c r="AI366" s="72"/>
      <c r="AJ366" s="72"/>
      <c r="AK366" s="72"/>
      <c r="AL366" s="72"/>
      <c r="AM366" s="72"/>
      <c r="AN366" s="19"/>
      <c r="AO366" s="19"/>
      <c r="AP366" s="72"/>
    </row>
    <row r="367" ht="10.5" customHeight="1">
      <c r="A367" s="3">
        <v>358.0</v>
      </c>
      <c r="B367" s="3"/>
      <c r="C367" s="5"/>
      <c r="D367" s="7"/>
      <c r="E367" s="7"/>
      <c r="F367" s="8"/>
      <c r="G367" s="8"/>
      <c r="H367" s="8"/>
      <c r="I367" s="8"/>
      <c r="J367" s="66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10"/>
      <c r="V367" s="11"/>
      <c r="W367" s="12"/>
      <c r="X367" s="13"/>
      <c r="Y367" s="14"/>
      <c r="Z367" s="14"/>
      <c r="AA367" s="14"/>
      <c r="AB367" s="14"/>
      <c r="AC367" s="15"/>
      <c r="AD367" s="5"/>
      <c r="AE367" s="16"/>
      <c r="AF367" s="17"/>
      <c r="AG367" s="72"/>
      <c r="AH367" s="72"/>
      <c r="AI367" s="72"/>
      <c r="AJ367" s="72"/>
      <c r="AK367" s="72"/>
      <c r="AL367" s="72"/>
      <c r="AM367" s="72"/>
      <c r="AN367" s="19"/>
      <c r="AO367" s="19"/>
      <c r="AP367" s="72"/>
    </row>
    <row r="368" ht="10.5" customHeight="1">
      <c r="A368" s="3">
        <v>359.0</v>
      </c>
      <c r="B368" s="3"/>
      <c r="C368" s="5"/>
      <c r="D368" s="7"/>
      <c r="E368" s="7"/>
      <c r="F368" s="8"/>
      <c r="G368" s="8"/>
      <c r="H368" s="8"/>
      <c r="I368" s="8"/>
      <c r="J368" s="66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10"/>
      <c r="V368" s="11"/>
      <c r="W368" s="12"/>
      <c r="X368" s="13"/>
      <c r="Y368" s="14"/>
      <c r="Z368" s="14"/>
      <c r="AA368" s="14"/>
      <c r="AB368" s="14"/>
      <c r="AC368" s="15"/>
      <c r="AD368" s="5"/>
      <c r="AE368" s="16"/>
      <c r="AF368" s="17"/>
      <c r="AG368" s="72"/>
      <c r="AH368" s="72"/>
      <c r="AI368" s="72"/>
      <c r="AJ368" s="72"/>
      <c r="AK368" s="72"/>
      <c r="AL368" s="72"/>
      <c r="AM368" s="72"/>
      <c r="AN368" s="19"/>
      <c r="AO368" s="19"/>
      <c r="AP368" s="72"/>
    </row>
    <row r="369" ht="10.5" customHeight="1">
      <c r="A369" s="3">
        <v>360.0</v>
      </c>
      <c r="B369" s="3"/>
      <c r="C369" s="5"/>
      <c r="D369" s="7"/>
      <c r="E369" s="7"/>
      <c r="F369" s="8"/>
      <c r="G369" s="8"/>
      <c r="H369" s="8"/>
      <c r="I369" s="8"/>
      <c r="J369" s="66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10"/>
      <c r="V369" s="11"/>
      <c r="W369" s="12"/>
      <c r="X369" s="13"/>
      <c r="Y369" s="14"/>
      <c r="Z369" s="14"/>
      <c r="AA369" s="14"/>
      <c r="AB369" s="14"/>
      <c r="AC369" s="15"/>
      <c r="AD369" s="5"/>
      <c r="AE369" s="16"/>
      <c r="AF369" s="17"/>
      <c r="AG369" s="72"/>
      <c r="AH369" s="72"/>
      <c r="AI369" s="72"/>
      <c r="AJ369" s="72"/>
      <c r="AK369" s="72"/>
      <c r="AL369" s="72"/>
      <c r="AM369" s="72"/>
      <c r="AN369" s="19"/>
      <c r="AO369" s="19"/>
      <c r="AP369" s="72"/>
    </row>
    <row r="370" ht="10.5" customHeight="1">
      <c r="A370" s="3">
        <v>361.0</v>
      </c>
      <c r="B370" s="3"/>
      <c r="C370" s="5"/>
      <c r="D370" s="7"/>
      <c r="E370" s="7"/>
      <c r="F370" s="8"/>
      <c r="G370" s="8"/>
      <c r="H370" s="8"/>
      <c r="I370" s="8"/>
      <c r="J370" s="66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10"/>
      <c r="V370" s="11"/>
      <c r="W370" s="12"/>
      <c r="X370" s="13"/>
      <c r="Y370" s="14"/>
      <c r="Z370" s="14"/>
      <c r="AA370" s="14"/>
      <c r="AB370" s="14"/>
      <c r="AC370" s="15"/>
      <c r="AD370" s="5"/>
      <c r="AE370" s="16"/>
      <c r="AF370" s="17"/>
      <c r="AG370" s="72"/>
      <c r="AH370" s="72"/>
      <c r="AI370" s="72"/>
      <c r="AJ370" s="72"/>
      <c r="AK370" s="72"/>
      <c r="AL370" s="72"/>
      <c r="AM370" s="72"/>
      <c r="AN370" s="19"/>
      <c r="AO370" s="19"/>
      <c r="AP370" s="72"/>
    </row>
    <row r="371" ht="10.5" customHeight="1">
      <c r="A371" s="3">
        <v>362.0</v>
      </c>
      <c r="B371" s="3"/>
      <c r="C371" s="5"/>
      <c r="D371" s="7"/>
      <c r="E371" s="7"/>
      <c r="F371" s="8"/>
      <c r="G371" s="8"/>
      <c r="H371" s="8"/>
      <c r="I371" s="8"/>
      <c r="J371" s="66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10"/>
      <c r="V371" s="11"/>
      <c r="W371" s="12"/>
      <c r="X371" s="13"/>
      <c r="Y371" s="14"/>
      <c r="Z371" s="14"/>
      <c r="AA371" s="14"/>
      <c r="AB371" s="14"/>
      <c r="AC371" s="15"/>
      <c r="AD371" s="5"/>
      <c r="AE371" s="16"/>
      <c r="AF371" s="17"/>
      <c r="AG371" s="72"/>
      <c r="AH371" s="72"/>
      <c r="AI371" s="72"/>
      <c r="AJ371" s="72"/>
      <c r="AK371" s="72"/>
      <c r="AL371" s="72"/>
      <c r="AM371" s="72"/>
      <c r="AN371" s="19"/>
      <c r="AO371" s="19"/>
      <c r="AP371" s="72"/>
    </row>
    <row r="372" ht="10.5" customHeight="1">
      <c r="A372" s="3">
        <v>363.0</v>
      </c>
      <c r="B372" s="3"/>
      <c r="C372" s="5"/>
      <c r="D372" s="7"/>
      <c r="E372" s="7"/>
      <c r="F372" s="8"/>
      <c r="G372" s="8"/>
      <c r="H372" s="8"/>
      <c r="I372" s="8"/>
      <c r="J372" s="66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10"/>
      <c r="V372" s="11"/>
      <c r="W372" s="12"/>
      <c r="X372" s="13"/>
      <c r="Y372" s="14"/>
      <c r="Z372" s="14"/>
      <c r="AA372" s="14"/>
      <c r="AB372" s="14"/>
      <c r="AC372" s="15"/>
      <c r="AD372" s="5"/>
      <c r="AE372" s="16"/>
      <c r="AF372" s="17"/>
      <c r="AG372" s="72"/>
      <c r="AH372" s="72"/>
      <c r="AI372" s="72"/>
      <c r="AJ372" s="72"/>
      <c r="AK372" s="72"/>
      <c r="AL372" s="72"/>
      <c r="AM372" s="72"/>
      <c r="AN372" s="19"/>
      <c r="AO372" s="19"/>
      <c r="AP372" s="72"/>
    </row>
    <row r="373" ht="10.5" customHeight="1">
      <c r="A373" s="3">
        <v>364.0</v>
      </c>
      <c r="B373" s="3"/>
      <c r="C373" s="5"/>
      <c r="D373" s="7"/>
      <c r="E373" s="7"/>
      <c r="F373" s="8"/>
      <c r="G373" s="8"/>
      <c r="H373" s="8"/>
      <c r="I373" s="8"/>
      <c r="J373" s="8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10"/>
      <c r="V373" s="11"/>
      <c r="W373" s="12"/>
      <c r="X373" s="13"/>
      <c r="Y373" s="14"/>
      <c r="Z373" s="14"/>
      <c r="AA373" s="14"/>
      <c r="AB373" s="14"/>
      <c r="AC373" s="15"/>
      <c r="AD373" s="5"/>
      <c r="AE373" s="16"/>
      <c r="AF373" s="17"/>
      <c r="AG373" s="72"/>
      <c r="AH373" s="72"/>
      <c r="AI373" s="72"/>
      <c r="AJ373" s="72"/>
      <c r="AK373" s="72"/>
      <c r="AL373" s="72"/>
      <c r="AM373" s="72"/>
      <c r="AN373" s="19"/>
      <c r="AO373" s="19"/>
      <c r="AP373" s="72"/>
    </row>
    <row r="374" ht="10.5" customHeight="1">
      <c r="A374" s="3">
        <v>365.0</v>
      </c>
      <c r="B374" s="3"/>
      <c r="C374" s="5"/>
      <c r="D374" s="7"/>
      <c r="E374" s="7"/>
      <c r="F374" s="8"/>
      <c r="G374" s="8"/>
      <c r="H374" s="8"/>
      <c r="I374" s="8"/>
      <c r="J374" s="8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10"/>
      <c r="V374" s="11"/>
      <c r="W374" s="12"/>
      <c r="X374" s="13"/>
      <c r="Y374" s="14"/>
      <c r="Z374" s="14"/>
      <c r="AA374" s="14"/>
      <c r="AB374" s="14"/>
      <c r="AC374" s="15"/>
      <c r="AD374" s="5"/>
      <c r="AE374" s="16"/>
      <c r="AF374" s="17"/>
      <c r="AG374" s="72"/>
      <c r="AH374" s="72"/>
      <c r="AI374" s="72"/>
      <c r="AJ374" s="72"/>
      <c r="AK374" s="72"/>
      <c r="AL374" s="72"/>
      <c r="AM374" s="72"/>
      <c r="AN374" s="19"/>
      <c r="AO374" s="19"/>
      <c r="AP374" s="72"/>
    </row>
    <row r="375" ht="10.5" customHeight="1">
      <c r="A375" s="3">
        <v>366.0</v>
      </c>
      <c r="B375" s="3"/>
      <c r="C375" s="5"/>
      <c r="D375" s="7"/>
      <c r="E375" s="7"/>
      <c r="F375" s="8"/>
      <c r="G375" s="8"/>
      <c r="H375" s="8"/>
      <c r="I375" s="8"/>
      <c r="J375" s="8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10"/>
      <c r="V375" s="11"/>
      <c r="W375" s="12"/>
      <c r="X375" s="13"/>
      <c r="Y375" s="14"/>
      <c r="Z375" s="14"/>
      <c r="AA375" s="14"/>
      <c r="AB375" s="14"/>
      <c r="AC375" s="15"/>
      <c r="AD375" s="5"/>
      <c r="AE375" s="16"/>
      <c r="AF375" s="17"/>
      <c r="AG375" s="72"/>
      <c r="AH375" s="72"/>
      <c r="AI375" s="72"/>
      <c r="AJ375" s="72"/>
      <c r="AK375" s="72"/>
      <c r="AL375" s="72"/>
      <c r="AM375" s="72"/>
      <c r="AN375" s="19"/>
      <c r="AO375" s="19"/>
      <c r="AP375" s="72"/>
    </row>
    <row r="376" ht="10.5" customHeight="1">
      <c r="A376" s="3">
        <v>367.0</v>
      </c>
      <c r="B376" s="3"/>
      <c r="C376" s="5"/>
      <c r="D376" s="7"/>
      <c r="E376" s="7"/>
      <c r="F376" s="8"/>
      <c r="G376" s="8"/>
      <c r="H376" s="8"/>
      <c r="I376" s="8"/>
      <c r="J376" s="8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10"/>
      <c r="V376" s="11"/>
      <c r="W376" s="12"/>
      <c r="X376" s="13"/>
      <c r="Y376" s="14"/>
      <c r="Z376" s="14"/>
      <c r="AA376" s="14"/>
      <c r="AB376" s="14"/>
      <c r="AC376" s="15"/>
      <c r="AD376" s="5"/>
      <c r="AE376" s="16"/>
      <c r="AF376" s="17"/>
      <c r="AG376" s="72"/>
      <c r="AH376" s="72"/>
      <c r="AI376" s="72"/>
      <c r="AJ376" s="72"/>
      <c r="AK376" s="72"/>
      <c r="AL376" s="72"/>
      <c r="AM376" s="72"/>
      <c r="AN376" s="19"/>
      <c r="AO376" s="19"/>
      <c r="AP376" s="72"/>
    </row>
    <row r="377" ht="10.5" customHeight="1">
      <c r="A377" s="3">
        <v>368.0</v>
      </c>
      <c r="B377" s="3"/>
      <c r="C377" s="5"/>
      <c r="D377" s="7"/>
      <c r="E377" s="7"/>
      <c r="F377" s="8"/>
      <c r="G377" s="8"/>
      <c r="H377" s="8"/>
      <c r="I377" s="8"/>
      <c r="J377" s="8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10"/>
      <c r="V377" s="11"/>
      <c r="W377" s="12"/>
      <c r="X377" s="13"/>
      <c r="Y377" s="14"/>
      <c r="Z377" s="14"/>
      <c r="AA377" s="14"/>
      <c r="AB377" s="14"/>
      <c r="AC377" s="15"/>
      <c r="AD377" s="5"/>
      <c r="AE377" s="16"/>
      <c r="AF377" s="17"/>
      <c r="AG377" s="72"/>
      <c r="AH377" s="72"/>
      <c r="AI377" s="72"/>
      <c r="AJ377" s="72"/>
      <c r="AK377" s="72"/>
      <c r="AL377" s="72"/>
      <c r="AM377" s="72"/>
      <c r="AN377" s="19"/>
      <c r="AO377" s="19"/>
      <c r="AP377" s="72"/>
    </row>
    <row r="378" ht="10.5" customHeight="1">
      <c r="A378" s="3">
        <v>369.0</v>
      </c>
      <c r="B378" s="3"/>
      <c r="C378" s="5"/>
      <c r="D378" s="7"/>
      <c r="E378" s="7"/>
      <c r="F378" s="8"/>
      <c r="G378" s="8"/>
      <c r="H378" s="8"/>
      <c r="I378" s="8"/>
      <c r="J378" s="66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10"/>
      <c r="V378" s="11"/>
      <c r="W378" s="12"/>
      <c r="X378" s="13"/>
      <c r="Y378" s="14"/>
      <c r="Z378" s="14"/>
      <c r="AA378" s="14"/>
      <c r="AB378" s="14"/>
      <c r="AC378" s="15"/>
      <c r="AD378" s="5"/>
      <c r="AE378" s="16"/>
      <c r="AF378" s="17"/>
      <c r="AG378" s="72"/>
      <c r="AH378" s="72"/>
      <c r="AI378" s="72"/>
      <c r="AJ378" s="72"/>
      <c r="AK378" s="72"/>
      <c r="AL378" s="72"/>
      <c r="AM378" s="72"/>
      <c r="AN378" s="19"/>
      <c r="AO378" s="19"/>
      <c r="AP378" s="72"/>
    </row>
    <row r="379" ht="10.5" customHeight="1">
      <c r="A379" s="3">
        <v>370.0</v>
      </c>
      <c r="B379" s="3"/>
      <c r="C379" s="5"/>
      <c r="D379" s="7"/>
      <c r="E379" s="7"/>
      <c r="F379" s="8"/>
      <c r="G379" s="8"/>
      <c r="H379" s="8"/>
      <c r="I379" s="8"/>
      <c r="J379" s="66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10"/>
      <c r="V379" s="11"/>
      <c r="W379" s="12"/>
      <c r="X379" s="13"/>
      <c r="Y379" s="14"/>
      <c r="Z379" s="14"/>
      <c r="AA379" s="14"/>
      <c r="AB379" s="14"/>
      <c r="AC379" s="15"/>
      <c r="AD379" s="5"/>
      <c r="AE379" s="16"/>
      <c r="AF379" s="17"/>
      <c r="AG379" s="72"/>
      <c r="AH379" s="72"/>
      <c r="AI379" s="72"/>
      <c r="AJ379" s="72"/>
      <c r="AK379" s="72"/>
      <c r="AL379" s="72"/>
      <c r="AM379" s="72"/>
      <c r="AN379" s="19"/>
      <c r="AO379" s="19"/>
      <c r="AP379" s="72"/>
    </row>
    <row r="380" ht="10.5" customHeight="1">
      <c r="A380" s="3">
        <v>371.0</v>
      </c>
      <c r="B380" s="3"/>
      <c r="C380" s="5"/>
      <c r="D380" s="7"/>
      <c r="E380" s="7"/>
      <c r="F380" s="8"/>
      <c r="G380" s="8"/>
      <c r="H380" s="8"/>
      <c r="I380" s="8"/>
      <c r="J380" s="66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10"/>
      <c r="V380" s="11"/>
      <c r="W380" s="12"/>
      <c r="X380" s="13"/>
      <c r="Y380" s="14"/>
      <c r="Z380" s="14"/>
      <c r="AA380" s="14"/>
      <c r="AB380" s="14"/>
      <c r="AC380" s="15"/>
      <c r="AD380" s="5"/>
      <c r="AE380" s="16"/>
      <c r="AF380" s="17"/>
      <c r="AG380" s="72"/>
      <c r="AH380" s="72"/>
      <c r="AI380" s="72"/>
      <c r="AJ380" s="72"/>
      <c r="AK380" s="72"/>
      <c r="AL380" s="72"/>
      <c r="AM380" s="72"/>
      <c r="AN380" s="19"/>
      <c r="AO380" s="19"/>
      <c r="AP380" s="72"/>
    </row>
    <row r="381" ht="10.5" customHeight="1">
      <c r="A381" s="3">
        <v>372.0</v>
      </c>
      <c r="B381" s="3"/>
      <c r="C381" s="5"/>
      <c r="D381" s="7"/>
      <c r="E381" s="7"/>
      <c r="F381" s="8"/>
      <c r="G381" s="34"/>
      <c r="H381" s="8"/>
      <c r="I381" s="8"/>
      <c r="J381" s="8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10"/>
      <c r="V381" s="11"/>
      <c r="W381" s="12"/>
      <c r="X381" s="13"/>
      <c r="Y381" s="14"/>
      <c r="Z381" s="14"/>
      <c r="AA381" s="14"/>
      <c r="AB381" s="14"/>
      <c r="AC381" s="15"/>
      <c r="AD381" s="5"/>
      <c r="AE381" s="16"/>
      <c r="AF381" s="17"/>
      <c r="AG381" s="72"/>
      <c r="AH381" s="72"/>
      <c r="AI381" s="72"/>
      <c r="AJ381" s="72"/>
      <c r="AK381" s="72"/>
      <c r="AL381" s="72"/>
      <c r="AM381" s="72"/>
      <c r="AN381" s="19"/>
      <c r="AO381" s="19"/>
      <c r="AP381" s="72"/>
    </row>
    <row r="382" ht="10.5" customHeight="1">
      <c r="A382" s="3">
        <v>373.0</v>
      </c>
      <c r="B382" s="3"/>
      <c r="C382" s="5"/>
      <c r="D382" s="7"/>
      <c r="E382" s="7"/>
      <c r="F382" s="8"/>
      <c r="G382" s="8"/>
      <c r="H382" s="8"/>
      <c r="I382" s="8"/>
      <c r="J382" s="66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10"/>
      <c r="V382" s="11"/>
      <c r="W382" s="12"/>
      <c r="X382" s="13"/>
      <c r="Y382" s="14"/>
      <c r="Z382" s="14"/>
      <c r="AA382" s="14"/>
      <c r="AB382" s="14"/>
      <c r="AC382" s="15"/>
      <c r="AD382" s="5"/>
      <c r="AE382" s="16"/>
      <c r="AF382" s="17"/>
      <c r="AG382" s="72"/>
      <c r="AH382" s="72"/>
      <c r="AI382" s="72"/>
      <c r="AJ382" s="72"/>
      <c r="AK382" s="72"/>
      <c r="AL382" s="72"/>
      <c r="AM382" s="72"/>
      <c r="AN382" s="19"/>
      <c r="AO382" s="19"/>
      <c r="AP382" s="72"/>
    </row>
    <row r="383" ht="10.5" customHeight="1">
      <c r="A383" s="3">
        <v>374.0</v>
      </c>
      <c r="B383" s="3"/>
      <c r="C383" s="5"/>
      <c r="D383" s="7"/>
      <c r="E383" s="7"/>
      <c r="F383" s="8"/>
      <c r="G383" s="8"/>
      <c r="H383" s="8"/>
      <c r="I383" s="8"/>
      <c r="J383" s="66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10"/>
      <c r="V383" s="11"/>
      <c r="W383" s="12"/>
      <c r="X383" s="13"/>
      <c r="Y383" s="14"/>
      <c r="Z383" s="14"/>
      <c r="AA383" s="14"/>
      <c r="AB383" s="14"/>
      <c r="AC383" s="15"/>
      <c r="AD383" s="5"/>
      <c r="AE383" s="16"/>
      <c r="AF383" s="17"/>
      <c r="AG383" s="72"/>
      <c r="AH383" s="72"/>
      <c r="AI383" s="72"/>
      <c r="AJ383" s="72"/>
      <c r="AK383" s="72"/>
      <c r="AL383" s="72"/>
      <c r="AM383" s="72"/>
      <c r="AN383" s="19"/>
      <c r="AO383" s="19"/>
      <c r="AP383" s="72"/>
    </row>
    <row r="384" ht="10.5" customHeight="1">
      <c r="A384" s="3">
        <v>375.0</v>
      </c>
      <c r="B384" s="3"/>
      <c r="C384" s="5"/>
      <c r="D384" s="7"/>
      <c r="E384" s="7"/>
      <c r="F384" s="8"/>
      <c r="G384" s="8"/>
      <c r="H384" s="8"/>
      <c r="I384" s="8"/>
      <c r="J384" s="66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10"/>
      <c r="V384" s="11"/>
      <c r="W384" s="12"/>
      <c r="X384" s="13"/>
      <c r="Y384" s="14"/>
      <c r="Z384" s="14"/>
      <c r="AA384" s="14"/>
      <c r="AB384" s="14"/>
      <c r="AC384" s="15"/>
      <c r="AD384" s="5"/>
      <c r="AE384" s="16"/>
      <c r="AF384" s="17"/>
      <c r="AG384" s="72"/>
      <c r="AH384" s="72"/>
      <c r="AI384" s="72"/>
      <c r="AJ384" s="72"/>
      <c r="AK384" s="72"/>
      <c r="AL384" s="72"/>
      <c r="AM384" s="72"/>
      <c r="AN384" s="19"/>
      <c r="AO384" s="19"/>
      <c r="AP384" s="72"/>
    </row>
    <row r="385" ht="10.5" customHeight="1">
      <c r="A385" s="3">
        <v>376.0</v>
      </c>
      <c r="B385" s="3"/>
      <c r="C385" s="5"/>
      <c r="D385" s="7"/>
      <c r="E385" s="7"/>
      <c r="F385" s="8"/>
      <c r="G385" s="8"/>
      <c r="H385" s="8"/>
      <c r="I385" s="8"/>
      <c r="J385" s="66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10"/>
      <c r="V385" s="11"/>
      <c r="W385" s="12"/>
      <c r="X385" s="13"/>
      <c r="Y385" s="14"/>
      <c r="Z385" s="14"/>
      <c r="AA385" s="14"/>
      <c r="AB385" s="14"/>
      <c r="AC385" s="15"/>
      <c r="AD385" s="5"/>
      <c r="AE385" s="16"/>
      <c r="AF385" s="17"/>
      <c r="AG385" s="72"/>
      <c r="AH385" s="72"/>
      <c r="AI385" s="72"/>
      <c r="AJ385" s="72"/>
      <c r="AK385" s="72"/>
      <c r="AL385" s="72"/>
      <c r="AM385" s="72"/>
      <c r="AN385" s="19"/>
      <c r="AO385" s="19"/>
      <c r="AP385" s="72"/>
    </row>
    <row r="386" ht="10.5" customHeight="1">
      <c r="A386" s="3">
        <v>377.0</v>
      </c>
      <c r="B386" s="3"/>
      <c r="C386" s="5"/>
      <c r="D386" s="7"/>
      <c r="E386" s="7"/>
      <c r="F386" s="8"/>
      <c r="G386" s="8"/>
      <c r="H386" s="8"/>
      <c r="I386" s="8"/>
      <c r="J386" s="66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10"/>
      <c r="V386" s="11"/>
      <c r="W386" s="12"/>
      <c r="X386" s="13"/>
      <c r="Y386" s="14"/>
      <c r="Z386" s="14"/>
      <c r="AA386" s="14"/>
      <c r="AB386" s="14"/>
      <c r="AC386" s="15"/>
      <c r="AD386" s="5"/>
      <c r="AE386" s="16"/>
      <c r="AF386" s="17"/>
      <c r="AG386" s="72"/>
      <c r="AH386" s="72"/>
      <c r="AI386" s="72"/>
      <c r="AJ386" s="72"/>
      <c r="AK386" s="72"/>
      <c r="AL386" s="72"/>
      <c r="AM386" s="72"/>
      <c r="AN386" s="19"/>
      <c r="AO386" s="19"/>
      <c r="AP386" s="72"/>
    </row>
    <row r="387" ht="10.5" customHeight="1">
      <c r="A387" s="3">
        <v>378.0</v>
      </c>
      <c r="B387" s="3"/>
      <c r="C387" s="5"/>
      <c r="D387" s="7"/>
      <c r="E387" s="7"/>
      <c r="F387" s="8"/>
      <c r="G387" s="8"/>
      <c r="H387" s="8"/>
      <c r="I387" s="8"/>
      <c r="J387" s="116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10"/>
      <c r="V387" s="11"/>
      <c r="W387" s="12"/>
      <c r="X387" s="13"/>
      <c r="Y387" s="14"/>
      <c r="Z387" s="14"/>
      <c r="AA387" s="14"/>
      <c r="AB387" s="14"/>
      <c r="AC387" s="15"/>
      <c r="AD387" s="5"/>
      <c r="AE387" s="16"/>
      <c r="AF387" s="17"/>
      <c r="AG387" s="72"/>
      <c r="AH387" s="72"/>
      <c r="AI387" s="72"/>
      <c r="AJ387" s="72"/>
      <c r="AK387" s="72"/>
      <c r="AL387" s="72"/>
      <c r="AM387" s="72"/>
      <c r="AN387" s="19"/>
      <c r="AO387" s="19"/>
      <c r="AP387" s="72"/>
    </row>
    <row r="388" ht="10.5" customHeight="1">
      <c r="A388" s="3">
        <v>379.0</v>
      </c>
      <c r="B388" s="3"/>
      <c r="C388" s="5"/>
      <c r="D388" s="7"/>
      <c r="E388" s="7"/>
      <c r="F388" s="8"/>
      <c r="G388" s="8"/>
      <c r="H388" s="8"/>
      <c r="I388" s="8"/>
      <c r="J388" s="66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10"/>
      <c r="V388" s="11"/>
      <c r="W388" s="12"/>
      <c r="X388" s="13"/>
      <c r="Y388" s="14"/>
      <c r="Z388" s="14"/>
      <c r="AA388" s="14"/>
      <c r="AB388" s="14"/>
      <c r="AC388" s="15"/>
      <c r="AD388" s="5"/>
      <c r="AE388" s="16"/>
      <c r="AF388" s="17"/>
      <c r="AG388" s="72"/>
      <c r="AH388" s="72"/>
      <c r="AI388" s="72"/>
      <c r="AJ388" s="72"/>
      <c r="AK388" s="72"/>
      <c r="AL388" s="72"/>
      <c r="AM388" s="72"/>
      <c r="AN388" s="19"/>
      <c r="AO388" s="19"/>
      <c r="AP388" s="72"/>
    </row>
    <row r="389" ht="10.5" customHeight="1">
      <c r="A389" s="3">
        <v>380.0</v>
      </c>
      <c r="B389" s="3"/>
      <c r="C389" s="5"/>
      <c r="D389" s="7"/>
      <c r="E389" s="7"/>
      <c r="F389" s="8"/>
      <c r="G389" s="8"/>
      <c r="H389" s="8"/>
      <c r="I389" s="8"/>
      <c r="J389" s="66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10"/>
      <c r="V389" s="11"/>
      <c r="W389" s="12"/>
      <c r="X389" s="13"/>
      <c r="Y389" s="14"/>
      <c r="Z389" s="14"/>
      <c r="AA389" s="14"/>
      <c r="AB389" s="14"/>
      <c r="AC389" s="15"/>
      <c r="AD389" s="5"/>
      <c r="AE389" s="16"/>
      <c r="AF389" s="17"/>
      <c r="AG389" s="72"/>
      <c r="AH389" s="72"/>
      <c r="AI389" s="72"/>
      <c r="AJ389" s="72"/>
      <c r="AK389" s="72"/>
      <c r="AL389" s="72"/>
      <c r="AM389" s="72"/>
      <c r="AN389" s="19"/>
      <c r="AO389" s="19"/>
      <c r="AP389" s="72"/>
    </row>
    <row r="390" ht="10.5" customHeight="1">
      <c r="A390" s="3">
        <v>381.0</v>
      </c>
      <c r="B390" s="3"/>
      <c r="C390" s="5"/>
      <c r="D390" s="7"/>
      <c r="E390" s="7"/>
      <c r="F390" s="8"/>
      <c r="G390" s="8"/>
      <c r="H390" s="8"/>
      <c r="I390" s="8"/>
      <c r="J390" s="66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10"/>
      <c r="V390" s="11"/>
      <c r="W390" s="12"/>
      <c r="X390" s="13"/>
      <c r="Y390" s="14"/>
      <c r="Z390" s="14"/>
      <c r="AA390" s="14"/>
      <c r="AB390" s="14"/>
      <c r="AC390" s="15"/>
      <c r="AD390" s="5"/>
      <c r="AE390" s="16"/>
      <c r="AF390" s="17"/>
      <c r="AG390" s="72"/>
      <c r="AH390" s="72"/>
      <c r="AI390" s="72"/>
      <c r="AJ390" s="72"/>
      <c r="AK390" s="72"/>
      <c r="AL390" s="72"/>
      <c r="AM390" s="72"/>
      <c r="AN390" s="19"/>
      <c r="AO390" s="19"/>
      <c r="AP390" s="19"/>
    </row>
    <row r="391" ht="10.5" customHeight="1">
      <c r="A391" s="3">
        <v>382.0</v>
      </c>
      <c r="B391" s="3"/>
      <c r="C391" s="5"/>
      <c r="D391" s="7"/>
      <c r="E391" s="7"/>
      <c r="F391" s="8"/>
      <c r="G391" s="8"/>
      <c r="H391" s="8"/>
      <c r="I391" s="8"/>
      <c r="J391" s="66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10"/>
      <c r="V391" s="11"/>
      <c r="W391" s="12"/>
      <c r="X391" s="13"/>
      <c r="Y391" s="14"/>
      <c r="Z391" s="14"/>
      <c r="AA391" s="14"/>
      <c r="AB391" s="14"/>
      <c r="AC391" s="15"/>
      <c r="AD391" s="5"/>
      <c r="AE391" s="16"/>
      <c r="AF391" s="17"/>
      <c r="AG391" s="72"/>
      <c r="AH391" s="72"/>
      <c r="AI391" s="72"/>
      <c r="AJ391" s="72"/>
      <c r="AK391" s="72"/>
      <c r="AL391" s="72"/>
      <c r="AM391" s="72"/>
      <c r="AN391" s="19"/>
      <c r="AO391" s="19"/>
      <c r="AP391" s="19"/>
    </row>
    <row r="392" ht="10.5" customHeight="1">
      <c r="A392" s="3">
        <v>383.0</v>
      </c>
      <c r="B392" s="3"/>
      <c r="C392" s="5"/>
      <c r="D392" s="7"/>
      <c r="E392" s="7"/>
      <c r="F392" s="8"/>
      <c r="G392" s="8"/>
      <c r="H392" s="8"/>
      <c r="I392" s="8"/>
      <c r="J392" s="66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10"/>
      <c r="V392" s="11"/>
      <c r="W392" s="12"/>
      <c r="X392" s="13"/>
      <c r="Y392" s="14"/>
      <c r="Z392" s="14"/>
      <c r="AA392" s="14"/>
      <c r="AB392" s="14"/>
      <c r="AC392" s="15"/>
      <c r="AD392" s="5"/>
      <c r="AE392" s="16"/>
      <c r="AF392" s="17"/>
      <c r="AG392" s="72"/>
      <c r="AH392" s="72"/>
      <c r="AI392" s="72"/>
      <c r="AJ392" s="72"/>
      <c r="AK392" s="72"/>
      <c r="AL392" s="72"/>
      <c r="AM392" s="72"/>
      <c r="AN392" s="19"/>
      <c r="AO392" s="19"/>
      <c r="AP392" s="19"/>
    </row>
    <row r="393" ht="10.5" customHeight="1">
      <c r="A393" s="3">
        <v>384.0</v>
      </c>
      <c r="B393" s="3"/>
      <c r="C393" s="5"/>
      <c r="D393" s="7"/>
      <c r="E393" s="7"/>
      <c r="F393" s="8"/>
      <c r="G393" s="8"/>
      <c r="H393" s="8"/>
      <c r="I393" s="8"/>
      <c r="J393" s="8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10"/>
      <c r="V393" s="11"/>
      <c r="W393" s="12"/>
      <c r="X393" s="13"/>
      <c r="Y393" s="14"/>
      <c r="Z393" s="14"/>
      <c r="AA393" s="14"/>
      <c r="AB393" s="14"/>
      <c r="AC393" s="15"/>
      <c r="AD393" s="5"/>
      <c r="AE393" s="16"/>
      <c r="AF393" s="17"/>
      <c r="AG393" s="72"/>
      <c r="AH393" s="72"/>
      <c r="AI393" s="72"/>
      <c r="AJ393" s="72"/>
      <c r="AK393" s="72"/>
      <c r="AL393" s="72"/>
      <c r="AM393" s="72"/>
      <c r="AN393" s="19"/>
      <c r="AO393" s="19"/>
      <c r="AP393" s="19"/>
    </row>
    <row r="394" ht="10.5" customHeight="1">
      <c r="A394" s="3">
        <v>385.0</v>
      </c>
      <c r="B394" s="3"/>
      <c r="C394" s="5"/>
      <c r="D394" s="7"/>
      <c r="E394" s="7"/>
      <c r="F394" s="8"/>
      <c r="G394" s="8"/>
      <c r="H394" s="8"/>
      <c r="I394" s="8"/>
      <c r="J394" s="8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10"/>
      <c r="V394" s="11"/>
      <c r="W394" s="12"/>
      <c r="X394" s="13"/>
      <c r="Y394" s="14"/>
      <c r="Z394" s="14"/>
      <c r="AA394" s="14"/>
      <c r="AB394" s="14"/>
      <c r="AC394" s="15"/>
      <c r="AD394" s="5"/>
      <c r="AE394" s="16"/>
      <c r="AF394" s="17"/>
      <c r="AG394" s="72"/>
      <c r="AH394" s="72"/>
      <c r="AI394" s="72"/>
      <c r="AJ394" s="72"/>
      <c r="AK394" s="72"/>
      <c r="AL394" s="72"/>
      <c r="AM394" s="72"/>
      <c r="AN394" s="19"/>
      <c r="AO394" s="19"/>
      <c r="AP394" s="19"/>
    </row>
    <row r="395" ht="10.5" customHeight="1">
      <c r="A395" s="3">
        <v>386.0</v>
      </c>
      <c r="B395" s="3"/>
      <c r="C395" s="5"/>
      <c r="D395" s="7"/>
      <c r="E395" s="7"/>
      <c r="F395" s="8"/>
      <c r="G395" s="8"/>
      <c r="H395" s="8"/>
      <c r="I395" s="8"/>
      <c r="J395" s="8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10"/>
      <c r="V395" s="11"/>
      <c r="W395" s="12"/>
      <c r="X395" s="13"/>
      <c r="Y395" s="14"/>
      <c r="Z395" s="14"/>
      <c r="AA395" s="14"/>
      <c r="AB395" s="14"/>
      <c r="AC395" s="15"/>
      <c r="AD395" s="5"/>
      <c r="AE395" s="16"/>
      <c r="AF395" s="17"/>
      <c r="AG395" s="72"/>
      <c r="AH395" s="72"/>
      <c r="AI395" s="72"/>
      <c r="AJ395" s="72"/>
      <c r="AK395" s="72"/>
      <c r="AL395" s="72"/>
      <c r="AM395" s="72"/>
      <c r="AN395" s="19"/>
      <c r="AO395" s="19"/>
      <c r="AP395" s="19"/>
    </row>
    <row r="396" ht="10.5" customHeight="1">
      <c r="A396" s="3">
        <v>387.0</v>
      </c>
      <c r="B396" s="3"/>
      <c r="C396" s="5"/>
      <c r="D396" s="7"/>
      <c r="E396" s="7"/>
      <c r="F396" s="8"/>
      <c r="G396" s="8"/>
      <c r="H396" s="8"/>
      <c r="I396" s="8"/>
      <c r="J396" s="8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10"/>
      <c r="V396" s="11"/>
      <c r="W396" s="12"/>
      <c r="X396" s="13"/>
      <c r="Y396" s="14"/>
      <c r="Z396" s="14"/>
      <c r="AA396" s="14"/>
      <c r="AB396" s="14"/>
      <c r="AC396" s="15"/>
      <c r="AD396" s="5"/>
      <c r="AE396" s="16"/>
      <c r="AF396" s="17"/>
      <c r="AG396" s="72"/>
      <c r="AH396" s="72"/>
      <c r="AI396" s="72"/>
      <c r="AJ396" s="72"/>
      <c r="AK396" s="72"/>
      <c r="AL396" s="72"/>
      <c r="AM396" s="72"/>
      <c r="AN396" s="19"/>
      <c r="AO396" s="19"/>
      <c r="AP396" s="19"/>
    </row>
    <row r="397" ht="10.5" customHeight="1">
      <c r="A397" s="3">
        <v>388.0</v>
      </c>
      <c r="B397" s="3"/>
      <c r="C397" s="5"/>
      <c r="D397" s="7"/>
      <c r="E397" s="7"/>
      <c r="F397" s="8"/>
      <c r="G397" s="8"/>
      <c r="H397" s="8"/>
      <c r="I397" s="8"/>
      <c r="J397" s="8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10"/>
      <c r="V397" s="11"/>
      <c r="W397" s="12"/>
      <c r="X397" s="13"/>
      <c r="Y397" s="14"/>
      <c r="Z397" s="14"/>
      <c r="AA397" s="14"/>
      <c r="AB397" s="14"/>
      <c r="AC397" s="15"/>
      <c r="AD397" s="5"/>
      <c r="AE397" s="16"/>
      <c r="AF397" s="17"/>
      <c r="AG397" s="72"/>
      <c r="AH397" s="72"/>
      <c r="AI397" s="72"/>
      <c r="AJ397" s="72"/>
      <c r="AK397" s="72"/>
      <c r="AL397" s="72"/>
      <c r="AM397" s="72"/>
      <c r="AN397" s="19"/>
      <c r="AO397" s="19"/>
      <c r="AP397" s="19"/>
    </row>
    <row r="398" ht="10.5" customHeight="1">
      <c r="A398" s="3">
        <v>389.0</v>
      </c>
      <c r="B398" s="3"/>
      <c r="C398" s="5"/>
      <c r="D398" s="7"/>
      <c r="E398" s="7"/>
      <c r="F398" s="8"/>
      <c r="G398" s="8"/>
      <c r="H398" s="8"/>
      <c r="I398" s="8"/>
      <c r="J398" s="8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10"/>
      <c r="V398" s="11"/>
      <c r="W398" s="12"/>
      <c r="X398" s="13"/>
      <c r="Y398" s="14"/>
      <c r="Z398" s="14"/>
      <c r="AA398" s="14"/>
      <c r="AB398" s="14"/>
      <c r="AC398" s="15"/>
      <c r="AD398" s="5"/>
      <c r="AE398" s="16"/>
      <c r="AF398" s="17"/>
      <c r="AG398" s="72"/>
      <c r="AH398" s="72"/>
      <c r="AI398" s="72"/>
      <c r="AJ398" s="72"/>
      <c r="AK398" s="72"/>
      <c r="AL398" s="72"/>
      <c r="AM398" s="72"/>
      <c r="AN398" s="19"/>
      <c r="AO398" s="19"/>
      <c r="AP398" s="19"/>
    </row>
    <row r="399" ht="10.5" customHeight="1">
      <c r="A399" s="3">
        <v>390.0</v>
      </c>
      <c r="B399" s="3"/>
      <c r="C399" s="5"/>
      <c r="D399" s="7"/>
      <c r="E399" s="7"/>
      <c r="F399" s="8"/>
      <c r="G399" s="8"/>
      <c r="H399" s="8"/>
      <c r="I399" s="8"/>
      <c r="J399" s="8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10"/>
      <c r="V399" s="11"/>
      <c r="W399" s="12"/>
      <c r="X399" s="13"/>
      <c r="Y399" s="14"/>
      <c r="Z399" s="14"/>
      <c r="AA399" s="14"/>
      <c r="AB399" s="14"/>
      <c r="AC399" s="15"/>
      <c r="AD399" s="5"/>
      <c r="AE399" s="16"/>
      <c r="AF399" s="17"/>
      <c r="AG399" s="72"/>
      <c r="AH399" s="72"/>
      <c r="AI399" s="72"/>
      <c r="AJ399" s="72"/>
      <c r="AK399" s="72"/>
      <c r="AL399" s="72"/>
      <c r="AM399" s="72"/>
      <c r="AN399" s="19"/>
      <c r="AO399" s="19"/>
      <c r="AP399" s="19"/>
    </row>
    <row r="400" ht="10.5" customHeight="1">
      <c r="A400" s="3"/>
      <c r="B400" s="3"/>
      <c r="C400" s="5"/>
      <c r="D400" s="7"/>
      <c r="E400" s="7"/>
      <c r="F400" s="8"/>
      <c r="G400" s="8"/>
      <c r="H400" s="8"/>
      <c r="I400" s="8"/>
      <c r="J400" s="8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10"/>
      <c r="V400" s="11"/>
      <c r="W400" s="12"/>
      <c r="X400" s="13"/>
      <c r="Y400" s="14"/>
      <c r="Z400" s="14"/>
      <c r="AA400" s="14"/>
      <c r="AB400" s="14"/>
      <c r="AC400" s="15"/>
      <c r="AD400" s="5"/>
      <c r="AE400" s="16"/>
      <c r="AF400" s="17"/>
      <c r="AG400" s="5"/>
      <c r="AH400" s="5"/>
      <c r="AI400" s="5"/>
      <c r="AJ400" s="19"/>
      <c r="AK400" s="19"/>
      <c r="AL400" s="19"/>
      <c r="AM400" s="19"/>
      <c r="AN400" s="19"/>
      <c r="AO400" s="19"/>
      <c r="AP400" s="19"/>
    </row>
    <row r="401" ht="10.5" customHeight="1">
      <c r="A401" s="3"/>
      <c r="B401" s="3"/>
      <c r="C401" s="5"/>
      <c r="D401" s="7"/>
      <c r="E401" s="7"/>
      <c r="F401" s="8"/>
      <c r="G401" s="8"/>
      <c r="H401" s="8"/>
      <c r="I401" s="8"/>
      <c r="J401" s="8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10"/>
      <c r="V401" s="11"/>
      <c r="W401" s="12"/>
      <c r="X401" s="13"/>
      <c r="Y401" s="14"/>
      <c r="Z401" s="14"/>
      <c r="AA401" s="14"/>
      <c r="AB401" s="14"/>
      <c r="AC401" s="15"/>
      <c r="AD401" s="5"/>
      <c r="AE401" s="16"/>
      <c r="AF401" s="17"/>
      <c r="AG401" s="5"/>
      <c r="AH401" s="5"/>
      <c r="AI401" s="5"/>
      <c r="AJ401" s="19"/>
      <c r="AK401" s="19"/>
      <c r="AL401" s="19"/>
      <c r="AM401" s="19"/>
      <c r="AN401" s="19"/>
      <c r="AO401" s="19"/>
      <c r="AP401" s="19"/>
    </row>
    <row r="402" ht="10.5" customHeight="1">
      <c r="A402" s="3"/>
      <c r="B402" s="3"/>
      <c r="C402" s="5"/>
      <c r="D402" s="7"/>
      <c r="E402" s="7"/>
      <c r="F402" s="8"/>
      <c r="G402" s="8"/>
      <c r="H402" s="8"/>
      <c r="I402" s="8"/>
      <c r="J402" s="8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10"/>
      <c r="V402" s="11"/>
      <c r="W402" s="12"/>
      <c r="X402" s="13"/>
      <c r="Y402" s="14"/>
      <c r="Z402" s="14"/>
      <c r="AA402" s="14"/>
      <c r="AB402" s="14"/>
      <c r="AC402" s="15"/>
      <c r="AD402" s="5"/>
      <c r="AE402" s="16"/>
      <c r="AF402" s="17"/>
      <c r="AG402" s="5"/>
      <c r="AH402" s="5"/>
      <c r="AI402" s="5"/>
      <c r="AJ402" s="19"/>
      <c r="AK402" s="19"/>
      <c r="AL402" s="19"/>
      <c r="AM402" s="19"/>
      <c r="AN402" s="19"/>
      <c r="AO402" s="19"/>
      <c r="AP402" s="19"/>
    </row>
    <row r="403" ht="10.5" customHeight="1">
      <c r="A403" s="3"/>
      <c r="B403" s="3"/>
      <c r="C403" s="5"/>
      <c r="D403" s="7"/>
      <c r="E403" s="7"/>
      <c r="F403" s="8"/>
      <c r="G403" s="8"/>
      <c r="H403" s="8"/>
      <c r="I403" s="8"/>
      <c r="J403" s="8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10"/>
      <c r="V403" s="11"/>
      <c r="W403" s="12"/>
      <c r="X403" s="13"/>
      <c r="Y403" s="14"/>
      <c r="Z403" s="14"/>
      <c r="AA403" s="14"/>
      <c r="AB403" s="14"/>
      <c r="AC403" s="15"/>
      <c r="AD403" s="5"/>
      <c r="AE403" s="16"/>
      <c r="AF403" s="17"/>
      <c r="AG403" s="5"/>
      <c r="AH403" s="5"/>
      <c r="AI403" s="5"/>
      <c r="AJ403" s="19"/>
      <c r="AK403" s="19"/>
      <c r="AL403" s="19"/>
      <c r="AM403" s="19"/>
      <c r="AN403" s="19"/>
      <c r="AO403" s="19"/>
      <c r="AP403" s="19"/>
    </row>
    <row r="404" ht="10.5" customHeight="1">
      <c r="A404" s="3"/>
      <c r="B404" s="3"/>
      <c r="C404" s="5"/>
      <c r="D404" s="7"/>
      <c r="E404" s="7"/>
      <c r="F404" s="8"/>
      <c r="G404" s="8"/>
      <c r="H404" s="8"/>
      <c r="I404" s="8"/>
      <c r="J404" s="8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10"/>
      <c r="V404" s="11"/>
      <c r="W404" s="12"/>
      <c r="X404" s="13"/>
      <c r="Y404" s="14"/>
      <c r="Z404" s="14"/>
      <c r="AA404" s="14"/>
      <c r="AB404" s="14"/>
      <c r="AC404" s="15"/>
      <c r="AD404" s="5"/>
      <c r="AE404" s="16"/>
      <c r="AF404" s="17"/>
      <c r="AG404" s="5"/>
      <c r="AH404" s="5"/>
      <c r="AI404" s="5"/>
      <c r="AJ404" s="19"/>
      <c r="AK404" s="19"/>
      <c r="AL404" s="19"/>
      <c r="AM404" s="19"/>
      <c r="AN404" s="19"/>
      <c r="AO404" s="19"/>
      <c r="AP404" s="19"/>
    </row>
    <row r="405" ht="10.5" customHeight="1">
      <c r="A405" s="3"/>
      <c r="B405" s="3"/>
      <c r="C405" s="5"/>
      <c r="D405" s="7"/>
      <c r="E405" s="7"/>
      <c r="F405" s="8"/>
      <c r="G405" s="8"/>
      <c r="H405" s="8"/>
      <c r="I405" s="8"/>
      <c r="J405" s="8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10"/>
      <c r="V405" s="11"/>
      <c r="W405" s="12"/>
      <c r="X405" s="13"/>
      <c r="Y405" s="14"/>
      <c r="Z405" s="14"/>
      <c r="AA405" s="14"/>
      <c r="AB405" s="14"/>
      <c r="AC405" s="15"/>
      <c r="AD405" s="5"/>
      <c r="AE405" s="16"/>
      <c r="AF405" s="17"/>
      <c r="AG405" s="5"/>
      <c r="AH405" s="5"/>
      <c r="AI405" s="5"/>
      <c r="AJ405" s="19"/>
      <c r="AK405" s="19"/>
      <c r="AL405" s="19"/>
      <c r="AM405" s="19"/>
      <c r="AN405" s="19"/>
      <c r="AO405" s="19"/>
      <c r="AP405" s="19"/>
    </row>
    <row r="406" ht="10.5" customHeight="1">
      <c r="A406" s="3"/>
      <c r="B406" s="3"/>
      <c r="C406" s="5"/>
      <c r="D406" s="7"/>
      <c r="E406" s="7"/>
      <c r="F406" s="8"/>
      <c r="G406" s="8"/>
      <c r="H406" s="8"/>
      <c r="I406" s="8"/>
      <c r="J406" s="8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10"/>
      <c r="V406" s="11"/>
      <c r="W406" s="12"/>
      <c r="X406" s="13"/>
      <c r="Y406" s="14"/>
      <c r="Z406" s="14"/>
      <c r="AA406" s="14"/>
      <c r="AB406" s="14"/>
      <c r="AC406" s="15"/>
      <c r="AD406" s="5"/>
      <c r="AE406" s="16"/>
      <c r="AF406" s="17"/>
      <c r="AG406" s="5"/>
      <c r="AH406" s="5"/>
      <c r="AI406" s="5"/>
      <c r="AJ406" s="19"/>
      <c r="AK406" s="19"/>
      <c r="AL406" s="19"/>
      <c r="AM406" s="19"/>
      <c r="AN406" s="19"/>
      <c r="AO406" s="19"/>
      <c r="AP406" s="19"/>
    </row>
    <row r="407" ht="10.5" customHeight="1">
      <c r="A407" s="3"/>
      <c r="B407" s="3"/>
      <c r="C407" s="5"/>
      <c r="D407" s="7"/>
      <c r="E407" s="7"/>
      <c r="F407" s="8"/>
      <c r="G407" s="8"/>
      <c r="H407" s="8"/>
      <c r="I407" s="8"/>
      <c r="J407" s="8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10"/>
      <c r="V407" s="11"/>
      <c r="W407" s="12"/>
      <c r="X407" s="13"/>
      <c r="Y407" s="14"/>
      <c r="Z407" s="14"/>
      <c r="AA407" s="14"/>
      <c r="AB407" s="14"/>
      <c r="AC407" s="15"/>
      <c r="AD407" s="5"/>
      <c r="AE407" s="16"/>
      <c r="AF407" s="17"/>
      <c r="AG407" s="5"/>
      <c r="AH407" s="5"/>
      <c r="AI407" s="5"/>
      <c r="AJ407" s="19"/>
      <c r="AK407" s="19"/>
      <c r="AL407" s="19"/>
      <c r="AM407" s="19"/>
      <c r="AN407" s="19"/>
      <c r="AO407" s="19"/>
      <c r="AP407" s="19"/>
    </row>
    <row r="408" ht="10.5" customHeight="1">
      <c r="A408" s="3"/>
      <c r="B408" s="3"/>
      <c r="C408" s="5"/>
      <c r="D408" s="7"/>
      <c r="E408" s="7"/>
      <c r="F408" s="8"/>
      <c r="G408" s="8"/>
      <c r="H408" s="8"/>
      <c r="I408" s="8"/>
      <c r="J408" s="8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10"/>
      <c r="V408" s="11"/>
      <c r="W408" s="12"/>
      <c r="X408" s="13"/>
      <c r="Y408" s="14"/>
      <c r="Z408" s="14"/>
      <c r="AA408" s="14"/>
      <c r="AB408" s="14"/>
      <c r="AC408" s="15"/>
      <c r="AD408" s="5"/>
      <c r="AE408" s="16"/>
      <c r="AF408" s="17"/>
      <c r="AG408" s="5"/>
      <c r="AH408" s="5"/>
      <c r="AI408" s="5"/>
      <c r="AJ408" s="19"/>
      <c r="AK408" s="19"/>
      <c r="AL408" s="19"/>
      <c r="AM408" s="19"/>
      <c r="AN408" s="19"/>
      <c r="AO408" s="19"/>
      <c r="AP408" s="19"/>
    </row>
    <row r="409" ht="10.5" customHeight="1">
      <c r="A409" s="3"/>
      <c r="B409" s="3"/>
      <c r="C409" s="5"/>
      <c r="D409" s="7"/>
      <c r="E409" s="7"/>
      <c r="F409" s="8"/>
      <c r="G409" s="8"/>
      <c r="H409" s="8"/>
      <c r="I409" s="8"/>
      <c r="J409" s="8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10"/>
      <c r="V409" s="11"/>
      <c r="W409" s="12"/>
      <c r="X409" s="13"/>
      <c r="Y409" s="14"/>
      <c r="Z409" s="14"/>
      <c r="AA409" s="14"/>
      <c r="AB409" s="14"/>
      <c r="AC409" s="15"/>
      <c r="AD409" s="5"/>
      <c r="AE409" s="16"/>
      <c r="AF409" s="17"/>
      <c r="AG409" s="5"/>
      <c r="AH409" s="5"/>
      <c r="AI409" s="5"/>
      <c r="AJ409" s="19"/>
      <c r="AK409" s="19"/>
      <c r="AL409" s="19"/>
      <c r="AM409" s="19"/>
      <c r="AN409" s="19"/>
      <c r="AO409" s="19"/>
      <c r="AP409" s="19"/>
    </row>
    <row r="410" ht="10.5" customHeight="1">
      <c r="A410" s="3"/>
      <c r="B410" s="3"/>
      <c r="C410" s="5"/>
      <c r="D410" s="7"/>
      <c r="E410" s="7"/>
      <c r="F410" s="8"/>
      <c r="G410" s="8"/>
      <c r="H410" s="8"/>
      <c r="I410" s="8"/>
      <c r="J410" s="8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10"/>
      <c r="V410" s="11"/>
      <c r="W410" s="12"/>
      <c r="X410" s="13"/>
      <c r="Y410" s="14"/>
      <c r="Z410" s="14"/>
      <c r="AA410" s="14"/>
      <c r="AB410" s="14"/>
      <c r="AC410" s="15"/>
      <c r="AD410" s="5"/>
      <c r="AE410" s="16"/>
      <c r="AF410" s="17"/>
      <c r="AG410" s="5"/>
      <c r="AH410" s="5"/>
      <c r="AI410" s="5"/>
      <c r="AJ410" s="19"/>
      <c r="AK410" s="19"/>
      <c r="AL410" s="19"/>
      <c r="AM410" s="19"/>
      <c r="AN410" s="19"/>
      <c r="AO410" s="19"/>
      <c r="AP410" s="19"/>
    </row>
    <row r="411" ht="10.5" customHeight="1">
      <c r="A411" s="3"/>
      <c r="B411" s="3"/>
      <c r="C411" s="5"/>
      <c r="D411" s="7"/>
      <c r="E411" s="7"/>
      <c r="F411" s="8"/>
      <c r="G411" s="8"/>
      <c r="H411" s="8"/>
      <c r="I411" s="8"/>
      <c r="J411" s="8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10"/>
      <c r="V411" s="11"/>
      <c r="W411" s="12"/>
      <c r="X411" s="13"/>
      <c r="Y411" s="14"/>
      <c r="Z411" s="14"/>
      <c r="AA411" s="14"/>
      <c r="AB411" s="14"/>
      <c r="AC411" s="15"/>
      <c r="AD411" s="5"/>
      <c r="AE411" s="16"/>
      <c r="AF411" s="17"/>
      <c r="AG411" s="5"/>
      <c r="AH411" s="5"/>
      <c r="AI411" s="5"/>
      <c r="AJ411" s="19"/>
      <c r="AK411" s="19"/>
      <c r="AL411" s="19"/>
      <c r="AM411" s="19"/>
      <c r="AN411" s="19"/>
      <c r="AO411" s="19"/>
      <c r="AP411" s="19"/>
    </row>
    <row r="412" ht="10.5" customHeight="1">
      <c r="A412" s="3"/>
      <c r="B412" s="3"/>
      <c r="C412" s="5"/>
      <c r="D412" s="7"/>
      <c r="E412" s="7"/>
      <c r="F412" s="8"/>
      <c r="G412" s="8"/>
      <c r="H412" s="8"/>
      <c r="I412" s="8"/>
      <c r="J412" s="8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10"/>
      <c r="V412" s="11"/>
      <c r="W412" s="12"/>
      <c r="X412" s="13"/>
      <c r="Y412" s="14"/>
      <c r="Z412" s="14"/>
      <c r="AA412" s="14"/>
      <c r="AB412" s="14"/>
      <c r="AC412" s="15"/>
      <c r="AD412" s="5"/>
      <c r="AE412" s="16"/>
      <c r="AF412" s="17"/>
      <c r="AG412" s="5"/>
      <c r="AH412" s="5"/>
      <c r="AI412" s="5"/>
      <c r="AJ412" s="19"/>
      <c r="AK412" s="19"/>
      <c r="AL412" s="19"/>
      <c r="AM412" s="19"/>
      <c r="AN412" s="19"/>
      <c r="AO412" s="19"/>
      <c r="AP412" s="19"/>
    </row>
    <row r="413" ht="10.5" customHeight="1">
      <c r="A413" s="3"/>
      <c r="B413" s="3"/>
      <c r="C413" s="5"/>
      <c r="D413" s="7"/>
      <c r="E413" s="7"/>
      <c r="F413" s="8"/>
      <c r="G413" s="8"/>
      <c r="H413" s="8"/>
      <c r="I413" s="8"/>
      <c r="J413" s="8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10"/>
      <c r="V413" s="11"/>
      <c r="W413" s="12"/>
      <c r="X413" s="13"/>
      <c r="Y413" s="14"/>
      <c r="Z413" s="14"/>
      <c r="AA413" s="14"/>
      <c r="AB413" s="14"/>
      <c r="AC413" s="15"/>
      <c r="AD413" s="5"/>
      <c r="AE413" s="16"/>
      <c r="AF413" s="17"/>
      <c r="AG413" s="5"/>
      <c r="AH413" s="5"/>
      <c r="AI413" s="5"/>
      <c r="AJ413" s="19"/>
      <c r="AK413" s="19"/>
      <c r="AL413" s="19"/>
      <c r="AM413" s="19"/>
      <c r="AN413" s="19"/>
      <c r="AO413" s="19"/>
      <c r="AP413" s="19"/>
    </row>
    <row r="414" ht="10.5" customHeight="1">
      <c r="A414" s="3"/>
      <c r="B414" s="3"/>
      <c r="C414" s="5"/>
      <c r="D414" s="7"/>
      <c r="E414" s="7"/>
      <c r="F414" s="8"/>
      <c r="G414" s="8"/>
      <c r="H414" s="8"/>
      <c r="I414" s="8"/>
      <c r="J414" s="8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10"/>
      <c r="V414" s="11"/>
      <c r="W414" s="12"/>
      <c r="X414" s="13"/>
      <c r="Y414" s="14"/>
      <c r="Z414" s="14"/>
      <c r="AA414" s="14"/>
      <c r="AB414" s="14"/>
      <c r="AC414" s="15"/>
      <c r="AD414" s="5"/>
      <c r="AE414" s="16"/>
      <c r="AF414" s="17"/>
      <c r="AG414" s="5"/>
      <c r="AH414" s="5"/>
      <c r="AI414" s="5"/>
      <c r="AJ414" s="19"/>
      <c r="AK414" s="19"/>
      <c r="AL414" s="19"/>
      <c r="AM414" s="19"/>
      <c r="AN414" s="19"/>
      <c r="AO414" s="19"/>
      <c r="AP414" s="19"/>
    </row>
    <row r="415" ht="10.5" customHeight="1">
      <c r="A415" s="3"/>
      <c r="B415" s="3"/>
      <c r="C415" s="5"/>
      <c r="D415" s="7"/>
      <c r="E415" s="7"/>
      <c r="F415" s="8"/>
      <c r="G415" s="8"/>
      <c r="H415" s="8"/>
      <c r="I415" s="8"/>
      <c r="J415" s="8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10"/>
      <c r="V415" s="11"/>
      <c r="W415" s="12"/>
      <c r="X415" s="13"/>
      <c r="Y415" s="14"/>
      <c r="Z415" s="14"/>
      <c r="AA415" s="14"/>
      <c r="AB415" s="14"/>
      <c r="AC415" s="15"/>
      <c r="AD415" s="5"/>
      <c r="AE415" s="16"/>
      <c r="AF415" s="17"/>
      <c r="AG415" s="5"/>
      <c r="AH415" s="5"/>
      <c r="AI415" s="5"/>
      <c r="AJ415" s="19"/>
      <c r="AK415" s="19"/>
      <c r="AL415" s="19"/>
      <c r="AM415" s="19"/>
      <c r="AN415" s="19"/>
      <c r="AO415" s="19"/>
      <c r="AP415" s="19"/>
    </row>
    <row r="416" ht="10.5" customHeight="1">
      <c r="A416" s="3"/>
      <c r="B416" s="3"/>
      <c r="C416" s="5"/>
      <c r="D416" s="7"/>
      <c r="E416" s="7"/>
      <c r="F416" s="8"/>
      <c r="G416" s="8"/>
      <c r="H416" s="8"/>
      <c r="I416" s="8"/>
      <c r="J416" s="8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10"/>
      <c r="V416" s="11"/>
      <c r="W416" s="12"/>
      <c r="X416" s="13"/>
      <c r="Y416" s="14"/>
      <c r="Z416" s="14"/>
      <c r="AA416" s="14"/>
      <c r="AB416" s="14"/>
      <c r="AC416" s="15"/>
      <c r="AD416" s="5"/>
      <c r="AE416" s="16"/>
      <c r="AF416" s="17"/>
      <c r="AG416" s="5"/>
      <c r="AH416" s="5"/>
      <c r="AI416" s="5"/>
      <c r="AJ416" s="19"/>
      <c r="AK416" s="19"/>
      <c r="AL416" s="19"/>
      <c r="AM416" s="19"/>
      <c r="AN416" s="19"/>
      <c r="AO416" s="19"/>
      <c r="AP416" s="19"/>
    </row>
    <row r="417" ht="10.5" customHeight="1">
      <c r="A417" s="3"/>
      <c r="B417" s="3"/>
      <c r="C417" s="5"/>
      <c r="D417" s="7"/>
      <c r="E417" s="7"/>
      <c r="F417" s="8"/>
      <c r="G417" s="8"/>
      <c r="H417" s="8"/>
      <c r="I417" s="8"/>
      <c r="J417" s="8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10"/>
      <c r="V417" s="11"/>
      <c r="W417" s="12"/>
      <c r="X417" s="13"/>
      <c r="Y417" s="14"/>
      <c r="Z417" s="14"/>
      <c r="AA417" s="14"/>
      <c r="AB417" s="14"/>
      <c r="AC417" s="15"/>
      <c r="AD417" s="5"/>
      <c r="AE417" s="16"/>
      <c r="AF417" s="17"/>
      <c r="AG417" s="5"/>
      <c r="AH417" s="5"/>
      <c r="AI417" s="5"/>
      <c r="AJ417" s="19"/>
      <c r="AK417" s="19"/>
      <c r="AL417" s="19"/>
      <c r="AM417" s="19"/>
      <c r="AN417" s="19"/>
      <c r="AO417" s="19"/>
      <c r="AP417" s="19"/>
    </row>
    <row r="418" ht="10.5" customHeight="1">
      <c r="A418" s="3"/>
      <c r="B418" s="3"/>
      <c r="C418" s="5"/>
      <c r="D418" s="7"/>
      <c r="E418" s="7"/>
      <c r="F418" s="8"/>
      <c r="G418" s="8"/>
      <c r="H418" s="8"/>
      <c r="I418" s="8"/>
      <c r="J418" s="8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10"/>
      <c r="V418" s="11"/>
      <c r="W418" s="12"/>
      <c r="X418" s="13"/>
      <c r="Y418" s="14"/>
      <c r="Z418" s="14"/>
      <c r="AA418" s="14"/>
      <c r="AB418" s="14"/>
      <c r="AC418" s="15"/>
      <c r="AD418" s="5"/>
      <c r="AE418" s="16"/>
      <c r="AF418" s="17"/>
      <c r="AG418" s="5"/>
      <c r="AH418" s="5"/>
      <c r="AI418" s="5"/>
      <c r="AJ418" s="19"/>
      <c r="AK418" s="19"/>
      <c r="AL418" s="19"/>
      <c r="AM418" s="19"/>
      <c r="AN418" s="19"/>
      <c r="AO418" s="19"/>
      <c r="AP418" s="19"/>
    </row>
    <row r="419" ht="10.5" customHeight="1">
      <c r="A419" s="3"/>
      <c r="B419" s="3"/>
      <c r="C419" s="5"/>
      <c r="D419" s="7"/>
      <c r="E419" s="7"/>
      <c r="F419" s="8"/>
      <c r="G419" s="8"/>
      <c r="H419" s="8"/>
      <c r="I419" s="8"/>
      <c r="J419" s="8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10"/>
      <c r="V419" s="11"/>
      <c r="W419" s="12"/>
      <c r="X419" s="13"/>
      <c r="Y419" s="14"/>
      <c r="Z419" s="14"/>
      <c r="AA419" s="14"/>
      <c r="AB419" s="14"/>
      <c r="AC419" s="15"/>
      <c r="AD419" s="5"/>
      <c r="AE419" s="16"/>
      <c r="AF419" s="17"/>
      <c r="AG419" s="5"/>
      <c r="AH419" s="5"/>
      <c r="AI419" s="5"/>
      <c r="AJ419" s="19"/>
      <c r="AK419" s="19"/>
      <c r="AL419" s="19"/>
      <c r="AM419" s="19"/>
      <c r="AN419" s="19"/>
      <c r="AO419" s="19"/>
      <c r="AP419" s="19"/>
    </row>
    <row r="420" ht="10.5" customHeight="1">
      <c r="A420" s="3"/>
      <c r="B420" s="3"/>
      <c r="C420" s="5"/>
      <c r="D420" s="7"/>
      <c r="E420" s="7"/>
      <c r="F420" s="8"/>
      <c r="G420" s="8"/>
      <c r="H420" s="8"/>
      <c r="I420" s="8"/>
      <c r="J420" s="8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10"/>
      <c r="V420" s="11"/>
      <c r="W420" s="12"/>
      <c r="X420" s="13"/>
      <c r="Y420" s="14"/>
      <c r="Z420" s="14"/>
      <c r="AA420" s="14"/>
      <c r="AB420" s="14"/>
      <c r="AC420" s="15"/>
      <c r="AD420" s="5"/>
      <c r="AE420" s="16"/>
      <c r="AF420" s="17"/>
      <c r="AG420" s="5"/>
      <c r="AH420" s="5"/>
      <c r="AI420" s="5"/>
      <c r="AJ420" s="19"/>
      <c r="AK420" s="19"/>
      <c r="AL420" s="19"/>
      <c r="AM420" s="19"/>
      <c r="AN420" s="19"/>
      <c r="AO420" s="19"/>
      <c r="AP420" s="19"/>
    </row>
    <row r="421" ht="10.5" customHeight="1">
      <c r="A421" s="3"/>
      <c r="B421" s="3"/>
      <c r="C421" s="5"/>
      <c r="D421" s="7"/>
      <c r="E421" s="7"/>
      <c r="F421" s="8"/>
      <c r="G421" s="8"/>
      <c r="H421" s="8"/>
      <c r="I421" s="8"/>
      <c r="J421" s="8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10"/>
      <c r="V421" s="11"/>
      <c r="W421" s="12"/>
      <c r="X421" s="13"/>
      <c r="Y421" s="14"/>
      <c r="Z421" s="14"/>
      <c r="AA421" s="14"/>
      <c r="AB421" s="14"/>
      <c r="AC421" s="15"/>
      <c r="AD421" s="5"/>
      <c r="AE421" s="16"/>
      <c r="AF421" s="17"/>
      <c r="AG421" s="5"/>
      <c r="AH421" s="5"/>
      <c r="AI421" s="5"/>
      <c r="AJ421" s="19"/>
      <c r="AK421" s="19"/>
      <c r="AL421" s="19"/>
      <c r="AM421" s="19"/>
      <c r="AN421" s="19"/>
      <c r="AO421" s="19"/>
      <c r="AP421" s="19"/>
    </row>
    <row r="422" ht="10.5" customHeight="1">
      <c r="A422" s="3"/>
      <c r="B422" s="3"/>
      <c r="C422" s="5"/>
      <c r="D422" s="7"/>
      <c r="E422" s="7"/>
      <c r="F422" s="8"/>
      <c r="G422" s="8"/>
      <c r="H422" s="8"/>
      <c r="I422" s="8"/>
      <c r="J422" s="8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10"/>
      <c r="V422" s="11"/>
      <c r="W422" s="12"/>
      <c r="X422" s="13"/>
      <c r="Y422" s="14"/>
      <c r="Z422" s="14"/>
      <c r="AA422" s="14"/>
      <c r="AB422" s="14"/>
      <c r="AC422" s="15"/>
      <c r="AD422" s="5"/>
      <c r="AE422" s="16"/>
      <c r="AF422" s="17"/>
      <c r="AG422" s="5"/>
      <c r="AH422" s="5"/>
      <c r="AI422" s="5"/>
      <c r="AJ422" s="19"/>
      <c r="AK422" s="19"/>
      <c r="AL422" s="19"/>
      <c r="AM422" s="19"/>
      <c r="AN422" s="19"/>
      <c r="AO422" s="19"/>
      <c r="AP422" s="19"/>
    </row>
    <row r="423" ht="10.5" customHeight="1">
      <c r="A423" s="3"/>
      <c r="B423" s="3"/>
      <c r="C423" s="5"/>
      <c r="D423" s="7"/>
      <c r="E423" s="7"/>
      <c r="F423" s="8"/>
      <c r="G423" s="8"/>
      <c r="H423" s="8"/>
      <c r="I423" s="8"/>
      <c r="J423" s="8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10"/>
      <c r="V423" s="11"/>
      <c r="W423" s="12"/>
      <c r="X423" s="13"/>
      <c r="Y423" s="14"/>
      <c r="Z423" s="14"/>
      <c r="AA423" s="14"/>
      <c r="AB423" s="14"/>
      <c r="AC423" s="15"/>
      <c r="AD423" s="5"/>
      <c r="AE423" s="16"/>
      <c r="AF423" s="17"/>
      <c r="AG423" s="5"/>
      <c r="AH423" s="5"/>
      <c r="AI423" s="5"/>
      <c r="AJ423" s="19"/>
      <c r="AK423" s="19"/>
      <c r="AL423" s="19"/>
      <c r="AM423" s="19"/>
      <c r="AN423" s="19"/>
      <c r="AO423" s="19"/>
      <c r="AP423" s="19"/>
    </row>
    <row r="424" ht="10.5" customHeight="1">
      <c r="A424" s="3"/>
      <c r="B424" s="3"/>
      <c r="C424" s="5"/>
      <c r="D424" s="7"/>
      <c r="E424" s="7"/>
      <c r="F424" s="8"/>
      <c r="G424" s="8"/>
      <c r="H424" s="8"/>
      <c r="I424" s="8"/>
      <c r="J424" s="8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10"/>
      <c r="V424" s="11"/>
      <c r="W424" s="12"/>
      <c r="X424" s="13"/>
      <c r="Y424" s="14"/>
      <c r="Z424" s="14"/>
      <c r="AA424" s="14"/>
      <c r="AB424" s="14"/>
      <c r="AC424" s="15"/>
      <c r="AD424" s="5"/>
      <c r="AE424" s="16"/>
      <c r="AF424" s="17"/>
      <c r="AG424" s="5"/>
      <c r="AH424" s="5"/>
      <c r="AI424" s="5"/>
      <c r="AJ424" s="19"/>
      <c r="AK424" s="19"/>
      <c r="AL424" s="19"/>
      <c r="AM424" s="19"/>
      <c r="AN424" s="19"/>
      <c r="AO424" s="19"/>
      <c r="AP424" s="19"/>
    </row>
    <row r="425" ht="10.5" customHeight="1">
      <c r="A425" s="3"/>
      <c r="B425" s="3"/>
      <c r="C425" s="5"/>
      <c r="D425" s="7"/>
      <c r="E425" s="7"/>
      <c r="F425" s="8"/>
      <c r="G425" s="8"/>
      <c r="H425" s="8"/>
      <c r="I425" s="8"/>
      <c r="J425" s="8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10"/>
      <c r="V425" s="11"/>
      <c r="W425" s="12"/>
      <c r="X425" s="13"/>
      <c r="Y425" s="14"/>
      <c r="Z425" s="14"/>
      <c r="AA425" s="14"/>
      <c r="AB425" s="14"/>
      <c r="AC425" s="15"/>
      <c r="AD425" s="5"/>
      <c r="AE425" s="16"/>
      <c r="AF425" s="17"/>
      <c r="AG425" s="5"/>
      <c r="AH425" s="5"/>
      <c r="AI425" s="5"/>
      <c r="AJ425" s="19"/>
      <c r="AK425" s="19"/>
      <c r="AL425" s="19"/>
      <c r="AM425" s="19"/>
      <c r="AN425" s="19"/>
      <c r="AO425" s="19"/>
      <c r="AP425" s="19"/>
    </row>
    <row r="426" ht="10.5" customHeight="1">
      <c r="A426" s="3"/>
      <c r="B426" s="3"/>
      <c r="C426" s="5"/>
      <c r="D426" s="7"/>
      <c r="E426" s="7"/>
      <c r="F426" s="8"/>
      <c r="G426" s="8"/>
      <c r="H426" s="8"/>
      <c r="I426" s="8"/>
      <c r="J426" s="8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10"/>
      <c r="V426" s="11"/>
      <c r="W426" s="12"/>
      <c r="X426" s="13"/>
      <c r="Y426" s="14"/>
      <c r="Z426" s="14"/>
      <c r="AA426" s="14"/>
      <c r="AB426" s="14"/>
      <c r="AC426" s="15"/>
      <c r="AD426" s="5"/>
      <c r="AE426" s="16"/>
      <c r="AF426" s="17"/>
      <c r="AG426" s="5"/>
      <c r="AH426" s="5"/>
      <c r="AI426" s="5"/>
      <c r="AJ426" s="19"/>
      <c r="AK426" s="19"/>
      <c r="AL426" s="19"/>
      <c r="AM426" s="19"/>
      <c r="AN426" s="19"/>
      <c r="AO426" s="19"/>
      <c r="AP426" s="19"/>
    </row>
    <row r="427" ht="10.5" customHeight="1">
      <c r="A427" s="3"/>
      <c r="B427" s="3"/>
      <c r="C427" s="5"/>
      <c r="D427" s="7"/>
      <c r="E427" s="7"/>
      <c r="F427" s="8"/>
      <c r="G427" s="8"/>
      <c r="H427" s="8"/>
      <c r="I427" s="8"/>
      <c r="J427" s="8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10"/>
      <c r="V427" s="11"/>
      <c r="W427" s="12"/>
      <c r="X427" s="13"/>
      <c r="Y427" s="14"/>
      <c r="Z427" s="14"/>
      <c r="AA427" s="14"/>
      <c r="AB427" s="14"/>
      <c r="AC427" s="15"/>
      <c r="AD427" s="5"/>
      <c r="AE427" s="16"/>
      <c r="AF427" s="17"/>
      <c r="AG427" s="5"/>
      <c r="AH427" s="5"/>
      <c r="AI427" s="5"/>
      <c r="AJ427" s="19"/>
      <c r="AK427" s="19"/>
      <c r="AL427" s="19"/>
      <c r="AM427" s="19"/>
      <c r="AN427" s="19"/>
      <c r="AO427" s="19"/>
      <c r="AP427" s="19"/>
    </row>
    <row r="428" ht="10.5" customHeight="1">
      <c r="A428" s="3"/>
      <c r="B428" s="3"/>
      <c r="C428" s="5"/>
      <c r="D428" s="7"/>
      <c r="E428" s="7"/>
      <c r="F428" s="8"/>
      <c r="G428" s="8"/>
      <c r="H428" s="8"/>
      <c r="I428" s="8"/>
      <c r="J428" s="8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10"/>
      <c r="V428" s="11"/>
      <c r="W428" s="12"/>
      <c r="X428" s="13"/>
      <c r="Y428" s="14"/>
      <c r="Z428" s="14"/>
      <c r="AA428" s="14"/>
      <c r="AB428" s="14"/>
      <c r="AC428" s="15"/>
      <c r="AD428" s="5"/>
      <c r="AE428" s="16"/>
      <c r="AF428" s="17"/>
      <c r="AG428" s="5"/>
      <c r="AH428" s="5"/>
      <c r="AI428" s="5"/>
      <c r="AJ428" s="19"/>
      <c r="AK428" s="19"/>
      <c r="AL428" s="19"/>
      <c r="AM428" s="19"/>
      <c r="AN428" s="19"/>
      <c r="AO428" s="19"/>
      <c r="AP428" s="19"/>
    </row>
    <row r="429" ht="10.5" customHeight="1">
      <c r="A429" s="3"/>
      <c r="B429" s="3"/>
      <c r="C429" s="5"/>
      <c r="D429" s="7"/>
      <c r="E429" s="7"/>
      <c r="F429" s="8"/>
      <c r="G429" s="8"/>
      <c r="H429" s="8"/>
      <c r="I429" s="8"/>
      <c r="J429" s="8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10"/>
      <c r="V429" s="11"/>
      <c r="W429" s="12"/>
      <c r="X429" s="13"/>
      <c r="Y429" s="14"/>
      <c r="Z429" s="14"/>
      <c r="AA429" s="14"/>
      <c r="AB429" s="14"/>
      <c r="AC429" s="15"/>
      <c r="AD429" s="5"/>
      <c r="AE429" s="16"/>
      <c r="AF429" s="17"/>
      <c r="AG429" s="5"/>
      <c r="AH429" s="5"/>
      <c r="AI429" s="5"/>
      <c r="AJ429" s="19"/>
      <c r="AK429" s="19"/>
      <c r="AL429" s="19"/>
      <c r="AM429" s="19"/>
      <c r="AN429" s="19"/>
      <c r="AO429" s="19"/>
      <c r="AP429" s="19"/>
    </row>
    <row r="430" ht="10.5" customHeight="1">
      <c r="A430" s="3"/>
      <c r="B430" s="3"/>
      <c r="C430" s="5"/>
      <c r="D430" s="7"/>
      <c r="E430" s="7"/>
      <c r="F430" s="8"/>
      <c r="G430" s="8"/>
      <c r="H430" s="8"/>
      <c r="I430" s="8"/>
      <c r="J430" s="8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10"/>
      <c r="V430" s="11"/>
      <c r="W430" s="12"/>
      <c r="X430" s="13"/>
      <c r="Y430" s="14"/>
      <c r="Z430" s="14"/>
      <c r="AA430" s="14"/>
      <c r="AB430" s="14"/>
      <c r="AC430" s="15"/>
      <c r="AD430" s="5"/>
      <c r="AE430" s="16"/>
      <c r="AF430" s="17"/>
      <c r="AG430" s="5"/>
      <c r="AH430" s="5"/>
      <c r="AI430" s="5"/>
      <c r="AJ430" s="19"/>
      <c r="AK430" s="19"/>
      <c r="AL430" s="19"/>
      <c r="AM430" s="19"/>
      <c r="AN430" s="19"/>
      <c r="AO430" s="19"/>
      <c r="AP430" s="19"/>
    </row>
    <row r="431" ht="10.5" customHeight="1">
      <c r="A431" s="3"/>
      <c r="B431" s="3"/>
      <c r="C431" s="5"/>
      <c r="D431" s="7"/>
      <c r="E431" s="7"/>
      <c r="F431" s="8"/>
      <c r="G431" s="8"/>
      <c r="H431" s="8"/>
      <c r="I431" s="8"/>
      <c r="J431" s="8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10"/>
      <c r="V431" s="11"/>
      <c r="W431" s="12"/>
      <c r="X431" s="13"/>
      <c r="Y431" s="14"/>
      <c r="Z431" s="14"/>
      <c r="AA431" s="14"/>
      <c r="AB431" s="14"/>
      <c r="AC431" s="15"/>
      <c r="AD431" s="5"/>
      <c r="AE431" s="16"/>
      <c r="AF431" s="17"/>
      <c r="AG431" s="5"/>
      <c r="AH431" s="5"/>
      <c r="AI431" s="5"/>
      <c r="AJ431" s="19"/>
      <c r="AK431" s="19"/>
      <c r="AL431" s="19"/>
      <c r="AM431" s="19"/>
      <c r="AN431" s="19"/>
      <c r="AO431" s="19"/>
      <c r="AP431" s="19"/>
    </row>
    <row r="432" ht="10.5" customHeight="1">
      <c r="A432" s="3"/>
      <c r="B432" s="3"/>
      <c r="C432" s="5"/>
      <c r="D432" s="7"/>
      <c r="E432" s="7"/>
      <c r="F432" s="8"/>
      <c r="G432" s="8"/>
      <c r="H432" s="8"/>
      <c r="I432" s="8"/>
      <c r="J432" s="8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10"/>
      <c r="V432" s="11"/>
      <c r="W432" s="12"/>
      <c r="X432" s="13"/>
      <c r="Y432" s="14"/>
      <c r="Z432" s="14"/>
      <c r="AA432" s="14"/>
      <c r="AB432" s="14"/>
      <c r="AC432" s="15"/>
      <c r="AD432" s="5"/>
      <c r="AE432" s="16"/>
      <c r="AF432" s="17"/>
      <c r="AG432" s="5"/>
      <c r="AH432" s="5"/>
      <c r="AI432" s="5"/>
      <c r="AJ432" s="19"/>
      <c r="AK432" s="19"/>
      <c r="AL432" s="19"/>
      <c r="AM432" s="19"/>
      <c r="AN432" s="19"/>
      <c r="AO432" s="19"/>
      <c r="AP432" s="19"/>
    </row>
    <row r="433" ht="10.5" customHeight="1">
      <c r="A433" s="3"/>
      <c r="B433" s="3"/>
      <c r="C433" s="5"/>
      <c r="D433" s="7"/>
      <c r="E433" s="7"/>
      <c r="F433" s="8"/>
      <c r="G433" s="8"/>
      <c r="H433" s="8"/>
      <c r="I433" s="8"/>
      <c r="J433" s="8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10"/>
      <c r="V433" s="11"/>
      <c r="W433" s="12"/>
      <c r="X433" s="13"/>
      <c r="Y433" s="14"/>
      <c r="Z433" s="14"/>
      <c r="AA433" s="14"/>
      <c r="AB433" s="14"/>
      <c r="AC433" s="15"/>
      <c r="AD433" s="5"/>
      <c r="AE433" s="16"/>
      <c r="AF433" s="17"/>
      <c r="AG433" s="5"/>
      <c r="AH433" s="5"/>
      <c r="AI433" s="5"/>
      <c r="AJ433" s="19"/>
      <c r="AK433" s="19"/>
      <c r="AL433" s="19"/>
      <c r="AM433" s="19"/>
      <c r="AN433" s="19"/>
      <c r="AO433" s="19"/>
      <c r="AP433" s="19"/>
    </row>
    <row r="434" ht="10.5" customHeight="1">
      <c r="A434" s="3"/>
      <c r="B434" s="3"/>
      <c r="C434" s="5"/>
      <c r="D434" s="7"/>
      <c r="E434" s="7"/>
      <c r="F434" s="8"/>
      <c r="G434" s="8"/>
      <c r="H434" s="8"/>
      <c r="I434" s="8"/>
      <c r="J434" s="8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10"/>
      <c r="V434" s="11"/>
      <c r="W434" s="12"/>
      <c r="X434" s="13"/>
      <c r="Y434" s="14"/>
      <c r="Z434" s="14"/>
      <c r="AA434" s="14"/>
      <c r="AB434" s="14"/>
      <c r="AC434" s="15"/>
      <c r="AD434" s="5"/>
      <c r="AE434" s="16"/>
      <c r="AF434" s="17"/>
      <c r="AG434" s="5"/>
      <c r="AH434" s="5"/>
      <c r="AI434" s="5"/>
      <c r="AJ434" s="19"/>
      <c r="AK434" s="19"/>
      <c r="AL434" s="19"/>
      <c r="AM434" s="19"/>
      <c r="AN434" s="19"/>
      <c r="AO434" s="19"/>
      <c r="AP434" s="19"/>
    </row>
    <row r="435" ht="10.5" customHeight="1">
      <c r="A435" s="3"/>
      <c r="B435" s="3"/>
      <c r="C435" s="5"/>
      <c r="D435" s="7"/>
      <c r="E435" s="7"/>
      <c r="F435" s="8"/>
      <c r="G435" s="8"/>
      <c r="H435" s="8"/>
      <c r="I435" s="8"/>
      <c r="J435" s="8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10"/>
      <c r="V435" s="11"/>
      <c r="W435" s="12"/>
      <c r="X435" s="13"/>
      <c r="Y435" s="14"/>
      <c r="Z435" s="14"/>
      <c r="AA435" s="14"/>
      <c r="AB435" s="14"/>
      <c r="AC435" s="15"/>
      <c r="AD435" s="5"/>
      <c r="AE435" s="16"/>
      <c r="AF435" s="17"/>
      <c r="AG435" s="5"/>
      <c r="AH435" s="5"/>
      <c r="AI435" s="5"/>
      <c r="AJ435" s="19"/>
      <c r="AK435" s="19"/>
      <c r="AL435" s="19"/>
      <c r="AM435" s="19"/>
      <c r="AN435" s="19"/>
      <c r="AO435" s="19"/>
      <c r="AP435" s="19"/>
    </row>
    <row r="436" ht="10.5" customHeight="1">
      <c r="A436" s="3"/>
      <c r="B436" s="3"/>
      <c r="C436" s="5"/>
      <c r="D436" s="7"/>
      <c r="E436" s="7"/>
      <c r="F436" s="8"/>
      <c r="G436" s="8"/>
      <c r="H436" s="8"/>
      <c r="I436" s="8"/>
      <c r="J436" s="8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10"/>
      <c r="V436" s="11"/>
      <c r="W436" s="12"/>
      <c r="X436" s="13"/>
      <c r="Y436" s="14"/>
      <c r="Z436" s="14"/>
      <c r="AA436" s="14"/>
      <c r="AB436" s="14"/>
      <c r="AC436" s="15"/>
      <c r="AD436" s="5"/>
      <c r="AE436" s="16"/>
      <c r="AF436" s="17"/>
      <c r="AG436" s="5"/>
      <c r="AH436" s="5"/>
      <c r="AI436" s="5"/>
      <c r="AJ436" s="19"/>
      <c r="AK436" s="19"/>
      <c r="AL436" s="19"/>
      <c r="AM436" s="19"/>
      <c r="AN436" s="19"/>
      <c r="AO436" s="19"/>
      <c r="AP436" s="19"/>
    </row>
    <row r="437" ht="10.5" customHeight="1">
      <c r="A437" s="3"/>
      <c r="B437" s="3"/>
      <c r="C437" s="5"/>
      <c r="D437" s="7"/>
      <c r="E437" s="7"/>
      <c r="F437" s="8"/>
      <c r="G437" s="8"/>
      <c r="H437" s="8"/>
      <c r="I437" s="8"/>
      <c r="J437" s="8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10"/>
      <c r="V437" s="11"/>
      <c r="W437" s="12"/>
      <c r="X437" s="13"/>
      <c r="Y437" s="14"/>
      <c r="Z437" s="14"/>
      <c r="AA437" s="14"/>
      <c r="AB437" s="14"/>
      <c r="AC437" s="15"/>
      <c r="AD437" s="5"/>
      <c r="AE437" s="16"/>
      <c r="AF437" s="17"/>
      <c r="AG437" s="5"/>
      <c r="AH437" s="5"/>
      <c r="AI437" s="5"/>
      <c r="AJ437" s="19"/>
      <c r="AK437" s="19"/>
      <c r="AL437" s="19"/>
      <c r="AM437" s="19"/>
      <c r="AN437" s="19"/>
      <c r="AO437" s="19"/>
      <c r="AP437" s="19"/>
    </row>
    <row r="438" ht="10.5" customHeight="1">
      <c r="A438" s="3"/>
      <c r="B438" s="3"/>
      <c r="C438" s="5"/>
      <c r="D438" s="7"/>
      <c r="E438" s="7"/>
      <c r="F438" s="8"/>
      <c r="G438" s="8"/>
      <c r="H438" s="8"/>
      <c r="I438" s="8"/>
      <c r="J438" s="8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10"/>
      <c r="V438" s="11"/>
      <c r="W438" s="12"/>
      <c r="X438" s="13"/>
      <c r="Y438" s="14"/>
      <c r="Z438" s="14"/>
      <c r="AA438" s="14"/>
      <c r="AB438" s="14"/>
      <c r="AC438" s="15"/>
      <c r="AD438" s="5"/>
      <c r="AE438" s="16"/>
      <c r="AF438" s="17"/>
      <c r="AG438" s="5"/>
      <c r="AH438" s="5"/>
      <c r="AI438" s="5"/>
      <c r="AJ438" s="19"/>
      <c r="AK438" s="19"/>
      <c r="AL438" s="19"/>
      <c r="AM438" s="19"/>
      <c r="AN438" s="19"/>
      <c r="AO438" s="19"/>
      <c r="AP438" s="19"/>
    </row>
    <row r="439" ht="10.5" customHeight="1">
      <c r="A439" s="3"/>
      <c r="B439" s="3"/>
      <c r="C439" s="5"/>
      <c r="D439" s="7"/>
      <c r="E439" s="7"/>
      <c r="F439" s="8"/>
      <c r="G439" s="8"/>
      <c r="H439" s="8"/>
      <c r="I439" s="8"/>
      <c r="J439" s="8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10"/>
      <c r="V439" s="11"/>
      <c r="W439" s="12"/>
      <c r="X439" s="13"/>
      <c r="Y439" s="14"/>
      <c r="Z439" s="14"/>
      <c r="AA439" s="14"/>
      <c r="AB439" s="14"/>
      <c r="AC439" s="15"/>
      <c r="AD439" s="5"/>
      <c r="AE439" s="16"/>
      <c r="AF439" s="17"/>
      <c r="AG439" s="5"/>
      <c r="AH439" s="5"/>
      <c r="AI439" s="5"/>
      <c r="AJ439" s="19"/>
      <c r="AK439" s="19"/>
      <c r="AL439" s="19"/>
      <c r="AM439" s="19"/>
      <c r="AN439" s="19"/>
      <c r="AO439" s="19"/>
      <c r="AP439" s="19"/>
    </row>
    <row r="440" ht="10.5" customHeight="1">
      <c r="A440" s="3"/>
      <c r="B440" s="3"/>
      <c r="C440" s="5"/>
      <c r="D440" s="7"/>
      <c r="E440" s="7"/>
      <c r="F440" s="8"/>
      <c r="G440" s="8"/>
      <c r="H440" s="8"/>
      <c r="I440" s="8"/>
      <c r="J440" s="8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10"/>
      <c r="V440" s="11"/>
      <c r="W440" s="12"/>
      <c r="X440" s="13"/>
      <c r="Y440" s="14"/>
      <c r="Z440" s="14"/>
      <c r="AA440" s="14"/>
      <c r="AB440" s="14"/>
      <c r="AC440" s="15"/>
      <c r="AD440" s="5"/>
      <c r="AE440" s="16"/>
      <c r="AF440" s="17"/>
      <c r="AG440" s="5"/>
      <c r="AH440" s="5"/>
      <c r="AI440" s="5"/>
      <c r="AJ440" s="19"/>
      <c r="AK440" s="19"/>
      <c r="AL440" s="19"/>
      <c r="AM440" s="19"/>
      <c r="AN440" s="19"/>
      <c r="AO440" s="19"/>
      <c r="AP440" s="19"/>
    </row>
    <row r="441" ht="10.5" customHeight="1">
      <c r="A441" s="3"/>
      <c r="B441" s="3"/>
      <c r="C441" s="5"/>
      <c r="D441" s="7"/>
      <c r="E441" s="7"/>
      <c r="F441" s="8"/>
      <c r="G441" s="8"/>
      <c r="H441" s="8"/>
      <c r="I441" s="8"/>
      <c r="J441" s="8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10"/>
      <c r="V441" s="11"/>
      <c r="W441" s="12"/>
      <c r="X441" s="13"/>
      <c r="Y441" s="14"/>
      <c r="Z441" s="14"/>
      <c r="AA441" s="14"/>
      <c r="AB441" s="14"/>
      <c r="AC441" s="15"/>
      <c r="AD441" s="5"/>
      <c r="AE441" s="16"/>
      <c r="AF441" s="17"/>
      <c r="AG441" s="5"/>
      <c r="AH441" s="5"/>
      <c r="AI441" s="5"/>
      <c r="AJ441" s="19"/>
      <c r="AK441" s="19"/>
      <c r="AL441" s="19"/>
      <c r="AM441" s="19"/>
      <c r="AN441" s="19"/>
      <c r="AO441" s="19"/>
      <c r="AP441" s="19"/>
    </row>
    <row r="442" ht="10.5" customHeight="1">
      <c r="A442" s="3"/>
      <c r="B442" s="3"/>
      <c r="C442" s="5"/>
      <c r="D442" s="7"/>
      <c r="E442" s="7"/>
      <c r="F442" s="8"/>
      <c r="G442" s="8"/>
      <c r="H442" s="8"/>
      <c r="I442" s="8"/>
      <c r="J442" s="8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10"/>
      <c r="V442" s="11"/>
      <c r="W442" s="12"/>
      <c r="X442" s="13"/>
      <c r="Y442" s="14"/>
      <c r="Z442" s="14"/>
      <c r="AA442" s="14"/>
      <c r="AB442" s="14"/>
      <c r="AC442" s="15"/>
      <c r="AD442" s="5"/>
      <c r="AE442" s="16"/>
      <c r="AF442" s="17"/>
      <c r="AG442" s="5"/>
      <c r="AH442" s="5"/>
      <c r="AI442" s="5"/>
      <c r="AJ442" s="19"/>
      <c r="AK442" s="19"/>
      <c r="AL442" s="19"/>
      <c r="AM442" s="19"/>
      <c r="AN442" s="19"/>
      <c r="AO442" s="19"/>
      <c r="AP442" s="19"/>
    </row>
    <row r="443" ht="10.5" customHeight="1">
      <c r="A443" s="3"/>
      <c r="B443" s="3"/>
      <c r="C443" s="5"/>
      <c r="D443" s="7"/>
      <c r="E443" s="7"/>
      <c r="F443" s="8"/>
      <c r="G443" s="8"/>
      <c r="H443" s="8"/>
      <c r="I443" s="8"/>
      <c r="J443" s="8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10"/>
      <c r="V443" s="11"/>
      <c r="W443" s="12"/>
      <c r="X443" s="13"/>
      <c r="Y443" s="14"/>
      <c r="Z443" s="14"/>
      <c r="AA443" s="14"/>
      <c r="AB443" s="14"/>
      <c r="AC443" s="15"/>
      <c r="AD443" s="5"/>
      <c r="AE443" s="16"/>
      <c r="AF443" s="17"/>
      <c r="AG443" s="5"/>
      <c r="AH443" s="5"/>
      <c r="AI443" s="5"/>
      <c r="AJ443" s="19"/>
      <c r="AK443" s="19"/>
      <c r="AL443" s="19"/>
      <c r="AM443" s="19"/>
      <c r="AN443" s="19"/>
      <c r="AO443" s="19"/>
      <c r="AP443" s="19"/>
    </row>
    <row r="444" ht="10.5" customHeight="1">
      <c r="A444" s="3"/>
      <c r="B444" s="3"/>
      <c r="C444" s="5"/>
      <c r="D444" s="7"/>
      <c r="E444" s="7"/>
      <c r="F444" s="8"/>
      <c r="G444" s="8"/>
      <c r="H444" s="8"/>
      <c r="I444" s="8"/>
      <c r="J444" s="8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10"/>
      <c r="V444" s="11"/>
      <c r="W444" s="12"/>
      <c r="X444" s="13"/>
      <c r="Y444" s="14"/>
      <c r="Z444" s="14"/>
      <c r="AA444" s="14"/>
      <c r="AB444" s="14"/>
      <c r="AC444" s="15"/>
      <c r="AD444" s="5"/>
      <c r="AE444" s="16"/>
      <c r="AF444" s="17"/>
      <c r="AG444" s="5"/>
      <c r="AH444" s="5"/>
      <c r="AI444" s="5"/>
      <c r="AJ444" s="19"/>
      <c r="AK444" s="19"/>
      <c r="AL444" s="19"/>
      <c r="AM444" s="19"/>
      <c r="AN444" s="19"/>
      <c r="AO444" s="19"/>
      <c r="AP444" s="19"/>
    </row>
    <row r="445" ht="10.5" customHeight="1">
      <c r="A445" s="3"/>
      <c r="B445" s="3"/>
      <c r="C445" s="5"/>
      <c r="D445" s="7"/>
      <c r="E445" s="7"/>
      <c r="F445" s="8"/>
      <c r="G445" s="8"/>
      <c r="H445" s="8"/>
      <c r="I445" s="8"/>
      <c r="J445" s="8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10"/>
      <c r="V445" s="11"/>
      <c r="W445" s="12"/>
      <c r="X445" s="13"/>
      <c r="Y445" s="14"/>
      <c r="Z445" s="14"/>
      <c r="AA445" s="14"/>
      <c r="AB445" s="14"/>
      <c r="AC445" s="15"/>
      <c r="AD445" s="5"/>
      <c r="AE445" s="16"/>
      <c r="AF445" s="17"/>
      <c r="AG445" s="5"/>
      <c r="AH445" s="5"/>
      <c r="AI445" s="5"/>
      <c r="AJ445" s="19"/>
      <c r="AK445" s="19"/>
      <c r="AL445" s="19"/>
      <c r="AM445" s="19"/>
      <c r="AN445" s="19"/>
      <c r="AO445" s="19"/>
      <c r="AP445" s="19"/>
    </row>
    <row r="446" ht="10.5" customHeight="1">
      <c r="A446" s="3"/>
      <c r="B446" s="3"/>
      <c r="C446" s="5"/>
      <c r="D446" s="7"/>
      <c r="E446" s="7"/>
      <c r="F446" s="8"/>
      <c r="G446" s="8"/>
      <c r="H446" s="8"/>
      <c r="I446" s="8"/>
      <c r="J446" s="8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10"/>
      <c r="V446" s="11"/>
      <c r="W446" s="12"/>
      <c r="X446" s="13"/>
      <c r="Y446" s="14"/>
      <c r="Z446" s="14"/>
      <c r="AA446" s="14"/>
      <c r="AB446" s="14"/>
      <c r="AC446" s="15"/>
      <c r="AD446" s="5"/>
      <c r="AE446" s="16"/>
      <c r="AF446" s="17"/>
      <c r="AG446" s="5"/>
      <c r="AH446" s="5"/>
      <c r="AI446" s="5"/>
      <c r="AJ446" s="19"/>
      <c r="AK446" s="19"/>
      <c r="AL446" s="19"/>
      <c r="AM446" s="19"/>
      <c r="AN446" s="19"/>
      <c r="AO446" s="19"/>
      <c r="AP446" s="19"/>
    </row>
    <row r="447" ht="10.5" customHeight="1">
      <c r="A447" s="3"/>
      <c r="B447" s="3"/>
      <c r="C447" s="5"/>
      <c r="D447" s="7"/>
      <c r="E447" s="7"/>
      <c r="F447" s="8"/>
      <c r="G447" s="8"/>
      <c r="H447" s="8"/>
      <c r="I447" s="8"/>
      <c r="J447" s="8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10"/>
      <c r="V447" s="11"/>
      <c r="W447" s="12"/>
      <c r="X447" s="13"/>
      <c r="Y447" s="14"/>
      <c r="Z447" s="14"/>
      <c r="AA447" s="14"/>
      <c r="AB447" s="14"/>
      <c r="AC447" s="15"/>
      <c r="AD447" s="5"/>
      <c r="AE447" s="16"/>
      <c r="AF447" s="17"/>
      <c r="AG447" s="5"/>
      <c r="AH447" s="5"/>
      <c r="AI447" s="5"/>
      <c r="AJ447" s="19"/>
      <c r="AK447" s="19"/>
      <c r="AL447" s="19"/>
      <c r="AM447" s="19"/>
      <c r="AN447" s="19"/>
      <c r="AO447" s="19"/>
      <c r="AP447" s="19"/>
    </row>
    <row r="448" ht="10.5" customHeight="1">
      <c r="A448" s="3"/>
      <c r="B448" s="3"/>
      <c r="C448" s="5"/>
      <c r="D448" s="7"/>
      <c r="E448" s="7"/>
      <c r="F448" s="8"/>
      <c r="G448" s="8"/>
      <c r="H448" s="8"/>
      <c r="I448" s="8"/>
      <c r="J448" s="8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10"/>
      <c r="V448" s="11"/>
      <c r="W448" s="12"/>
      <c r="X448" s="13"/>
      <c r="Y448" s="14"/>
      <c r="Z448" s="14"/>
      <c r="AA448" s="14"/>
      <c r="AB448" s="14"/>
      <c r="AC448" s="15"/>
      <c r="AD448" s="5"/>
      <c r="AE448" s="16"/>
      <c r="AF448" s="17"/>
      <c r="AG448" s="5"/>
      <c r="AH448" s="5"/>
      <c r="AI448" s="5"/>
      <c r="AJ448" s="19"/>
      <c r="AK448" s="19"/>
      <c r="AL448" s="19"/>
      <c r="AM448" s="19"/>
      <c r="AN448" s="19"/>
      <c r="AO448" s="19"/>
      <c r="AP448" s="19"/>
    </row>
    <row r="449" ht="10.5" customHeight="1">
      <c r="A449" s="3"/>
      <c r="B449" s="3"/>
      <c r="C449" s="5"/>
      <c r="D449" s="7"/>
      <c r="E449" s="7"/>
      <c r="F449" s="8"/>
      <c r="G449" s="8"/>
      <c r="H449" s="8"/>
      <c r="I449" s="8"/>
      <c r="J449" s="8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10"/>
      <c r="V449" s="11"/>
      <c r="W449" s="12"/>
      <c r="X449" s="13"/>
      <c r="Y449" s="14"/>
      <c r="Z449" s="14"/>
      <c r="AA449" s="14"/>
      <c r="AB449" s="14"/>
      <c r="AC449" s="15"/>
      <c r="AD449" s="5"/>
      <c r="AE449" s="16"/>
      <c r="AF449" s="17"/>
      <c r="AG449" s="5"/>
      <c r="AH449" s="5"/>
      <c r="AI449" s="5"/>
      <c r="AJ449" s="19"/>
      <c r="AK449" s="19"/>
      <c r="AL449" s="19"/>
      <c r="AM449" s="19"/>
      <c r="AN449" s="19"/>
      <c r="AO449" s="19"/>
      <c r="AP449" s="19"/>
    </row>
    <row r="450" ht="10.5" customHeight="1">
      <c r="A450" s="3"/>
      <c r="B450" s="3"/>
      <c r="C450" s="5"/>
      <c r="D450" s="7"/>
      <c r="E450" s="7"/>
      <c r="F450" s="8"/>
      <c r="G450" s="8"/>
      <c r="H450" s="8"/>
      <c r="I450" s="8"/>
      <c r="J450" s="8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10"/>
      <c r="V450" s="11"/>
      <c r="W450" s="12"/>
      <c r="X450" s="13"/>
      <c r="Y450" s="14"/>
      <c r="Z450" s="14"/>
      <c r="AA450" s="14"/>
      <c r="AB450" s="14"/>
      <c r="AC450" s="15"/>
      <c r="AD450" s="5"/>
      <c r="AE450" s="16"/>
      <c r="AF450" s="17"/>
      <c r="AG450" s="5"/>
      <c r="AH450" s="5"/>
      <c r="AI450" s="5"/>
      <c r="AJ450" s="19"/>
      <c r="AK450" s="19"/>
      <c r="AL450" s="19"/>
      <c r="AM450" s="19"/>
      <c r="AN450" s="19"/>
      <c r="AO450" s="19"/>
      <c r="AP450" s="19"/>
    </row>
    <row r="451" ht="10.5" customHeight="1">
      <c r="A451" s="3"/>
      <c r="B451" s="3"/>
      <c r="C451" s="5"/>
      <c r="D451" s="7"/>
      <c r="E451" s="7"/>
      <c r="F451" s="8"/>
      <c r="G451" s="8"/>
      <c r="H451" s="8"/>
      <c r="I451" s="8"/>
      <c r="J451" s="8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10"/>
      <c r="V451" s="11"/>
      <c r="W451" s="12"/>
      <c r="X451" s="13"/>
      <c r="Y451" s="14"/>
      <c r="Z451" s="14"/>
      <c r="AA451" s="14"/>
      <c r="AB451" s="14"/>
      <c r="AC451" s="15"/>
      <c r="AD451" s="5"/>
      <c r="AE451" s="16"/>
      <c r="AF451" s="17"/>
      <c r="AG451" s="5"/>
      <c r="AH451" s="5"/>
      <c r="AI451" s="5"/>
      <c r="AJ451" s="19"/>
      <c r="AK451" s="19"/>
      <c r="AL451" s="19"/>
      <c r="AM451" s="19"/>
      <c r="AN451" s="19"/>
      <c r="AO451" s="19"/>
      <c r="AP451" s="19"/>
    </row>
    <row r="452" ht="10.5" customHeight="1">
      <c r="A452" s="3"/>
      <c r="B452" s="3"/>
      <c r="C452" s="5"/>
      <c r="D452" s="7"/>
      <c r="E452" s="7"/>
      <c r="F452" s="8"/>
      <c r="G452" s="8"/>
      <c r="H452" s="8"/>
      <c r="I452" s="8"/>
      <c r="J452" s="8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10"/>
      <c r="V452" s="11"/>
      <c r="W452" s="12"/>
      <c r="X452" s="13"/>
      <c r="Y452" s="14"/>
      <c r="Z452" s="14"/>
      <c r="AA452" s="14"/>
      <c r="AB452" s="14"/>
      <c r="AC452" s="15"/>
      <c r="AD452" s="5"/>
      <c r="AE452" s="16"/>
      <c r="AF452" s="17"/>
      <c r="AG452" s="5"/>
      <c r="AH452" s="5"/>
      <c r="AI452" s="5"/>
      <c r="AJ452" s="19"/>
      <c r="AK452" s="19"/>
      <c r="AL452" s="19"/>
      <c r="AM452" s="19"/>
      <c r="AN452" s="19"/>
      <c r="AO452" s="19"/>
      <c r="AP452" s="19"/>
    </row>
    <row r="453" ht="10.5" customHeight="1">
      <c r="A453" s="3"/>
      <c r="B453" s="3"/>
      <c r="C453" s="5"/>
      <c r="D453" s="7"/>
      <c r="E453" s="7"/>
      <c r="F453" s="8"/>
      <c r="G453" s="8"/>
      <c r="H453" s="8"/>
      <c r="I453" s="8"/>
      <c r="J453" s="8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10"/>
      <c r="V453" s="11"/>
      <c r="W453" s="12"/>
      <c r="X453" s="13"/>
      <c r="Y453" s="14"/>
      <c r="Z453" s="14"/>
      <c r="AA453" s="14"/>
      <c r="AB453" s="14"/>
      <c r="AC453" s="15"/>
      <c r="AD453" s="5"/>
      <c r="AE453" s="16"/>
      <c r="AF453" s="17"/>
      <c r="AG453" s="5"/>
      <c r="AH453" s="5"/>
      <c r="AI453" s="5"/>
      <c r="AJ453" s="19"/>
      <c r="AK453" s="19"/>
      <c r="AL453" s="19"/>
      <c r="AM453" s="19"/>
      <c r="AN453" s="19"/>
      <c r="AO453" s="19"/>
      <c r="AP453" s="19"/>
    </row>
    <row r="454" ht="10.5" customHeight="1">
      <c r="A454" s="3"/>
      <c r="B454" s="3"/>
      <c r="C454" s="5"/>
      <c r="D454" s="7"/>
      <c r="E454" s="7"/>
      <c r="F454" s="8"/>
      <c r="G454" s="8"/>
      <c r="H454" s="8"/>
      <c r="I454" s="8"/>
      <c r="J454" s="8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10"/>
      <c r="V454" s="11"/>
      <c r="W454" s="12"/>
      <c r="X454" s="13"/>
      <c r="Y454" s="14"/>
      <c r="Z454" s="14"/>
      <c r="AA454" s="14"/>
      <c r="AB454" s="14"/>
      <c r="AC454" s="15"/>
      <c r="AD454" s="5"/>
      <c r="AE454" s="16"/>
      <c r="AF454" s="17"/>
      <c r="AG454" s="5"/>
      <c r="AH454" s="5"/>
      <c r="AI454" s="5"/>
      <c r="AJ454" s="19"/>
      <c r="AK454" s="19"/>
      <c r="AL454" s="19"/>
      <c r="AM454" s="19"/>
      <c r="AN454" s="19"/>
      <c r="AO454" s="19"/>
      <c r="AP454" s="19"/>
    </row>
    <row r="455" ht="10.5" customHeight="1">
      <c r="A455" s="3"/>
      <c r="B455" s="3"/>
      <c r="C455" s="5"/>
      <c r="D455" s="7"/>
      <c r="E455" s="7"/>
      <c r="F455" s="8"/>
      <c r="G455" s="8"/>
      <c r="H455" s="8"/>
      <c r="I455" s="8"/>
      <c r="J455" s="8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10"/>
      <c r="V455" s="11"/>
      <c r="W455" s="12"/>
      <c r="X455" s="13"/>
      <c r="Y455" s="14"/>
      <c r="Z455" s="14"/>
      <c r="AA455" s="14"/>
      <c r="AB455" s="14"/>
      <c r="AC455" s="15"/>
      <c r="AD455" s="5"/>
      <c r="AE455" s="16"/>
      <c r="AF455" s="17"/>
      <c r="AG455" s="5"/>
      <c r="AH455" s="5"/>
      <c r="AI455" s="5"/>
      <c r="AJ455" s="19"/>
      <c r="AK455" s="19"/>
      <c r="AL455" s="19"/>
      <c r="AM455" s="19"/>
      <c r="AN455" s="19"/>
      <c r="AO455" s="19"/>
      <c r="AP455" s="19"/>
    </row>
    <row r="456" ht="10.5" customHeight="1">
      <c r="A456" s="3"/>
      <c r="B456" s="3"/>
      <c r="C456" s="5"/>
      <c r="D456" s="7"/>
      <c r="E456" s="7"/>
      <c r="F456" s="8"/>
      <c r="G456" s="8"/>
      <c r="H456" s="8"/>
      <c r="I456" s="8"/>
      <c r="J456" s="8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10"/>
      <c r="V456" s="11"/>
      <c r="W456" s="12"/>
      <c r="X456" s="13"/>
      <c r="Y456" s="14"/>
      <c r="Z456" s="14"/>
      <c r="AA456" s="14"/>
      <c r="AB456" s="14"/>
      <c r="AC456" s="15"/>
      <c r="AD456" s="5"/>
      <c r="AE456" s="16"/>
      <c r="AF456" s="17"/>
      <c r="AG456" s="5"/>
      <c r="AH456" s="5"/>
      <c r="AI456" s="5"/>
      <c r="AJ456" s="19"/>
      <c r="AK456" s="19"/>
      <c r="AL456" s="19"/>
      <c r="AM456" s="19"/>
      <c r="AN456" s="19"/>
      <c r="AO456" s="19"/>
      <c r="AP456" s="19"/>
    </row>
    <row r="457" ht="10.5" customHeight="1">
      <c r="A457" s="3"/>
      <c r="B457" s="3"/>
      <c r="C457" s="5"/>
      <c r="D457" s="7"/>
      <c r="E457" s="7"/>
      <c r="F457" s="8"/>
      <c r="G457" s="8"/>
      <c r="H457" s="8"/>
      <c r="I457" s="8"/>
      <c r="J457" s="8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10"/>
      <c r="V457" s="11"/>
      <c r="W457" s="12"/>
      <c r="X457" s="13"/>
      <c r="Y457" s="14"/>
      <c r="Z457" s="14"/>
      <c r="AA457" s="14"/>
      <c r="AB457" s="14"/>
      <c r="AC457" s="15"/>
      <c r="AD457" s="5"/>
      <c r="AE457" s="16"/>
      <c r="AF457" s="17"/>
      <c r="AG457" s="5"/>
      <c r="AH457" s="5"/>
      <c r="AI457" s="5"/>
      <c r="AJ457" s="19"/>
      <c r="AK457" s="19"/>
      <c r="AL457" s="19"/>
      <c r="AM457" s="19"/>
      <c r="AN457" s="19"/>
      <c r="AO457" s="19"/>
      <c r="AP457" s="19"/>
    </row>
    <row r="458" ht="10.5" customHeight="1">
      <c r="A458" s="3"/>
      <c r="B458" s="3"/>
      <c r="C458" s="5"/>
      <c r="D458" s="7"/>
      <c r="E458" s="7"/>
      <c r="F458" s="8"/>
      <c r="G458" s="8"/>
      <c r="H458" s="8"/>
      <c r="I458" s="8"/>
      <c r="J458" s="8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10"/>
      <c r="V458" s="11"/>
      <c r="W458" s="12"/>
      <c r="X458" s="13"/>
      <c r="Y458" s="14"/>
      <c r="Z458" s="14"/>
      <c r="AA458" s="14"/>
      <c r="AB458" s="14"/>
      <c r="AC458" s="15"/>
      <c r="AD458" s="5"/>
      <c r="AE458" s="16"/>
      <c r="AF458" s="17"/>
      <c r="AG458" s="5"/>
      <c r="AH458" s="5"/>
      <c r="AI458" s="5"/>
      <c r="AJ458" s="19"/>
      <c r="AK458" s="19"/>
      <c r="AL458" s="19"/>
      <c r="AM458" s="19"/>
      <c r="AN458" s="19"/>
      <c r="AO458" s="19"/>
      <c r="AP458" s="19"/>
    </row>
    <row r="459" ht="10.5" customHeight="1">
      <c r="A459" s="3"/>
      <c r="B459" s="3"/>
      <c r="C459" s="5"/>
      <c r="D459" s="7"/>
      <c r="E459" s="7"/>
      <c r="F459" s="8"/>
      <c r="G459" s="8"/>
      <c r="H459" s="8"/>
      <c r="I459" s="8"/>
      <c r="J459" s="8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10"/>
      <c r="V459" s="11"/>
      <c r="W459" s="12"/>
      <c r="X459" s="13"/>
      <c r="Y459" s="14"/>
      <c r="Z459" s="14"/>
      <c r="AA459" s="14"/>
      <c r="AB459" s="14"/>
      <c r="AC459" s="15"/>
      <c r="AD459" s="5"/>
      <c r="AE459" s="16"/>
      <c r="AF459" s="17"/>
      <c r="AG459" s="5"/>
      <c r="AH459" s="5"/>
      <c r="AI459" s="5"/>
      <c r="AJ459" s="19"/>
      <c r="AK459" s="19"/>
      <c r="AL459" s="19"/>
      <c r="AM459" s="19"/>
      <c r="AN459" s="19"/>
      <c r="AO459" s="19"/>
      <c r="AP459" s="19"/>
    </row>
    <row r="460" ht="10.5" customHeight="1">
      <c r="A460" s="3"/>
      <c r="B460" s="3"/>
      <c r="C460" s="5"/>
      <c r="D460" s="7"/>
      <c r="E460" s="7"/>
      <c r="F460" s="8"/>
      <c r="G460" s="8"/>
      <c r="H460" s="8"/>
      <c r="I460" s="8"/>
      <c r="J460" s="8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10"/>
      <c r="V460" s="11"/>
      <c r="W460" s="12"/>
      <c r="X460" s="13"/>
      <c r="Y460" s="14"/>
      <c r="Z460" s="14"/>
      <c r="AA460" s="14"/>
      <c r="AB460" s="14"/>
      <c r="AC460" s="15"/>
      <c r="AD460" s="5"/>
      <c r="AE460" s="16"/>
      <c r="AF460" s="17"/>
      <c r="AG460" s="5"/>
      <c r="AH460" s="5"/>
      <c r="AI460" s="5"/>
      <c r="AJ460" s="19"/>
      <c r="AK460" s="19"/>
      <c r="AL460" s="19"/>
      <c r="AM460" s="19"/>
      <c r="AN460" s="19"/>
      <c r="AO460" s="19"/>
      <c r="AP460" s="19"/>
    </row>
    <row r="461" ht="10.5" customHeight="1">
      <c r="A461" s="3"/>
      <c r="B461" s="3"/>
      <c r="C461" s="5"/>
      <c r="D461" s="7"/>
      <c r="E461" s="7"/>
      <c r="F461" s="8"/>
      <c r="G461" s="8"/>
      <c r="H461" s="8"/>
      <c r="I461" s="8"/>
      <c r="J461" s="8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10"/>
      <c r="V461" s="11"/>
      <c r="W461" s="12"/>
      <c r="X461" s="13"/>
      <c r="Y461" s="14"/>
      <c r="Z461" s="14"/>
      <c r="AA461" s="14"/>
      <c r="AB461" s="14"/>
      <c r="AC461" s="15"/>
      <c r="AD461" s="5"/>
      <c r="AE461" s="16"/>
      <c r="AF461" s="17"/>
      <c r="AG461" s="5"/>
      <c r="AH461" s="5"/>
      <c r="AI461" s="5"/>
      <c r="AJ461" s="19"/>
      <c r="AK461" s="19"/>
      <c r="AL461" s="19"/>
      <c r="AM461" s="19"/>
      <c r="AN461" s="19"/>
      <c r="AO461" s="19"/>
      <c r="AP461" s="19"/>
    </row>
    <row r="462" ht="10.5" customHeight="1">
      <c r="A462" s="3"/>
      <c r="B462" s="3"/>
      <c r="C462" s="5"/>
      <c r="D462" s="7"/>
      <c r="E462" s="7"/>
      <c r="F462" s="8"/>
      <c r="G462" s="8"/>
      <c r="H462" s="8"/>
      <c r="I462" s="8"/>
      <c r="J462" s="8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10"/>
      <c r="V462" s="11"/>
      <c r="W462" s="12"/>
      <c r="X462" s="13"/>
      <c r="Y462" s="14"/>
      <c r="Z462" s="14"/>
      <c r="AA462" s="14"/>
      <c r="AB462" s="14"/>
      <c r="AC462" s="15"/>
      <c r="AD462" s="5"/>
      <c r="AE462" s="16"/>
      <c r="AF462" s="17"/>
      <c r="AG462" s="5"/>
      <c r="AH462" s="5"/>
      <c r="AI462" s="5"/>
      <c r="AJ462" s="19"/>
      <c r="AK462" s="19"/>
      <c r="AL462" s="19"/>
      <c r="AM462" s="19"/>
      <c r="AN462" s="19"/>
      <c r="AO462" s="19"/>
      <c r="AP462" s="19"/>
    </row>
    <row r="463" ht="10.5" customHeight="1">
      <c r="A463" s="3"/>
      <c r="B463" s="3"/>
      <c r="C463" s="5"/>
      <c r="D463" s="7"/>
      <c r="E463" s="7"/>
      <c r="F463" s="8"/>
      <c r="G463" s="8"/>
      <c r="H463" s="8"/>
      <c r="I463" s="8"/>
      <c r="J463" s="8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10"/>
      <c r="V463" s="11"/>
      <c r="W463" s="12"/>
      <c r="X463" s="13"/>
      <c r="Y463" s="14"/>
      <c r="Z463" s="14"/>
      <c r="AA463" s="14"/>
      <c r="AB463" s="14"/>
      <c r="AC463" s="15"/>
      <c r="AD463" s="5"/>
      <c r="AE463" s="16"/>
      <c r="AF463" s="17"/>
      <c r="AG463" s="5"/>
      <c r="AH463" s="5"/>
      <c r="AI463" s="5"/>
      <c r="AJ463" s="19"/>
      <c r="AK463" s="19"/>
      <c r="AL463" s="19"/>
      <c r="AM463" s="19"/>
      <c r="AN463" s="19"/>
      <c r="AO463" s="19"/>
      <c r="AP463" s="19"/>
    </row>
    <row r="464" ht="10.5" customHeight="1">
      <c r="A464" s="3"/>
      <c r="B464" s="3"/>
      <c r="C464" s="5"/>
      <c r="D464" s="7"/>
      <c r="E464" s="7"/>
      <c r="F464" s="8"/>
      <c r="G464" s="8"/>
      <c r="H464" s="8"/>
      <c r="I464" s="8"/>
      <c r="J464" s="8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10"/>
      <c r="V464" s="11"/>
      <c r="W464" s="12"/>
      <c r="X464" s="13"/>
      <c r="Y464" s="14"/>
      <c r="Z464" s="14"/>
      <c r="AA464" s="14"/>
      <c r="AB464" s="14"/>
      <c r="AC464" s="15"/>
      <c r="AD464" s="5"/>
      <c r="AE464" s="16"/>
      <c r="AF464" s="17"/>
      <c r="AG464" s="5"/>
      <c r="AH464" s="5"/>
      <c r="AI464" s="5"/>
      <c r="AJ464" s="19"/>
      <c r="AK464" s="19"/>
      <c r="AL464" s="19"/>
      <c r="AM464" s="19"/>
      <c r="AN464" s="19"/>
      <c r="AO464" s="19"/>
      <c r="AP464" s="19"/>
    </row>
    <row r="465" ht="10.5" customHeight="1">
      <c r="A465" s="3"/>
      <c r="B465" s="3"/>
      <c r="C465" s="5"/>
      <c r="D465" s="7"/>
      <c r="E465" s="7"/>
      <c r="F465" s="8"/>
      <c r="G465" s="8"/>
      <c r="H465" s="8"/>
      <c r="I465" s="8"/>
      <c r="J465" s="8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10"/>
      <c r="V465" s="11"/>
      <c r="W465" s="12"/>
      <c r="X465" s="13"/>
      <c r="Y465" s="14"/>
      <c r="Z465" s="14"/>
      <c r="AA465" s="14"/>
      <c r="AB465" s="14"/>
      <c r="AC465" s="15"/>
      <c r="AD465" s="5"/>
      <c r="AE465" s="16"/>
      <c r="AF465" s="17"/>
      <c r="AG465" s="5"/>
      <c r="AH465" s="5"/>
      <c r="AI465" s="5"/>
      <c r="AJ465" s="19"/>
      <c r="AK465" s="19"/>
      <c r="AL465" s="19"/>
      <c r="AM465" s="19"/>
      <c r="AN465" s="19"/>
      <c r="AO465" s="19"/>
      <c r="AP465" s="19"/>
    </row>
    <row r="466" ht="10.5" customHeight="1">
      <c r="A466" s="3"/>
      <c r="B466" s="3"/>
      <c r="C466" s="5"/>
      <c r="D466" s="7"/>
      <c r="E466" s="7"/>
      <c r="F466" s="8"/>
      <c r="G466" s="8"/>
      <c r="H466" s="8"/>
      <c r="I466" s="8"/>
      <c r="J466" s="8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10"/>
      <c r="V466" s="11"/>
      <c r="W466" s="12"/>
      <c r="X466" s="13"/>
      <c r="Y466" s="14"/>
      <c r="Z466" s="14"/>
      <c r="AA466" s="14"/>
      <c r="AB466" s="14"/>
      <c r="AC466" s="15"/>
      <c r="AD466" s="5"/>
      <c r="AE466" s="16"/>
      <c r="AF466" s="17"/>
      <c r="AG466" s="5"/>
      <c r="AH466" s="5"/>
      <c r="AI466" s="5"/>
      <c r="AJ466" s="19"/>
      <c r="AK466" s="19"/>
      <c r="AL466" s="19"/>
      <c r="AM466" s="19"/>
      <c r="AN466" s="19"/>
      <c r="AO466" s="19"/>
      <c r="AP466" s="19"/>
    </row>
    <row r="467" ht="10.5" customHeight="1">
      <c r="A467" s="3"/>
      <c r="B467" s="3"/>
      <c r="C467" s="5"/>
      <c r="D467" s="7"/>
      <c r="E467" s="7"/>
      <c r="F467" s="8"/>
      <c r="G467" s="8"/>
      <c r="H467" s="8"/>
      <c r="I467" s="8"/>
      <c r="J467" s="8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10"/>
      <c r="V467" s="11"/>
      <c r="W467" s="12"/>
      <c r="X467" s="13"/>
      <c r="Y467" s="14"/>
      <c r="Z467" s="14"/>
      <c r="AA467" s="14"/>
      <c r="AB467" s="14"/>
      <c r="AC467" s="15"/>
      <c r="AD467" s="5"/>
      <c r="AE467" s="16"/>
      <c r="AF467" s="17"/>
      <c r="AG467" s="5"/>
      <c r="AH467" s="5"/>
      <c r="AI467" s="5"/>
      <c r="AJ467" s="19"/>
      <c r="AK467" s="19"/>
      <c r="AL467" s="19"/>
      <c r="AM467" s="19"/>
      <c r="AN467" s="19"/>
      <c r="AO467" s="19"/>
      <c r="AP467" s="19"/>
    </row>
    <row r="468" ht="10.5" customHeight="1">
      <c r="A468" s="3"/>
      <c r="B468" s="3"/>
      <c r="C468" s="5"/>
      <c r="D468" s="7"/>
      <c r="E468" s="7"/>
      <c r="F468" s="8"/>
      <c r="G468" s="8"/>
      <c r="H468" s="8"/>
      <c r="I468" s="8"/>
      <c r="J468" s="8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10"/>
      <c r="V468" s="11"/>
      <c r="W468" s="12"/>
      <c r="X468" s="13"/>
      <c r="Y468" s="14"/>
      <c r="Z468" s="14"/>
      <c r="AA468" s="14"/>
      <c r="AB468" s="14"/>
      <c r="AC468" s="15"/>
      <c r="AD468" s="5"/>
      <c r="AE468" s="16"/>
      <c r="AF468" s="17"/>
      <c r="AG468" s="5"/>
      <c r="AH468" s="5"/>
      <c r="AI468" s="5"/>
      <c r="AJ468" s="19"/>
      <c r="AK468" s="19"/>
      <c r="AL468" s="19"/>
      <c r="AM468" s="19"/>
      <c r="AN468" s="19"/>
      <c r="AO468" s="19"/>
      <c r="AP468" s="19"/>
    </row>
    <row r="469" ht="10.5" customHeight="1">
      <c r="A469" s="3"/>
      <c r="B469" s="3"/>
      <c r="C469" s="5"/>
      <c r="D469" s="7"/>
      <c r="E469" s="7"/>
      <c r="F469" s="8"/>
      <c r="G469" s="8"/>
      <c r="H469" s="8"/>
      <c r="I469" s="8"/>
      <c r="J469" s="8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10"/>
      <c r="V469" s="11"/>
      <c r="W469" s="12"/>
      <c r="X469" s="13"/>
      <c r="Y469" s="14"/>
      <c r="Z469" s="14"/>
      <c r="AA469" s="14"/>
      <c r="AB469" s="14"/>
      <c r="AC469" s="15"/>
      <c r="AD469" s="5"/>
      <c r="AE469" s="16"/>
      <c r="AF469" s="17"/>
      <c r="AG469" s="5"/>
      <c r="AH469" s="5"/>
      <c r="AI469" s="5"/>
      <c r="AJ469" s="19"/>
      <c r="AK469" s="19"/>
      <c r="AL469" s="19"/>
      <c r="AM469" s="19"/>
      <c r="AN469" s="19"/>
      <c r="AO469" s="19"/>
      <c r="AP469" s="19"/>
    </row>
    <row r="470" ht="10.5" customHeight="1">
      <c r="A470" s="3"/>
      <c r="B470" s="3"/>
      <c r="C470" s="5"/>
      <c r="D470" s="7"/>
      <c r="E470" s="7"/>
      <c r="F470" s="8"/>
      <c r="G470" s="8"/>
      <c r="H470" s="8"/>
      <c r="I470" s="8"/>
      <c r="J470" s="8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10"/>
      <c r="V470" s="11"/>
      <c r="W470" s="12"/>
      <c r="X470" s="13"/>
      <c r="Y470" s="14"/>
      <c r="Z470" s="14"/>
      <c r="AA470" s="14"/>
      <c r="AB470" s="14"/>
      <c r="AC470" s="15"/>
      <c r="AD470" s="5"/>
      <c r="AE470" s="16"/>
      <c r="AF470" s="17"/>
      <c r="AG470" s="5"/>
      <c r="AH470" s="5"/>
      <c r="AI470" s="5"/>
      <c r="AJ470" s="19"/>
      <c r="AK470" s="19"/>
      <c r="AL470" s="19"/>
      <c r="AM470" s="19"/>
      <c r="AN470" s="19"/>
      <c r="AO470" s="19"/>
      <c r="AP470" s="19"/>
    </row>
    <row r="471" ht="10.5" customHeight="1">
      <c r="A471" s="3"/>
      <c r="B471" s="3"/>
      <c r="C471" s="5"/>
      <c r="D471" s="7"/>
      <c r="E471" s="7"/>
      <c r="F471" s="8"/>
      <c r="G471" s="8"/>
      <c r="H471" s="8"/>
      <c r="I471" s="8"/>
      <c r="J471" s="8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10"/>
      <c r="V471" s="11"/>
      <c r="W471" s="12"/>
      <c r="X471" s="13"/>
      <c r="Y471" s="14"/>
      <c r="Z471" s="14"/>
      <c r="AA471" s="14"/>
      <c r="AB471" s="14"/>
      <c r="AC471" s="15"/>
      <c r="AD471" s="5"/>
      <c r="AE471" s="16"/>
      <c r="AF471" s="17"/>
      <c r="AG471" s="5"/>
      <c r="AH471" s="5"/>
      <c r="AI471" s="5"/>
      <c r="AJ471" s="19"/>
      <c r="AK471" s="19"/>
      <c r="AL471" s="19"/>
      <c r="AM471" s="19"/>
      <c r="AN471" s="19"/>
      <c r="AO471" s="19"/>
      <c r="AP471" s="19"/>
    </row>
    <row r="472" ht="10.5" customHeight="1">
      <c r="A472" s="3"/>
      <c r="B472" s="3"/>
      <c r="C472" s="5"/>
      <c r="D472" s="7"/>
      <c r="E472" s="7"/>
      <c r="F472" s="8"/>
      <c r="G472" s="8"/>
      <c r="H472" s="8"/>
      <c r="I472" s="8"/>
      <c r="J472" s="8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10"/>
      <c r="V472" s="11"/>
      <c r="W472" s="12"/>
      <c r="X472" s="13"/>
      <c r="Y472" s="14"/>
      <c r="Z472" s="14"/>
      <c r="AA472" s="14"/>
      <c r="AB472" s="14"/>
      <c r="AC472" s="15"/>
      <c r="AD472" s="5"/>
      <c r="AE472" s="16"/>
      <c r="AF472" s="17"/>
      <c r="AG472" s="5"/>
      <c r="AH472" s="5"/>
      <c r="AI472" s="5"/>
      <c r="AJ472" s="19"/>
      <c r="AK472" s="19"/>
      <c r="AL472" s="19"/>
      <c r="AM472" s="19"/>
      <c r="AN472" s="19"/>
      <c r="AO472" s="19"/>
      <c r="AP472" s="19"/>
    </row>
    <row r="473" ht="10.5" customHeight="1">
      <c r="A473" s="3"/>
      <c r="B473" s="3"/>
      <c r="C473" s="5"/>
      <c r="D473" s="7"/>
      <c r="E473" s="7"/>
      <c r="F473" s="8"/>
      <c r="G473" s="8"/>
      <c r="H473" s="8"/>
      <c r="I473" s="8"/>
      <c r="J473" s="8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10"/>
      <c r="V473" s="11"/>
      <c r="W473" s="12"/>
      <c r="X473" s="13"/>
      <c r="Y473" s="14"/>
      <c r="Z473" s="14"/>
      <c r="AA473" s="14"/>
      <c r="AB473" s="14"/>
      <c r="AC473" s="15"/>
      <c r="AD473" s="5"/>
      <c r="AE473" s="16"/>
      <c r="AF473" s="17"/>
      <c r="AG473" s="5"/>
      <c r="AH473" s="5"/>
      <c r="AI473" s="5"/>
      <c r="AJ473" s="19"/>
      <c r="AK473" s="19"/>
      <c r="AL473" s="19"/>
      <c r="AM473" s="19"/>
      <c r="AN473" s="19"/>
      <c r="AO473" s="19"/>
      <c r="AP473" s="19"/>
    </row>
    <row r="474" ht="10.5" customHeight="1">
      <c r="A474" s="3"/>
      <c r="B474" s="3"/>
      <c r="C474" s="5"/>
      <c r="D474" s="7"/>
      <c r="E474" s="7"/>
      <c r="F474" s="8"/>
      <c r="G474" s="8"/>
      <c r="H474" s="8"/>
      <c r="I474" s="8"/>
      <c r="J474" s="8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10"/>
      <c r="V474" s="11"/>
      <c r="W474" s="12"/>
      <c r="X474" s="13"/>
      <c r="Y474" s="14"/>
      <c r="Z474" s="14"/>
      <c r="AA474" s="14"/>
      <c r="AB474" s="14"/>
      <c r="AC474" s="15"/>
      <c r="AD474" s="5"/>
      <c r="AE474" s="16"/>
      <c r="AF474" s="17"/>
      <c r="AG474" s="5"/>
      <c r="AH474" s="5"/>
      <c r="AI474" s="5"/>
      <c r="AJ474" s="19"/>
      <c r="AK474" s="19"/>
      <c r="AL474" s="19"/>
      <c r="AM474" s="19"/>
      <c r="AN474" s="19"/>
      <c r="AO474" s="19"/>
      <c r="AP474" s="19"/>
    </row>
    <row r="475" ht="10.5" customHeight="1">
      <c r="A475" s="3"/>
      <c r="B475" s="3"/>
      <c r="C475" s="5"/>
      <c r="D475" s="7"/>
      <c r="E475" s="7"/>
      <c r="F475" s="8"/>
      <c r="G475" s="8"/>
      <c r="H475" s="8"/>
      <c r="I475" s="8"/>
      <c r="J475" s="8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10"/>
      <c r="V475" s="11"/>
      <c r="W475" s="12"/>
      <c r="X475" s="13"/>
      <c r="Y475" s="14"/>
      <c r="Z475" s="14"/>
      <c r="AA475" s="14"/>
      <c r="AB475" s="14"/>
      <c r="AC475" s="15"/>
      <c r="AD475" s="5"/>
      <c r="AE475" s="16"/>
      <c r="AF475" s="17"/>
      <c r="AG475" s="5"/>
      <c r="AH475" s="5"/>
      <c r="AI475" s="5"/>
      <c r="AJ475" s="19"/>
      <c r="AK475" s="19"/>
      <c r="AL475" s="19"/>
      <c r="AM475" s="19"/>
      <c r="AN475" s="19"/>
      <c r="AO475" s="19"/>
      <c r="AP475" s="19"/>
    </row>
    <row r="476" ht="10.5" customHeight="1">
      <c r="A476" s="3"/>
      <c r="B476" s="3"/>
      <c r="C476" s="5"/>
      <c r="D476" s="7"/>
      <c r="E476" s="7"/>
      <c r="F476" s="8"/>
      <c r="G476" s="8"/>
      <c r="H476" s="8"/>
      <c r="I476" s="8"/>
      <c r="J476" s="8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10"/>
      <c r="V476" s="11"/>
      <c r="W476" s="12"/>
      <c r="X476" s="13"/>
      <c r="Y476" s="14"/>
      <c r="Z476" s="14"/>
      <c r="AA476" s="14"/>
      <c r="AB476" s="14"/>
      <c r="AC476" s="15"/>
      <c r="AD476" s="5"/>
      <c r="AE476" s="16"/>
      <c r="AF476" s="17"/>
      <c r="AG476" s="5"/>
      <c r="AH476" s="5"/>
      <c r="AI476" s="5"/>
      <c r="AJ476" s="19"/>
      <c r="AK476" s="19"/>
      <c r="AL476" s="19"/>
      <c r="AM476" s="19"/>
      <c r="AN476" s="19"/>
      <c r="AO476" s="19"/>
      <c r="AP476" s="19"/>
    </row>
    <row r="477" ht="10.5" customHeight="1">
      <c r="A477" s="3"/>
      <c r="B477" s="3"/>
      <c r="C477" s="5"/>
      <c r="D477" s="7"/>
      <c r="E477" s="7"/>
      <c r="F477" s="8"/>
      <c r="G477" s="8"/>
      <c r="H477" s="8"/>
      <c r="I477" s="8"/>
      <c r="J477" s="8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10"/>
      <c r="V477" s="11"/>
      <c r="W477" s="12"/>
      <c r="X477" s="13"/>
      <c r="Y477" s="14"/>
      <c r="Z477" s="14"/>
      <c r="AA477" s="14"/>
      <c r="AB477" s="14"/>
      <c r="AC477" s="15"/>
      <c r="AD477" s="5"/>
      <c r="AE477" s="16"/>
      <c r="AF477" s="17"/>
      <c r="AG477" s="5"/>
      <c r="AH477" s="5"/>
      <c r="AI477" s="5"/>
      <c r="AJ477" s="19"/>
      <c r="AK477" s="19"/>
      <c r="AL477" s="19"/>
      <c r="AM477" s="19"/>
      <c r="AN477" s="19"/>
      <c r="AO477" s="19"/>
      <c r="AP477" s="19"/>
    </row>
    <row r="478" ht="10.5" customHeight="1">
      <c r="A478" s="3"/>
      <c r="B478" s="3"/>
      <c r="C478" s="5"/>
      <c r="D478" s="7"/>
      <c r="E478" s="7"/>
      <c r="F478" s="8"/>
      <c r="G478" s="8"/>
      <c r="H478" s="8"/>
      <c r="I478" s="8"/>
      <c r="J478" s="8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10"/>
      <c r="V478" s="11"/>
      <c r="W478" s="12"/>
      <c r="X478" s="13"/>
      <c r="Y478" s="14"/>
      <c r="Z478" s="14"/>
      <c r="AA478" s="14"/>
      <c r="AB478" s="14"/>
      <c r="AC478" s="15"/>
      <c r="AD478" s="5"/>
      <c r="AE478" s="16"/>
      <c r="AF478" s="17"/>
      <c r="AG478" s="5"/>
      <c r="AH478" s="5"/>
      <c r="AI478" s="5"/>
      <c r="AJ478" s="19"/>
      <c r="AK478" s="19"/>
      <c r="AL478" s="19"/>
      <c r="AM478" s="19"/>
      <c r="AN478" s="19"/>
      <c r="AO478" s="19"/>
      <c r="AP478" s="19"/>
    </row>
    <row r="479" ht="10.5" customHeight="1">
      <c r="A479" s="3"/>
      <c r="B479" s="3"/>
      <c r="C479" s="5"/>
      <c r="D479" s="7"/>
      <c r="E479" s="7"/>
      <c r="F479" s="8"/>
      <c r="G479" s="8"/>
      <c r="H479" s="8"/>
      <c r="I479" s="8"/>
      <c r="J479" s="8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10"/>
      <c r="V479" s="11"/>
      <c r="W479" s="12"/>
      <c r="X479" s="13"/>
      <c r="Y479" s="14"/>
      <c r="Z479" s="14"/>
      <c r="AA479" s="14"/>
      <c r="AB479" s="14"/>
      <c r="AC479" s="15"/>
      <c r="AD479" s="5"/>
      <c r="AE479" s="16"/>
      <c r="AF479" s="17"/>
      <c r="AG479" s="5"/>
      <c r="AH479" s="5"/>
      <c r="AI479" s="5"/>
      <c r="AJ479" s="19"/>
      <c r="AK479" s="19"/>
      <c r="AL479" s="19"/>
      <c r="AM479" s="19"/>
      <c r="AN479" s="19"/>
      <c r="AO479" s="19"/>
      <c r="AP479" s="19"/>
    </row>
    <row r="480" ht="10.5" customHeight="1">
      <c r="A480" s="3"/>
      <c r="B480" s="3"/>
      <c r="C480" s="5"/>
      <c r="D480" s="7"/>
      <c r="E480" s="7"/>
      <c r="F480" s="8"/>
      <c r="G480" s="8"/>
      <c r="H480" s="8"/>
      <c r="I480" s="8"/>
      <c r="J480" s="8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10"/>
      <c r="V480" s="11"/>
      <c r="W480" s="12"/>
      <c r="X480" s="13"/>
      <c r="Y480" s="14"/>
      <c r="Z480" s="14"/>
      <c r="AA480" s="14"/>
      <c r="AB480" s="14"/>
      <c r="AC480" s="15"/>
      <c r="AD480" s="5"/>
      <c r="AE480" s="16"/>
      <c r="AF480" s="17"/>
      <c r="AG480" s="5"/>
      <c r="AH480" s="5"/>
      <c r="AI480" s="5"/>
      <c r="AJ480" s="19"/>
      <c r="AK480" s="19"/>
      <c r="AL480" s="19"/>
      <c r="AM480" s="19"/>
      <c r="AN480" s="19"/>
      <c r="AO480" s="19"/>
      <c r="AP480" s="19"/>
    </row>
    <row r="481" ht="10.5" customHeight="1">
      <c r="A481" s="3"/>
      <c r="B481" s="3"/>
      <c r="C481" s="5"/>
      <c r="D481" s="7"/>
      <c r="E481" s="7"/>
      <c r="F481" s="8"/>
      <c r="G481" s="8"/>
      <c r="H481" s="8"/>
      <c r="I481" s="8"/>
      <c r="J481" s="8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10"/>
      <c r="V481" s="11"/>
      <c r="W481" s="12"/>
      <c r="X481" s="13"/>
      <c r="Y481" s="14"/>
      <c r="Z481" s="14"/>
      <c r="AA481" s="14"/>
      <c r="AB481" s="14"/>
      <c r="AC481" s="15"/>
      <c r="AD481" s="5"/>
      <c r="AE481" s="16"/>
      <c r="AF481" s="17"/>
      <c r="AG481" s="5"/>
      <c r="AH481" s="5"/>
      <c r="AI481" s="5"/>
      <c r="AJ481" s="19"/>
      <c r="AK481" s="19"/>
      <c r="AL481" s="19"/>
      <c r="AM481" s="19"/>
      <c r="AN481" s="19"/>
      <c r="AO481" s="19"/>
      <c r="AP481" s="19"/>
    </row>
    <row r="482" ht="10.5" customHeight="1">
      <c r="A482" s="3"/>
      <c r="B482" s="3"/>
      <c r="C482" s="5"/>
      <c r="D482" s="7"/>
      <c r="E482" s="7"/>
      <c r="F482" s="8"/>
      <c r="G482" s="8"/>
      <c r="H482" s="8"/>
      <c r="I482" s="8"/>
      <c r="J482" s="8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10"/>
      <c r="V482" s="11"/>
      <c r="W482" s="12"/>
      <c r="X482" s="13"/>
      <c r="Y482" s="14"/>
      <c r="Z482" s="14"/>
      <c r="AA482" s="14"/>
      <c r="AB482" s="14"/>
      <c r="AC482" s="15"/>
      <c r="AD482" s="5"/>
      <c r="AE482" s="16"/>
      <c r="AF482" s="17"/>
      <c r="AG482" s="5"/>
      <c r="AH482" s="5"/>
      <c r="AI482" s="5"/>
      <c r="AJ482" s="19"/>
      <c r="AK482" s="19"/>
      <c r="AL482" s="19"/>
      <c r="AM482" s="19"/>
      <c r="AN482" s="19"/>
      <c r="AO482" s="19"/>
      <c r="AP482" s="19"/>
    </row>
    <row r="483" ht="10.5" customHeight="1">
      <c r="A483" s="3"/>
      <c r="B483" s="3"/>
      <c r="C483" s="5"/>
      <c r="D483" s="7"/>
      <c r="E483" s="7"/>
      <c r="F483" s="8"/>
      <c r="G483" s="8"/>
      <c r="H483" s="8"/>
      <c r="I483" s="8"/>
      <c r="J483" s="8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10"/>
      <c r="V483" s="11"/>
      <c r="W483" s="12"/>
      <c r="X483" s="13"/>
      <c r="Y483" s="14"/>
      <c r="Z483" s="14"/>
      <c r="AA483" s="14"/>
      <c r="AB483" s="14"/>
      <c r="AC483" s="15"/>
      <c r="AD483" s="5"/>
      <c r="AE483" s="16"/>
      <c r="AF483" s="17"/>
      <c r="AG483" s="5"/>
      <c r="AH483" s="5"/>
      <c r="AI483" s="5"/>
      <c r="AJ483" s="19"/>
      <c r="AK483" s="19"/>
      <c r="AL483" s="19"/>
      <c r="AM483" s="19"/>
      <c r="AN483" s="19"/>
      <c r="AO483" s="19"/>
      <c r="AP483" s="19"/>
    </row>
    <row r="484" ht="10.5" customHeight="1">
      <c r="A484" s="3"/>
      <c r="B484" s="3"/>
      <c r="C484" s="5"/>
      <c r="D484" s="7"/>
      <c r="E484" s="7"/>
      <c r="F484" s="8"/>
      <c r="G484" s="8"/>
      <c r="H484" s="8"/>
      <c r="I484" s="8"/>
      <c r="J484" s="8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10"/>
      <c r="V484" s="11"/>
      <c r="W484" s="12"/>
      <c r="X484" s="13"/>
      <c r="Y484" s="14"/>
      <c r="Z484" s="14"/>
      <c r="AA484" s="14"/>
      <c r="AB484" s="14"/>
      <c r="AC484" s="15"/>
      <c r="AD484" s="5"/>
      <c r="AE484" s="16"/>
      <c r="AF484" s="17"/>
      <c r="AG484" s="5"/>
      <c r="AH484" s="5"/>
      <c r="AI484" s="5"/>
      <c r="AJ484" s="19"/>
      <c r="AK484" s="19"/>
      <c r="AL484" s="19"/>
      <c r="AM484" s="19"/>
      <c r="AN484" s="19"/>
      <c r="AO484" s="19"/>
      <c r="AP484" s="19"/>
    </row>
    <row r="485" ht="10.5" customHeight="1">
      <c r="A485" s="3"/>
      <c r="B485" s="3"/>
      <c r="C485" s="5"/>
      <c r="D485" s="7"/>
      <c r="E485" s="7"/>
      <c r="F485" s="8"/>
      <c r="G485" s="8"/>
      <c r="H485" s="8"/>
      <c r="I485" s="8"/>
      <c r="J485" s="8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10"/>
      <c r="V485" s="11"/>
      <c r="W485" s="12"/>
      <c r="X485" s="13"/>
      <c r="Y485" s="14"/>
      <c r="Z485" s="14"/>
      <c r="AA485" s="14"/>
      <c r="AB485" s="14"/>
      <c r="AC485" s="15"/>
      <c r="AD485" s="5"/>
      <c r="AE485" s="16"/>
      <c r="AF485" s="17"/>
      <c r="AG485" s="5"/>
      <c r="AH485" s="5"/>
      <c r="AI485" s="5"/>
      <c r="AJ485" s="19"/>
      <c r="AK485" s="19"/>
      <c r="AL485" s="19"/>
      <c r="AM485" s="19"/>
      <c r="AN485" s="19"/>
      <c r="AO485" s="19"/>
      <c r="AP485" s="19"/>
    </row>
    <row r="486" ht="10.5" customHeight="1">
      <c r="A486" s="3"/>
      <c r="B486" s="3"/>
      <c r="C486" s="5"/>
      <c r="D486" s="7"/>
      <c r="E486" s="7"/>
      <c r="F486" s="8"/>
      <c r="G486" s="8"/>
      <c r="H486" s="8"/>
      <c r="I486" s="8"/>
      <c r="J486" s="8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10"/>
      <c r="V486" s="11"/>
      <c r="W486" s="12"/>
      <c r="X486" s="13"/>
      <c r="Y486" s="14"/>
      <c r="Z486" s="14"/>
      <c r="AA486" s="14"/>
      <c r="AB486" s="14"/>
      <c r="AC486" s="15"/>
      <c r="AD486" s="5"/>
      <c r="AE486" s="16"/>
      <c r="AF486" s="17"/>
      <c r="AG486" s="5"/>
      <c r="AH486" s="5"/>
      <c r="AI486" s="5"/>
      <c r="AJ486" s="19"/>
      <c r="AK486" s="19"/>
      <c r="AL486" s="19"/>
      <c r="AM486" s="19"/>
      <c r="AN486" s="19"/>
      <c r="AO486" s="19"/>
      <c r="AP486" s="19"/>
    </row>
    <row r="487" ht="10.5" customHeight="1">
      <c r="A487" s="3"/>
      <c r="B487" s="3"/>
      <c r="C487" s="5"/>
      <c r="D487" s="7"/>
      <c r="E487" s="7"/>
      <c r="F487" s="8"/>
      <c r="G487" s="8"/>
      <c r="H487" s="8"/>
      <c r="I487" s="8"/>
      <c r="J487" s="8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10"/>
      <c r="V487" s="11"/>
      <c r="W487" s="12"/>
      <c r="X487" s="13"/>
      <c r="Y487" s="14"/>
      <c r="Z487" s="14"/>
      <c r="AA487" s="14"/>
      <c r="AB487" s="14"/>
      <c r="AC487" s="15"/>
      <c r="AD487" s="5"/>
      <c r="AE487" s="16"/>
      <c r="AF487" s="17"/>
      <c r="AG487" s="5"/>
      <c r="AH487" s="5"/>
      <c r="AI487" s="5"/>
      <c r="AJ487" s="19"/>
      <c r="AK487" s="19"/>
      <c r="AL487" s="19"/>
      <c r="AM487" s="19"/>
      <c r="AN487" s="19"/>
      <c r="AO487" s="19"/>
      <c r="AP487" s="19"/>
    </row>
    <row r="488" ht="10.5" customHeight="1">
      <c r="A488" s="3"/>
      <c r="B488" s="3"/>
      <c r="C488" s="5"/>
      <c r="D488" s="7"/>
      <c r="E488" s="7"/>
      <c r="F488" s="8"/>
      <c r="G488" s="8"/>
      <c r="H488" s="8"/>
      <c r="I488" s="8"/>
      <c r="J488" s="8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10"/>
      <c r="V488" s="11"/>
      <c r="W488" s="12"/>
      <c r="X488" s="13"/>
      <c r="Y488" s="14"/>
      <c r="Z488" s="14"/>
      <c r="AA488" s="14"/>
      <c r="AB488" s="14"/>
      <c r="AC488" s="15"/>
      <c r="AD488" s="5"/>
      <c r="AE488" s="16"/>
      <c r="AF488" s="17"/>
      <c r="AG488" s="5"/>
      <c r="AH488" s="5"/>
      <c r="AI488" s="5"/>
      <c r="AJ488" s="19"/>
      <c r="AK488" s="19"/>
      <c r="AL488" s="19"/>
      <c r="AM488" s="19"/>
      <c r="AN488" s="19"/>
      <c r="AO488" s="19"/>
      <c r="AP488" s="19"/>
    </row>
    <row r="489" ht="10.5" customHeight="1">
      <c r="A489" s="3"/>
      <c r="B489" s="3"/>
      <c r="C489" s="5"/>
      <c r="D489" s="7"/>
      <c r="E489" s="7"/>
      <c r="F489" s="8"/>
      <c r="G489" s="8"/>
      <c r="H489" s="8"/>
      <c r="I489" s="8"/>
      <c r="J489" s="8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10"/>
      <c r="V489" s="11"/>
      <c r="W489" s="12"/>
      <c r="X489" s="13"/>
      <c r="Y489" s="14"/>
      <c r="Z489" s="14"/>
      <c r="AA489" s="14"/>
      <c r="AB489" s="14"/>
      <c r="AC489" s="15"/>
      <c r="AD489" s="5"/>
      <c r="AE489" s="16"/>
      <c r="AF489" s="17"/>
      <c r="AG489" s="5"/>
      <c r="AH489" s="5"/>
      <c r="AI489" s="5"/>
      <c r="AJ489" s="19"/>
      <c r="AK489" s="19"/>
      <c r="AL489" s="19"/>
      <c r="AM489" s="19"/>
      <c r="AN489" s="19"/>
      <c r="AO489" s="19"/>
      <c r="AP489" s="19"/>
    </row>
    <row r="490" ht="10.5" customHeight="1">
      <c r="A490" s="3"/>
      <c r="B490" s="3"/>
      <c r="C490" s="5"/>
      <c r="D490" s="7"/>
      <c r="E490" s="7"/>
      <c r="F490" s="8"/>
      <c r="G490" s="8"/>
      <c r="H490" s="8"/>
      <c r="I490" s="8"/>
      <c r="J490" s="8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10"/>
      <c r="V490" s="11"/>
      <c r="W490" s="12"/>
      <c r="X490" s="13"/>
      <c r="Y490" s="14"/>
      <c r="Z490" s="14"/>
      <c r="AA490" s="14"/>
      <c r="AB490" s="14"/>
      <c r="AC490" s="15"/>
      <c r="AD490" s="5"/>
      <c r="AE490" s="16"/>
      <c r="AF490" s="17"/>
      <c r="AG490" s="5"/>
      <c r="AH490" s="5"/>
      <c r="AI490" s="5"/>
      <c r="AJ490" s="19"/>
      <c r="AK490" s="19"/>
      <c r="AL490" s="19"/>
      <c r="AM490" s="19"/>
      <c r="AN490" s="19"/>
      <c r="AO490" s="19"/>
      <c r="AP490" s="19"/>
    </row>
    <row r="491" ht="10.5" customHeight="1">
      <c r="A491" s="3"/>
      <c r="B491" s="3"/>
      <c r="C491" s="5"/>
      <c r="D491" s="7"/>
      <c r="E491" s="7"/>
      <c r="F491" s="8"/>
      <c r="G491" s="8"/>
      <c r="H491" s="8"/>
      <c r="I491" s="8"/>
      <c r="J491" s="8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10"/>
      <c r="V491" s="11"/>
      <c r="W491" s="12"/>
      <c r="X491" s="13"/>
      <c r="Y491" s="14"/>
      <c r="Z491" s="14"/>
      <c r="AA491" s="14"/>
      <c r="AB491" s="14"/>
      <c r="AC491" s="15"/>
      <c r="AD491" s="5"/>
      <c r="AE491" s="16"/>
      <c r="AF491" s="17"/>
      <c r="AG491" s="5"/>
      <c r="AH491" s="5"/>
      <c r="AI491" s="5"/>
      <c r="AJ491" s="19"/>
      <c r="AK491" s="19"/>
      <c r="AL491" s="19"/>
      <c r="AM491" s="19"/>
      <c r="AN491" s="19"/>
      <c r="AO491" s="19"/>
      <c r="AP491" s="19"/>
    </row>
    <row r="492" ht="10.5" customHeight="1">
      <c r="A492" s="3"/>
      <c r="B492" s="3"/>
      <c r="C492" s="5"/>
      <c r="D492" s="7"/>
      <c r="E492" s="7"/>
      <c r="F492" s="8"/>
      <c r="G492" s="8"/>
      <c r="H492" s="8"/>
      <c r="I492" s="8"/>
      <c r="J492" s="8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10"/>
      <c r="V492" s="11"/>
      <c r="W492" s="12"/>
      <c r="X492" s="13"/>
      <c r="Y492" s="14"/>
      <c r="Z492" s="14"/>
      <c r="AA492" s="14"/>
      <c r="AB492" s="14"/>
      <c r="AC492" s="15"/>
      <c r="AD492" s="5"/>
      <c r="AE492" s="16"/>
      <c r="AF492" s="17"/>
      <c r="AG492" s="5"/>
      <c r="AH492" s="5"/>
      <c r="AI492" s="5"/>
      <c r="AJ492" s="19"/>
      <c r="AK492" s="19"/>
      <c r="AL492" s="19"/>
      <c r="AM492" s="19"/>
      <c r="AN492" s="19"/>
      <c r="AO492" s="19"/>
      <c r="AP492" s="19"/>
    </row>
    <row r="493" ht="10.5" customHeight="1">
      <c r="A493" s="3"/>
      <c r="B493" s="3"/>
      <c r="C493" s="5"/>
      <c r="D493" s="7"/>
      <c r="E493" s="7"/>
      <c r="F493" s="8"/>
      <c r="G493" s="8"/>
      <c r="H493" s="8"/>
      <c r="I493" s="8"/>
      <c r="J493" s="8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10"/>
      <c r="V493" s="11"/>
      <c r="W493" s="12"/>
      <c r="X493" s="13"/>
      <c r="Y493" s="14"/>
      <c r="Z493" s="14"/>
      <c r="AA493" s="14"/>
      <c r="AB493" s="14"/>
      <c r="AC493" s="15"/>
      <c r="AD493" s="5"/>
      <c r="AE493" s="16"/>
      <c r="AF493" s="17"/>
      <c r="AG493" s="5"/>
      <c r="AH493" s="5"/>
      <c r="AI493" s="5"/>
      <c r="AJ493" s="19"/>
      <c r="AK493" s="19"/>
      <c r="AL493" s="19"/>
      <c r="AM493" s="19"/>
      <c r="AN493" s="19"/>
      <c r="AO493" s="19"/>
      <c r="AP493" s="19"/>
    </row>
    <row r="494" ht="10.5" customHeight="1">
      <c r="A494" s="3"/>
      <c r="B494" s="3"/>
      <c r="C494" s="5"/>
      <c r="D494" s="7"/>
      <c r="E494" s="7"/>
      <c r="F494" s="8"/>
      <c r="G494" s="8"/>
      <c r="H494" s="8"/>
      <c r="I494" s="8"/>
      <c r="J494" s="8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10"/>
      <c r="V494" s="11"/>
      <c r="W494" s="12"/>
      <c r="X494" s="13"/>
      <c r="Y494" s="14"/>
      <c r="Z494" s="14"/>
      <c r="AA494" s="14"/>
      <c r="AB494" s="14"/>
      <c r="AC494" s="15"/>
      <c r="AD494" s="5"/>
      <c r="AE494" s="16"/>
      <c r="AF494" s="17"/>
      <c r="AG494" s="5"/>
      <c r="AH494" s="5"/>
      <c r="AI494" s="5"/>
      <c r="AJ494" s="19"/>
      <c r="AK494" s="19"/>
      <c r="AL494" s="19"/>
      <c r="AM494" s="19"/>
      <c r="AN494" s="19"/>
      <c r="AO494" s="19"/>
      <c r="AP494" s="19"/>
    </row>
    <row r="495" ht="10.5" customHeight="1">
      <c r="A495" s="3"/>
      <c r="B495" s="3"/>
      <c r="C495" s="5"/>
      <c r="D495" s="7"/>
      <c r="E495" s="7"/>
      <c r="F495" s="8"/>
      <c r="G495" s="8"/>
      <c r="H495" s="8"/>
      <c r="I495" s="8"/>
      <c r="J495" s="8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10"/>
      <c r="V495" s="11"/>
      <c r="W495" s="12"/>
      <c r="X495" s="13"/>
      <c r="Y495" s="14"/>
      <c r="Z495" s="14"/>
      <c r="AA495" s="14"/>
      <c r="AB495" s="14"/>
      <c r="AC495" s="15"/>
      <c r="AD495" s="5"/>
      <c r="AE495" s="16"/>
      <c r="AF495" s="17"/>
      <c r="AG495" s="5"/>
      <c r="AH495" s="5"/>
      <c r="AI495" s="5"/>
      <c r="AJ495" s="19"/>
      <c r="AK495" s="19"/>
      <c r="AL495" s="19"/>
      <c r="AM495" s="19"/>
      <c r="AN495" s="19"/>
      <c r="AO495" s="19"/>
      <c r="AP495" s="19"/>
    </row>
    <row r="496" ht="10.5" customHeight="1">
      <c r="A496" s="3"/>
      <c r="B496" s="3"/>
      <c r="C496" s="5"/>
      <c r="D496" s="7"/>
      <c r="E496" s="7"/>
      <c r="F496" s="8"/>
      <c r="G496" s="8"/>
      <c r="H496" s="8"/>
      <c r="I496" s="8"/>
      <c r="J496" s="8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10"/>
      <c r="V496" s="11"/>
      <c r="W496" s="12"/>
      <c r="X496" s="13"/>
      <c r="Y496" s="14"/>
      <c r="Z496" s="14"/>
      <c r="AA496" s="14"/>
      <c r="AB496" s="14"/>
      <c r="AC496" s="15"/>
      <c r="AD496" s="5"/>
      <c r="AE496" s="16"/>
      <c r="AF496" s="17"/>
      <c r="AG496" s="5"/>
      <c r="AH496" s="5"/>
      <c r="AI496" s="5"/>
      <c r="AJ496" s="19"/>
      <c r="AK496" s="19"/>
      <c r="AL496" s="19"/>
      <c r="AM496" s="19"/>
      <c r="AN496" s="19"/>
      <c r="AO496" s="19"/>
      <c r="AP496" s="19"/>
    </row>
    <row r="497" ht="10.5" customHeight="1">
      <c r="A497" s="3"/>
      <c r="B497" s="3"/>
      <c r="C497" s="5"/>
      <c r="D497" s="7"/>
      <c r="E497" s="7"/>
      <c r="F497" s="8"/>
      <c r="G497" s="8"/>
      <c r="H497" s="8"/>
      <c r="I497" s="8"/>
      <c r="J497" s="8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10"/>
      <c r="V497" s="11"/>
      <c r="W497" s="12"/>
      <c r="X497" s="13"/>
      <c r="Y497" s="14"/>
      <c r="Z497" s="14"/>
      <c r="AA497" s="14"/>
      <c r="AB497" s="14"/>
      <c r="AC497" s="15"/>
      <c r="AD497" s="5"/>
      <c r="AE497" s="16"/>
      <c r="AF497" s="17"/>
      <c r="AG497" s="5"/>
      <c r="AH497" s="5"/>
      <c r="AI497" s="5"/>
      <c r="AJ497" s="19"/>
      <c r="AK497" s="19"/>
      <c r="AL497" s="19"/>
      <c r="AM497" s="19"/>
      <c r="AN497" s="19"/>
      <c r="AO497" s="19"/>
      <c r="AP497" s="19"/>
    </row>
    <row r="498" ht="10.5" customHeight="1">
      <c r="A498" s="3"/>
      <c r="B498" s="3"/>
      <c r="C498" s="5"/>
      <c r="D498" s="7"/>
      <c r="E498" s="7"/>
      <c r="F498" s="8"/>
      <c r="G498" s="8"/>
      <c r="H498" s="8"/>
      <c r="I498" s="8"/>
      <c r="J498" s="8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10"/>
      <c r="V498" s="11"/>
      <c r="W498" s="12"/>
      <c r="X498" s="13"/>
      <c r="Y498" s="14"/>
      <c r="Z498" s="14"/>
      <c r="AA498" s="14"/>
      <c r="AB498" s="14"/>
      <c r="AC498" s="15"/>
      <c r="AD498" s="5"/>
      <c r="AE498" s="16"/>
      <c r="AF498" s="17"/>
      <c r="AG498" s="5"/>
      <c r="AH498" s="5"/>
      <c r="AI498" s="5"/>
      <c r="AJ498" s="19"/>
      <c r="AK498" s="19"/>
      <c r="AL498" s="19"/>
      <c r="AM498" s="19"/>
      <c r="AN498" s="19"/>
      <c r="AO498" s="19"/>
      <c r="AP498" s="19"/>
    </row>
    <row r="499" ht="10.5" customHeight="1">
      <c r="A499" s="3"/>
      <c r="B499" s="3"/>
      <c r="C499" s="5"/>
      <c r="D499" s="7"/>
      <c r="E499" s="7"/>
      <c r="F499" s="8"/>
      <c r="G499" s="8"/>
      <c r="H499" s="8"/>
      <c r="I499" s="8"/>
      <c r="J499" s="8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10"/>
      <c r="V499" s="11"/>
      <c r="W499" s="12"/>
      <c r="X499" s="13"/>
      <c r="Y499" s="14"/>
      <c r="Z499" s="14"/>
      <c r="AA499" s="14"/>
      <c r="AB499" s="14"/>
      <c r="AC499" s="15"/>
      <c r="AD499" s="5"/>
      <c r="AE499" s="16"/>
      <c r="AF499" s="17"/>
      <c r="AG499" s="5"/>
      <c r="AH499" s="5"/>
      <c r="AI499" s="5"/>
      <c r="AJ499" s="19"/>
      <c r="AK499" s="19"/>
      <c r="AL499" s="19"/>
      <c r="AM499" s="19"/>
      <c r="AN499" s="19"/>
      <c r="AO499" s="19"/>
      <c r="AP499" s="19"/>
    </row>
    <row r="500" ht="10.5" customHeight="1">
      <c r="A500" s="3"/>
      <c r="B500" s="3"/>
      <c r="C500" s="5"/>
      <c r="D500" s="7"/>
      <c r="E500" s="7"/>
      <c r="F500" s="8"/>
      <c r="G500" s="8"/>
      <c r="H500" s="8"/>
      <c r="I500" s="8"/>
      <c r="J500" s="8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10"/>
      <c r="V500" s="11"/>
      <c r="W500" s="12"/>
      <c r="X500" s="13"/>
      <c r="Y500" s="14"/>
      <c r="Z500" s="14"/>
      <c r="AA500" s="14"/>
      <c r="AB500" s="14"/>
      <c r="AC500" s="15"/>
      <c r="AD500" s="5"/>
      <c r="AE500" s="16"/>
      <c r="AF500" s="17"/>
      <c r="AG500" s="5"/>
      <c r="AH500" s="5"/>
      <c r="AI500" s="5"/>
      <c r="AJ500" s="19"/>
      <c r="AK500" s="19"/>
      <c r="AL500" s="19"/>
      <c r="AM500" s="19"/>
      <c r="AN500" s="19"/>
      <c r="AO500" s="19"/>
      <c r="AP500" s="19"/>
    </row>
    <row r="501" ht="10.5" customHeight="1">
      <c r="A501" s="3"/>
      <c r="B501" s="3"/>
      <c r="C501" s="5"/>
      <c r="D501" s="7"/>
      <c r="E501" s="7"/>
      <c r="F501" s="8"/>
      <c r="G501" s="8"/>
      <c r="H501" s="8"/>
      <c r="I501" s="8"/>
      <c r="J501" s="8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10"/>
      <c r="V501" s="11"/>
      <c r="W501" s="12"/>
      <c r="X501" s="13"/>
      <c r="Y501" s="14"/>
      <c r="Z501" s="14"/>
      <c r="AA501" s="14"/>
      <c r="AB501" s="14"/>
      <c r="AC501" s="15"/>
      <c r="AD501" s="5"/>
      <c r="AE501" s="16"/>
      <c r="AF501" s="17"/>
      <c r="AG501" s="5"/>
      <c r="AH501" s="5"/>
      <c r="AI501" s="5"/>
      <c r="AJ501" s="19"/>
      <c r="AK501" s="19"/>
      <c r="AL501" s="19"/>
      <c r="AM501" s="19"/>
      <c r="AN501" s="19"/>
      <c r="AO501" s="19"/>
      <c r="AP501" s="19"/>
    </row>
    <row r="502" ht="10.5" customHeight="1">
      <c r="A502" s="3"/>
      <c r="B502" s="3"/>
      <c r="C502" s="5"/>
      <c r="D502" s="7"/>
      <c r="E502" s="7"/>
      <c r="F502" s="8"/>
      <c r="G502" s="8"/>
      <c r="H502" s="8"/>
      <c r="I502" s="8"/>
      <c r="J502" s="8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10"/>
      <c r="V502" s="11"/>
      <c r="W502" s="12"/>
      <c r="X502" s="13"/>
      <c r="Y502" s="14"/>
      <c r="Z502" s="14"/>
      <c r="AA502" s="14"/>
      <c r="AB502" s="14"/>
      <c r="AC502" s="15"/>
      <c r="AD502" s="5"/>
      <c r="AE502" s="16"/>
      <c r="AF502" s="17"/>
      <c r="AG502" s="5"/>
      <c r="AH502" s="5"/>
      <c r="AI502" s="5"/>
      <c r="AJ502" s="19"/>
      <c r="AK502" s="19"/>
      <c r="AL502" s="19"/>
      <c r="AM502" s="19"/>
      <c r="AN502" s="19"/>
      <c r="AO502" s="19"/>
      <c r="AP502" s="19"/>
    </row>
    <row r="503" ht="10.5" customHeight="1">
      <c r="A503" s="3"/>
      <c r="B503" s="3"/>
      <c r="C503" s="5"/>
      <c r="D503" s="7"/>
      <c r="E503" s="7"/>
      <c r="F503" s="8"/>
      <c r="G503" s="8"/>
      <c r="H503" s="8"/>
      <c r="I503" s="8"/>
      <c r="J503" s="8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10"/>
      <c r="V503" s="11"/>
      <c r="W503" s="12"/>
      <c r="X503" s="13"/>
      <c r="Y503" s="14"/>
      <c r="Z503" s="14"/>
      <c r="AA503" s="14"/>
      <c r="AB503" s="14"/>
      <c r="AC503" s="15"/>
      <c r="AD503" s="5"/>
      <c r="AE503" s="16"/>
      <c r="AF503" s="17"/>
      <c r="AG503" s="5"/>
      <c r="AH503" s="5"/>
      <c r="AI503" s="5"/>
      <c r="AJ503" s="19"/>
      <c r="AK503" s="19"/>
      <c r="AL503" s="19"/>
      <c r="AM503" s="19"/>
      <c r="AN503" s="19"/>
      <c r="AO503" s="19"/>
      <c r="AP503" s="19"/>
    </row>
    <row r="504" ht="10.5" customHeight="1">
      <c r="A504" s="3"/>
      <c r="B504" s="3"/>
      <c r="C504" s="5"/>
      <c r="D504" s="7"/>
      <c r="E504" s="7"/>
      <c r="F504" s="8"/>
      <c r="G504" s="8"/>
      <c r="H504" s="8"/>
      <c r="I504" s="8"/>
      <c r="J504" s="8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10"/>
      <c r="V504" s="11"/>
      <c r="W504" s="12"/>
      <c r="X504" s="13"/>
      <c r="Y504" s="14"/>
      <c r="Z504" s="14"/>
      <c r="AA504" s="14"/>
      <c r="AB504" s="14"/>
      <c r="AC504" s="15"/>
      <c r="AD504" s="5"/>
      <c r="AE504" s="16"/>
      <c r="AF504" s="17"/>
      <c r="AG504" s="5"/>
      <c r="AH504" s="5"/>
      <c r="AI504" s="5"/>
      <c r="AJ504" s="19"/>
      <c r="AK504" s="19"/>
      <c r="AL504" s="19"/>
      <c r="AM504" s="19"/>
      <c r="AN504" s="19"/>
      <c r="AO504" s="19"/>
      <c r="AP504" s="19"/>
    </row>
    <row r="505" ht="10.5" customHeight="1">
      <c r="A505" s="3"/>
      <c r="B505" s="3"/>
      <c r="C505" s="5"/>
      <c r="D505" s="7"/>
      <c r="E505" s="7"/>
      <c r="F505" s="8"/>
      <c r="G505" s="8"/>
      <c r="H505" s="8"/>
      <c r="I505" s="8"/>
      <c r="J505" s="8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10"/>
      <c r="V505" s="11"/>
      <c r="W505" s="12"/>
      <c r="X505" s="13"/>
      <c r="Y505" s="14"/>
      <c r="Z505" s="14"/>
      <c r="AA505" s="14"/>
      <c r="AB505" s="14"/>
      <c r="AC505" s="15"/>
      <c r="AD505" s="5"/>
      <c r="AE505" s="16"/>
      <c r="AF505" s="17"/>
      <c r="AG505" s="5"/>
      <c r="AH505" s="5"/>
      <c r="AI505" s="5"/>
      <c r="AJ505" s="19"/>
      <c r="AK505" s="19"/>
      <c r="AL505" s="19"/>
      <c r="AM505" s="19"/>
      <c r="AN505" s="19"/>
      <c r="AO505" s="19"/>
      <c r="AP505" s="19"/>
    </row>
    <row r="506" ht="10.5" customHeight="1">
      <c r="A506" s="3"/>
      <c r="B506" s="3"/>
      <c r="C506" s="5"/>
      <c r="D506" s="7"/>
      <c r="E506" s="7"/>
      <c r="F506" s="8"/>
      <c r="G506" s="8"/>
      <c r="H506" s="8"/>
      <c r="I506" s="8"/>
      <c r="J506" s="8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10"/>
      <c r="V506" s="11"/>
      <c r="W506" s="12"/>
      <c r="X506" s="13"/>
      <c r="Y506" s="14"/>
      <c r="Z506" s="14"/>
      <c r="AA506" s="14"/>
      <c r="AB506" s="14"/>
      <c r="AC506" s="15"/>
      <c r="AD506" s="5"/>
      <c r="AE506" s="16"/>
      <c r="AF506" s="17"/>
      <c r="AG506" s="5"/>
      <c r="AH506" s="5"/>
      <c r="AI506" s="5"/>
      <c r="AJ506" s="19"/>
      <c r="AK506" s="19"/>
      <c r="AL506" s="19"/>
      <c r="AM506" s="19"/>
      <c r="AN506" s="19"/>
      <c r="AO506" s="19"/>
      <c r="AP506" s="19"/>
    </row>
    <row r="507" ht="10.5" customHeight="1">
      <c r="A507" s="3"/>
      <c r="B507" s="3"/>
      <c r="C507" s="5"/>
      <c r="D507" s="7"/>
      <c r="E507" s="7"/>
      <c r="F507" s="8"/>
      <c r="G507" s="8"/>
      <c r="H507" s="8"/>
      <c r="I507" s="8"/>
      <c r="J507" s="8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10"/>
      <c r="V507" s="11"/>
      <c r="W507" s="12"/>
      <c r="X507" s="13"/>
      <c r="Y507" s="14"/>
      <c r="Z507" s="14"/>
      <c r="AA507" s="14"/>
      <c r="AB507" s="14"/>
      <c r="AC507" s="15"/>
      <c r="AD507" s="5"/>
      <c r="AE507" s="16"/>
      <c r="AF507" s="17"/>
      <c r="AG507" s="5"/>
      <c r="AH507" s="5"/>
      <c r="AI507" s="5"/>
      <c r="AJ507" s="19"/>
      <c r="AK507" s="19"/>
      <c r="AL507" s="19"/>
      <c r="AM507" s="19"/>
      <c r="AN507" s="19"/>
      <c r="AO507" s="19"/>
      <c r="AP507" s="19"/>
    </row>
    <row r="508" ht="10.5" customHeight="1">
      <c r="A508" s="3"/>
      <c r="B508" s="3"/>
      <c r="C508" s="5"/>
      <c r="D508" s="7"/>
      <c r="E508" s="7"/>
      <c r="F508" s="8"/>
      <c r="G508" s="8"/>
      <c r="H508" s="8"/>
      <c r="I508" s="8"/>
      <c r="J508" s="8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10"/>
      <c r="V508" s="11"/>
      <c r="W508" s="12"/>
      <c r="X508" s="13"/>
      <c r="Y508" s="14"/>
      <c r="Z508" s="14"/>
      <c r="AA508" s="14"/>
      <c r="AB508" s="14"/>
      <c r="AC508" s="15"/>
      <c r="AD508" s="5"/>
      <c r="AE508" s="16"/>
      <c r="AF508" s="17"/>
      <c r="AG508" s="5"/>
      <c r="AH508" s="5"/>
      <c r="AI508" s="5"/>
      <c r="AJ508" s="19"/>
      <c r="AK508" s="19"/>
      <c r="AL508" s="19"/>
      <c r="AM508" s="19"/>
      <c r="AN508" s="19"/>
      <c r="AO508" s="19"/>
      <c r="AP508" s="19"/>
    </row>
    <row r="509" ht="10.5" customHeight="1">
      <c r="A509" s="3"/>
      <c r="B509" s="3"/>
      <c r="C509" s="5"/>
      <c r="D509" s="7"/>
      <c r="E509" s="7"/>
      <c r="F509" s="8"/>
      <c r="G509" s="8"/>
      <c r="H509" s="8"/>
      <c r="I509" s="8"/>
      <c r="J509" s="8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10"/>
      <c r="V509" s="11"/>
      <c r="W509" s="12"/>
      <c r="X509" s="13"/>
      <c r="Y509" s="14"/>
      <c r="Z509" s="14"/>
      <c r="AA509" s="14"/>
      <c r="AB509" s="14"/>
      <c r="AC509" s="15"/>
      <c r="AD509" s="5"/>
      <c r="AE509" s="16"/>
      <c r="AF509" s="17"/>
      <c r="AG509" s="5"/>
      <c r="AH509" s="5"/>
      <c r="AI509" s="5"/>
      <c r="AJ509" s="19"/>
      <c r="AK509" s="19"/>
      <c r="AL509" s="19"/>
      <c r="AM509" s="19"/>
      <c r="AN509" s="19"/>
      <c r="AO509" s="19"/>
      <c r="AP509" s="19"/>
    </row>
    <row r="510" ht="10.5" customHeight="1">
      <c r="A510" s="3"/>
      <c r="B510" s="3"/>
      <c r="C510" s="5"/>
      <c r="D510" s="7"/>
      <c r="E510" s="7"/>
      <c r="F510" s="8"/>
      <c r="G510" s="8"/>
      <c r="H510" s="8"/>
      <c r="I510" s="8"/>
      <c r="J510" s="8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10"/>
      <c r="V510" s="11"/>
      <c r="W510" s="12"/>
      <c r="X510" s="13"/>
      <c r="Y510" s="14"/>
      <c r="Z510" s="14"/>
      <c r="AA510" s="14"/>
      <c r="AB510" s="14"/>
      <c r="AC510" s="15"/>
      <c r="AD510" s="5"/>
      <c r="AE510" s="16"/>
      <c r="AF510" s="17"/>
      <c r="AG510" s="5"/>
      <c r="AH510" s="5"/>
      <c r="AI510" s="5"/>
      <c r="AJ510" s="19"/>
      <c r="AK510" s="19"/>
      <c r="AL510" s="19"/>
      <c r="AM510" s="19"/>
      <c r="AN510" s="19"/>
      <c r="AO510" s="19"/>
      <c r="AP510" s="19"/>
    </row>
    <row r="511" ht="10.5" customHeight="1">
      <c r="A511" s="3"/>
      <c r="B511" s="3"/>
      <c r="C511" s="5"/>
      <c r="D511" s="7"/>
      <c r="E511" s="7"/>
      <c r="F511" s="8"/>
      <c r="G511" s="8"/>
      <c r="H511" s="8"/>
      <c r="I511" s="8"/>
      <c r="J511" s="8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10"/>
      <c r="V511" s="11"/>
      <c r="W511" s="12"/>
      <c r="X511" s="13"/>
      <c r="Y511" s="14"/>
      <c r="Z511" s="14"/>
      <c r="AA511" s="14"/>
      <c r="AB511" s="14"/>
      <c r="AC511" s="15"/>
      <c r="AD511" s="5"/>
      <c r="AE511" s="16"/>
      <c r="AF511" s="17"/>
      <c r="AG511" s="5"/>
      <c r="AH511" s="5"/>
      <c r="AI511" s="5"/>
      <c r="AJ511" s="19"/>
      <c r="AK511" s="19"/>
      <c r="AL511" s="19"/>
      <c r="AM511" s="19"/>
      <c r="AN511" s="19"/>
      <c r="AO511" s="19"/>
      <c r="AP511" s="19"/>
    </row>
    <row r="512" ht="10.5" customHeight="1">
      <c r="A512" s="3"/>
      <c r="B512" s="3"/>
      <c r="C512" s="5"/>
      <c r="D512" s="7"/>
      <c r="E512" s="7"/>
      <c r="F512" s="8"/>
      <c r="G512" s="8"/>
      <c r="H512" s="8"/>
      <c r="I512" s="8"/>
      <c r="J512" s="8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10"/>
      <c r="V512" s="11"/>
      <c r="W512" s="12"/>
      <c r="X512" s="13"/>
      <c r="Y512" s="14"/>
      <c r="Z512" s="14"/>
      <c r="AA512" s="14"/>
      <c r="AB512" s="14"/>
      <c r="AC512" s="15"/>
      <c r="AD512" s="5"/>
      <c r="AE512" s="16"/>
      <c r="AF512" s="17"/>
      <c r="AG512" s="5"/>
      <c r="AH512" s="5"/>
      <c r="AI512" s="5"/>
      <c r="AJ512" s="19"/>
      <c r="AK512" s="19"/>
      <c r="AL512" s="19"/>
      <c r="AM512" s="19"/>
      <c r="AN512" s="19"/>
      <c r="AO512" s="19"/>
      <c r="AP512" s="19"/>
    </row>
    <row r="513" ht="10.5" customHeight="1">
      <c r="A513" s="3"/>
      <c r="B513" s="3"/>
      <c r="C513" s="5"/>
      <c r="D513" s="7"/>
      <c r="E513" s="7"/>
      <c r="F513" s="8"/>
      <c r="G513" s="8"/>
      <c r="H513" s="8"/>
      <c r="I513" s="8"/>
      <c r="J513" s="8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10"/>
      <c r="V513" s="11"/>
      <c r="W513" s="12"/>
      <c r="X513" s="13"/>
      <c r="Y513" s="14"/>
      <c r="Z513" s="14"/>
      <c r="AA513" s="14"/>
      <c r="AB513" s="14"/>
      <c r="AC513" s="15"/>
      <c r="AD513" s="5"/>
      <c r="AE513" s="16"/>
      <c r="AF513" s="17"/>
      <c r="AG513" s="5"/>
      <c r="AH513" s="5"/>
      <c r="AI513" s="5"/>
      <c r="AJ513" s="19"/>
      <c r="AK513" s="19"/>
      <c r="AL513" s="19"/>
      <c r="AM513" s="19"/>
      <c r="AN513" s="19"/>
      <c r="AO513" s="19"/>
      <c r="AP513" s="19"/>
    </row>
    <row r="514" ht="10.5" customHeight="1">
      <c r="A514" s="3"/>
      <c r="B514" s="3"/>
      <c r="C514" s="5"/>
      <c r="D514" s="7"/>
      <c r="E514" s="7"/>
      <c r="F514" s="8"/>
      <c r="G514" s="8"/>
      <c r="H514" s="8"/>
      <c r="I514" s="8"/>
      <c r="J514" s="8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10"/>
      <c r="V514" s="11"/>
      <c r="W514" s="12"/>
      <c r="X514" s="13"/>
      <c r="Y514" s="14"/>
      <c r="Z514" s="14"/>
      <c r="AA514" s="14"/>
      <c r="AB514" s="14"/>
      <c r="AC514" s="15"/>
      <c r="AD514" s="5"/>
      <c r="AE514" s="16"/>
      <c r="AF514" s="17"/>
      <c r="AG514" s="5"/>
      <c r="AH514" s="5"/>
      <c r="AI514" s="5"/>
      <c r="AJ514" s="19"/>
      <c r="AK514" s="19"/>
      <c r="AL514" s="19"/>
      <c r="AM514" s="19"/>
      <c r="AN514" s="19"/>
      <c r="AO514" s="19"/>
      <c r="AP514" s="19"/>
    </row>
    <row r="515" ht="10.5" customHeight="1">
      <c r="A515" s="3"/>
      <c r="B515" s="3"/>
      <c r="C515" s="5"/>
      <c r="D515" s="7"/>
      <c r="E515" s="7"/>
      <c r="F515" s="8"/>
      <c r="G515" s="8"/>
      <c r="H515" s="8"/>
      <c r="I515" s="8"/>
      <c r="J515" s="8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10"/>
      <c r="V515" s="11"/>
      <c r="W515" s="12"/>
      <c r="X515" s="13"/>
      <c r="Y515" s="14"/>
      <c r="Z515" s="14"/>
      <c r="AA515" s="14"/>
      <c r="AB515" s="14"/>
      <c r="AC515" s="15"/>
      <c r="AD515" s="5"/>
      <c r="AE515" s="16"/>
      <c r="AF515" s="17"/>
      <c r="AG515" s="5"/>
      <c r="AH515" s="5"/>
      <c r="AI515" s="5"/>
      <c r="AJ515" s="19"/>
      <c r="AK515" s="19"/>
      <c r="AL515" s="19"/>
      <c r="AM515" s="19"/>
      <c r="AN515" s="19"/>
      <c r="AO515" s="19"/>
      <c r="AP515" s="19"/>
    </row>
    <row r="516" ht="10.5" customHeight="1">
      <c r="A516" s="3"/>
      <c r="B516" s="3"/>
      <c r="C516" s="5"/>
      <c r="D516" s="7"/>
      <c r="E516" s="7"/>
      <c r="F516" s="8"/>
      <c r="G516" s="8"/>
      <c r="H516" s="8"/>
      <c r="I516" s="8"/>
      <c r="J516" s="8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10"/>
      <c r="V516" s="11"/>
      <c r="W516" s="12"/>
      <c r="X516" s="13"/>
      <c r="Y516" s="14"/>
      <c r="Z516" s="14"/>
      <c r="AA516" s="14"/>
      <c r="AB516" s="14"/>
      <c r="AC516" s="15"/>
      <c r="AD516" s="5"/>
      <c r="AE516" s="16"/>
      <c r="AF516" s="17"/>
      <c r="AG516" s="5"/>
      <c r="AH516" s="5"/>
      <c r="AI516" s="5"/>
      <c r="AJ516" s="19"/>
      <c r="AK516" s="19"/>
      <c r="AL516" s="19"/>
      <c r="AM516" s="19"/>
      <c r="AN516" s="19"/>
      <c r="AO516" s="19"/>
      <c r="AP516" s="19"/>
    </row>
    <row r="517" ht="10.5" customHeight="1">
      <c r="A517" s="3"/>
      <c r="B517" s="3"/>
      <c r="C517" s="5"/>
      <c r="D517" s="7"/>
      <c r="E517" s="7"/>
      <c r="F517" s="8"/>
      <c r="G517" s="8"/>
      <c r="H517" s="8"/>
      <c r="I517" s="8"/>
      <c r="J517" s="8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10"/>
      <c r="V517" s="11"/>
      <c r="W517" s="12"/>
      <c r="X517" s="13"/>
      <c r="Y517" s="14"/>
      <c r="Z517" s="14"/>
      <c r="AA517" s="14"/>
      <c r="AB517" s="14"/>
      <c r="AC517" s="15"/>
      <c r="AD517" s="5"/>
      <c r="AE517" s="16"/>
      <c r="AF517" s="17"/>
      <c r="AG517" s="5"/>
      <c r="AH517" s="5"/>
      <c r="AI517" s="5"/>
      <c r="AJ517" s="19"/>
      <c r="AK517" s="19"/>
      <c r="AL517" s="19"/>
      <c r="AM517" s="19"/>
      <c r="AN517" s="19"/>
      <c r="AO517" s="19"/>
      <c r="AP517" s="19"/>
    </row>
    <row r="518" ht="10.5" customHeight="1">
      <c r="A518" s="3"/>
      <c r="B518" s="3"/>
      <c r="C518" s="5"/>
      <c r="D518" s="7"/>
      <c r="E518" s="7"/>
      <c r="F518" s="8"/>
      <c r="G518" s="8"/>
      <c r="H518" s="8"/>
      <c r="I518" s="8"/>
      <c r="J518" s="8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10"/>
      <c r="V518" s="11"/>
      <c r="W518" s="12"/>
      <c r="X518" s="13"/>
      <c r="Y518" s="14"/>
      <c r="Z518" s="14"/>
      <c r="AA518" s="14"/>
      <c r="AB518" s="14"/>
      <c r="AC518" s="15"/>
      <c r="AD518" s="5"/>
      <c r="AE518" s="16"/>
      <c r="AF518" s="17"/>
      <c r="AG518" s="5"/>
      <c r="AH518" s="5"/>
      <c r="AI518" s="5"/>
      <c r="AJ518" s="19"/>
      <c r="AK518" s="19"/>
      <c r="AL518" s="19"/>
      <c r="AM518" s="19"/>
      <c r="AN518" s="19"/>
      <c r="AO518" s="19"/>
      <c r="AP518" s="19"/>
    </row>
    <row r="519" ht="10.5" customHeight="1">
      <c r="A519" s="3"/>
      <c r="B519" s="3"/>
      <c r="C519" s="5"/>
      <c r="D519" s="7"/>
      <c r="E519" s="7"/>
      <c r="F519" s="8"/>
      <c r="G519" s="8"/>
      <c r="H519" s="8"/>
      <c r="I519" s="8"/>
      <c r="J519" s="8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10"/>
      <c r="V519" s="11"/>
      <c r="W519" s="12"/>
      <c r="X519" s="13"/>
      <c r="Y519" s="14"/>
      <c r="Z519" s="14"/>
      <c r="AA519" s="14"/>
      <c r="AB519" s="14"/>
      <c r="AC519" s="15"/>
      <c r="AD519" s="5"/>
      <c r="AE519" s="16"/>
      <c r="AF519" s="17"/>
      <c r="AG519" s="5"/>
      <c r="AH519" s="5"/>
      <c r="AI519" s="5"/>
      <c r="AJ519" s="19"/>
      <c r="AK519" s="19"/>
      <c r="AL519" s="19"/>
      <c r="AM519" s="19"/>
      <c r="AN519" s="19"/>
      <c r="AO519" s="19"/>
      <c r="AP519" s="19"/>
    </row>
    <row r="520" ht="10.5" customHeight="1">
      <c r="A520" s="3"/>
      <c r="B520" s="3"/>
      <c r="C520" s="5"/>
      <c r="D520" s="7"/>
      <c r="E520" s="7"/>
      <c r="F520" s="8"/>
      <c r="G520" s="8"/>
      <c r="H520" s="8"/>
      <c r="I520" s="8"/>
      <c r="J520" s="8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10"/>
      <c r="V520" s="11"/>
      <c r="W520" s="12"/>
      <c r="X520" s="13"/>
      <c r="Y520" s="14"/>
      <c r="Z520" s="14"/>
      <c r="AA520" s="14"/>
      <c r="AB520" s="14"/>
      <c r="AC520" s="15"/>
      <c r="AD520" s="5"/>
      <c r="AE520" s="16"/>
      <c r="AF520" s="17"/>
      <c r="AG520" s="5"/>
      <c r="AH520" s="5"/>
      <c r="AI520" s="5"/>
      <c r="AJ520" s="19"/>
      <c r="AK520" s="19"/>
      <c r="AL520" s="19"/>
      <c r="AM520" s="19"/>
      <c r="AN520" s="19"/>
      <c r="AO520" s="19"/>
      <c r="AP520" s="19"/>
    </row>
    <row r="521" ht="10.5" customHeight="1">
      <c r="A521" s="3"/>
      <c r="B521" s="3"/>
      <c r="C521" s="5"/>
      <c r="D521" s="7"/>
      <c r="E521" s="7"/>
      <c r="F521" s="8"/>
      <c r="G521" s="8"/>
      <c r="H521" s="8"/>
      <c r="I521" s="8"/>
      <c r="J521" s="8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10"/>
      <c r="V521" s="11"/>
      <c r="W521" s="12"/>
      <c r="X521" s="13"/>
      <c r="Y521" s="14"/>
      <c r="Z521" s="14"/>
      <c r="AA521" s="14"/>
      <c r="AB521" s="14"/>
      <c r="AC521" s="15"/>
      <c r="AD521" s="5"/>
      <c r="AE521" s="16"/>
      <c r="AF521" s="17"/>
      <c r="AG521" s="5"/>
      <c r="AH521" s="5"/>
      <c r="AI521" s="5"/>
      <c r="AJ521" s="19"/>
      <c r="AK521" s="19"/>
      <c r="AL521" s="19"/>
      <c r="AM521" s="19"/>
      <c r="AN521" s="19"/>
      <c r="AO521" s="19"/>
      <c r="AP521" s="19"/>
    </row>
    <row r="522" ht="10.5" customHeight="1">
      <c r="A522" s="3"/>
      <c r="B522" s="3"/>
      <c r="C522" s="5"/>
      <c r="D522" s="7"/>
      <c r="E522" s="7"/>
      <c r="F522" s="8"/>
      <c r="G522" s="8"/>
      <c r="H522" s="8"/>
      <c r="I522" s="8"/>
      <c r="J522" s="8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10"/>
      <c r="V522" s="11"/>
      <c r="W522" s="12"/>
      <c r="X522" s="13"/>
      <c r="Y522" s="14"/>
      <c r="Z522" s="14"/>
      <c r="AA522" s="14"/>
      <c r="AB522" s="14"/>
      <c r="AC522" s="15"/>
      <c r="AD522" s="5"/>
      <c r="AE522" s="16"/>
      <c r="AF522" s="17"/>
      <c r="AG522" s="5"/>
      <c r="AH522" s="5"/>
      <c r="AI522" s="5"/>
      <c r="AJ522" s="19"/>
      <c r="AK522" s="19"/>
      <c r="AL522" s="19"/>
      <c r="AM522" s="19"/>
      <c r="AN522" s="19"/>
      <c r="AO522" s="19"/>
      <c r="AP522" s="19"/>
    </row>
    <row r="523" ht="10.5" customHeight="1">
      <c r="A523" s="3"/>
      <c r="B523" s="3"/>
      <c r="C523" s="5"/>
      <c r="D523" s="7"/>
      <c r="E523" s="7"/>
      <c r="F523" s="8"/>
      <c r="G523" s="8"/>
      <c r="H523" s="8"/>
      <c r="I523" s="8"/>
      <c r="J523" s="8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10"/>
      <c r="V523" s="11"/>
      <c r="W523" s="12"/>
      <c r="X523" s="13"/>
      <c r="Y523" s="14"/>
      <c r="Z523" s="14"/>
      <c r="AA523" s="14"/>
      <c r="AB523" s="14"/>
      <c r="AC523" s="15"/>
      <c r="AD523" s="5"/>
      <c r="AE523" s="16"/>
      <c r="AF523" s="17"/>
      <c r="AG523" s="5"/>
      <c r="AH523" s="5"/>
      <c r="AI523" s="5"/>
      <c r="AJ523" s="19"/>
      <c r="AK523" s="19"/>
      <c r="AL523" s="19"/>
      <c r="AM523" s="19"/>
      <c r="AN523" s="19"/>
      <c r="AO523" s="19"/>
      <c r="AP523" s="19"/>
    </row>
    <row r="524" ht="10.5" customHeight="1">
      <c r="A524" s="3"/>
      <c r="B524" s="3"/>
      <c r="C524" s="5"/>
      <c r="D524" s="7"/>
      <c r="E524" s="7"/>
      <c r="F524" s="8"/>
      <c r="G524" s="8"/>
      <c r="H524" s="8"/>
      <c r="I524" s="8"/>
      <c r="J524" s="8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10"/>
      <c r="V524" s="11"/>
      <c r="W524" s="12"/>
      <c r="X524" s="13"/>
      <c r="Y524" s="14"/>
      <c r="Z524" s="14"/>
      <c r="AA524" s="14"/>
      <c r="AB524" s="14"/>
      <c r="AC524" s="15"/>
      <c r="AD524" s="5"/>
      <c r="AE524" s="16"/>
      <c r="AF524" s="17"/>
      <c r="AG524" s="5"/>
      <c r="AH524" s="5"/>
      <c r="AI524" s="5"/>
      <c r="AJ524" s="19"/>
      <c r="AK524" s="19"/>
      <c r="AL524" s="19"/>
      <c r="AM524" s="19"/>
      <c r="AN524" s="19"/>
      <c r="AO524" s="19"/>
      <c r="AP524" s="19"/>
    </row>
    <row r="525" ht="10.5" customHeight="1">
      <c r="A525" s="3"/>
      <c r="B525" s="3"/>
      <c r="C525" s="5"/>
      <c r="D525" s="7"/>
      <c r="E525" s="7"/>
      <c r="F525" s="8"/>
      <c r="G525" s="8"/>
      <c r="H525" s="8"/>
      <c r="I525" s="8"/>
      <c r="J525" s="8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10"/>
      <c r="V525" s="11"/>
      <c r="W525" s="12"/>
      <c r="X525" s="13"/>
      <c r="Y525" s="14"/>
      <c r="Z525" s="14"/>
      <c r="AA525" s="14"/>
      <c r="AB525" s="14"/>
      <c r="AC525" s="15"/>
      <c r="AD525" s="5"/>
      <c r="AE525" s="16"/>
      <c r="AF525" s="17"/>
      <c r="AG525" s="5"/>
      <c r="AH525" s="5"/>
      <c r="AI525" s="5"/>
      <c r="AJ525" s="19"/>
      <c r="AK525" s="19"/>
      <c r="AL525" s="19"/>
      <c r="AM525" s="19"/>
      <c r="AN525" s="19"/>
      <c r="AO525" s="19"/>
      <c r="AP525" s="19"/>
    </row>
    <row r="526" ht="10.5" customHeight="1">
      <c r="A526" s="3"/>
      <c r="B526" s="3"/>
      <c r="C526" s="5"/>
      <c r="D526" s="7"/>
      <c r="E526" s="7"/>
      <c r="F526" s="8"/>
      <c r="G526" s="8"/>
      <c r="H526" s="8"/>
      <c r="I526" s="8"/>
      <c r="J526" s="8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10"/>
      <c r="V526" s="11"/>
      <c r="W526" s="12"/>
      <c r="X526" s="13"/>
      <c r="Y526" s="14"/>
      <c r="Z526" s="14"/>
      <c r="AA526" s="14"/>
      <c r="AB526" s="14"/>
      <c r="AC526" s="15"/>
      <c r="AD526" s="5"/>
      <c r="AE526" s="16"/>
      <c r="AF526" s="17"/>
      <c r="AG526" s="5"/>
      <c r="AH526" s="5"/>
      <c r="AI526" s="5"/>
      <c r="AJ526" s="19"/>
      <c r="AK526" s="19"/>
      <c r="AL526" s="19"/>
      <c r="AM526" s="19"/>
      <c r="AN526" s="19"/>
      <c r="AO526" s="19"/>
      <c r="AP526" s="19"/>
    </row>
    <row r="527" ht="10.5" customHeight="1">
      <c r="A527" s="3"/>
      <c r="B527" s="3"/>
      <c r="C527" s="5"/>
      <c r="D527" s="7"/>
      <c r="E527" s="7"/>
      <c r="F527" s="8"/>
      <c r="G527" s="8"/>
      <c r="H527" s="8"/>
      <c r="I527" s="8"/>
      <c r="J527" s="8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10"/>
      <c r="V527" s="11"/>
      <c r="W527" s="12"/>
      <c r="X527" s="13"/>
      <c r="Y527" s="14"/>
      <c r="Z527" s="14"/>
      <c r="AA527" s="14"/>
      <c r="AB527" s="14"/>
      <c r="AC527" s="15"/>
      <c r="AD527" s="5"/>
      <c r="AE527" s="16"/>
      <c r="AF527" s="17"/>
      <c r="AG527" s="5"/>
      <c r="AH527" s="5"/>
      <c r="AI527" s="5"/>
      <c r="AJ527" s="19"/>
      <c r="AK527" s="19"/>
      <c r="AL527" s="19"/>
      <c r="AM527" s="19"/>
      <c r="AN527" s="19"/>
      <c r="AO527" s="19"/>
      <c r="AP527" s="19"/>
    </row>
    <row r="528" ht="10.5" customHeight="1">
      <c r="A528" s="3"/>
      <c r="B528" s="3"/>
      <c r="C528" s="5"/>
      <c r="D528" s="7"/>
      <c r="E528" s="7"/>
      <c r="F528" s="8"/>
      <c r="G528" s="8"/>
      <c r="H528" s="8"/>
      <c r="I528" s="8"/>
      <c r="J528" s="8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10"/>
      <c r="V528" s="11"/>
      <c r="W528" s="12"/>
      <c r="X528" s="13"/>
      <c r="Y528" s="14"/>
      <c r="Z528" s="14"/>
      <c r="AA528" s="14"/>
      <c r="AB528" s="14"/>
      <c r="AC528" s="15"/>
      <c r="AD528" s="5"/>
      <c r="AE528" s="16"/>
      <c r="AF528" s="17"/>
      <c r="AG528" s="5"/>
      <c r="AH528" s="5"/>
      <c r="AI528" s="5"/>
      <c r="AJ528" s="19"/>
      <c r="AK528" s="19"/>
      <c r="AL528" s="19"/>
      <c r="AM528" s="19"/>
      <c r="AN528" s="19"/>
      <c r="AO528" s="19"/>
      <c r="AP528" s="19"/>
    </row>
    <row r="529" ht="10.5" customHeight="1">
      <c r="A529" s="3"/>
      <c r="B529" s="3"/>
      <c r="C529" s="5"/>
      <c r="D529" s="7"/>
      <c r="E529" s="7"/>
      <c r="F529" s="8"/>
      <c r="G529" s="8"/>
      <c r="H529" s="8"/>
      <c r="I529" s="8"/>
      <c r="J529" s="8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10"/>
      <c r="V529" s="11"/>
      <c r="W529" s="12"/>
      <c r="X529" s="13"/>
      <c r="Y529" s="14"/>
      <c r="Z529" s="14"/>
      <c r="AA529" s="14"/>
      <c r="AB529" s="14"/>
      <c r="AC529" s="15"/>
      <c r="AD529" s="5"/>
      <c r="AE529" s="16"/>
      <c r="AF529" s="17"/>
      <c r="AG529" s="5"/>
      <c r="AH529" s="5"/>
      <c r="AI529" s="5"/>
      <c r="AJ529" s="19"/>
      <c r="AK529" s="19"/>
      <c r="AL529" s="19"/>
      <c r="AM529" s="19"/>
      <c r="AN529" s="19"/>
      <c r="AO529" s="19"/>
      <c r="AP529" s="19"/>
    </row>
    <row r="530" ht="10.5" customHeight="1">
      <c r="A530" s="3"/>
      <c r="B530" s="3"/>
      <c r="C530" s="5"/>
      <c r="D530" s="7"/>
      <c r="E530" s="7"/>
      <c r="F530" s="8"/>
      <c r="G530" s="8"/>
      <c r="H530" s="8"/>
      <c r="I530" s="8"/>
      <c r="J530" s="8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10"/>
      <c r="V530" s="11"/>
      <c r="W530" s="12"/>
      <c r="X530" s="13"/>
      <c r="Y530" s="14"/>
      <c r="Z530" s="14"/>
      <c r="AA530" s="14"/>
      <c r="AB530" s="14"/>
      <c r="AC530" s="15"/>
      <c r="AD530" s="5"/>
      <c r="AE530" s="16"/>
      <c r="AF530" s="17"/>
      <c r="AG530" s="5"/>
      <c r="AH530" s="5"/>
      <c r="AI530" s="5"/>
      <c r="AJ530" s="19"/>
      <c r="AK530" s="19"/>
      <c r="AL530" s="19"/>
      <c r="AM530" s="19"/>
      <c r="AN530" s="19"/>
      <c r="AO530" s="19"/>
      <c r="AP530" s="19"/>
    </row>
    <row r="531" ht="10.5" customHeight="1">
      <c r="A531" s="3"/>
      <c r="B531" s="3"/>
      <c r="C531" s="5"/>
      <c r="D531" s="7"/>
      <c r="E531" s="7"/>
      <c r="F531" s="8"/>
      <c r="G531" s="8"/>
      <c r="H531" s="8"/>
      <c r="I531" s="8"/>
      <c r="J531" s="8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10"/>
      <c r="V531" s="11"/>
      <c r="W531" s="12"/>
      <c r="X531" s="13"/>
      <c r="Y531" s="14"/>
      <c r="Z531" s="14"/>
      <c r="AA531" s="14"/>
      <c r="AB531" s="14"/>
      <c r="AC531" s="15"/>
      <c r="AD531" s="5"/>
      <c r="AE531" s="16"/>
      <c r="AF531" s="17"/>
      <c r="AG531" s="5"/>
      <c r="AH531" s="5"/>
      <c r="AI531" s="5"/>
      <c r="AJ531" s="19"/>
      <c r="AK531" s="19"/>
      <c r="AL531" s="19"/>
      <c r="AM531" s="19"/>
      <c r="AN531" s="19"/>
      <c r="AO531" s="19"/>
      <c r="AP531" s="19"/>
    </row>
    <row r="532" ht="10.5" customHeight="1">
      <c r="A532" s="3"/>
      <c r="B532" s="3"/>
      <c r="C532" s="5"/>
      <c r="D532" s="7"/>
      <c r="E532" s="7"/>
      <c r="F532" s="8"/>
      <c r="G532" s="8"/>
      <c r="H532" s="8"/>
      <c r="I532" s="8"/>
      <c r="J532" s="8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10"/>
      <c r="V532" s="11"/>
      <c r="W532" s="12"/>
      <c r="X532" s="13"/>
      <c r="Y532" s="14"/>
      <c r="Z532" s="14"/>
      <c r="AA532" s="14"/>
      <c r="AB532" s="14"/>
      <c r="AC532" s="15"/>
      <c r="AD532" s="5"/>
      <c r="AE532" s="16"/>
      <c r="AF532" s="17"/>
      <c r="AG532" s="5"/>
      <c r="AH532" s="5"/>
      <c r="AI532" s="5"/>
      <c r="AJ532" s="19"/>
      <c r="AK532" s="19"/>
      <c r="AL532" s="19"/>
      <c r="AM532" s="19"/>
      <c r="AN532" s="19"/>
      <c r="AO532" s="19"/>
      <c r="AP532" s="19"/>
    </row>
    <row r="533" ht="10.5" customHeight="1">
      <c r="A533" s="3"/>
      <c r="B533" s="3"/>
      <c r="C533" s="5"/>
      <c r="D533" s="7"/>
      <c r="E533" s="7"/>
      <c r="F533" s="8"/>
      <c r="G533" s="8"/>
      <c r="H533" s="8"/>
      <c r="I533" s="8"/>
      <c r="J533" s="8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10"/>
      <c r="V533" s="11"/>
      <c r="W533" s="12"/>
      <c r="X533" s="13"/>
      <c r="Y533" s="14"/>
      <c r="Z533" s="14"/>
      <c r="AA533" s="14"/>
      <c r="AB533" s="14"/>
      <c r="AC533" s="15"/>
      <c r="AD533" s="5"/>
      <c r="AE533" s="16"/>
      <c r="AF533" s="17"/>
      <c r="AG533" s="5"/>
      <c r="AH533" s="5"/>
      <c r="AI533" s="5"/>
      <c r="AJ533" s="19"/>
      <c r="AK533" s="19"/>
      <c r="AL533" s="19"/>
      <c r="AM533" s="19"/>
      <c r="AN533" s="19"/>
      <c r="AO533" s="19"/>
      <c r="AP533" s="19"/>
    </row>
    <row r="534" ht="10.5" customHeight="1">
      <c r="A534" s="3"/>
      <c r="B534" s="3"/>
      <c r="C534" s="5"/>
      <c r="D534" s="7"/>
      <c r="E534" s="7"/>
      <c r="F534" s="8"/>
      <c r="G534" s="8"/>
      <c r="H534" s="8"/>
      <c r="I534" s="8"/>
      <c r="J534" s="8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10"/>
      <c r="V534" s="11"/>
      <c r="W534" s="12"/>
      <c r="X534" s="13"/>
      <c r="Y534" s="14"/>
      <c r="Z534" s="14"/>
      <c r="AA534" s="14"/>
      <c r="AB534" s="14"/>
      <c r="AC534" s="15"/>
      <c r="AD534" s="5"/>
      <c r="AE534" s="16"/>
      <c r="AF534" s="17"/>
      <c r="AG534" s="5"/>
      <c r="AH534" s="5"/>
      <c r="AI534" s="5"/>
      <c r="AJ534" s="19"/>
      <c r="AK534" s="19"/>
      <c r="AL534" s="19"/>
      <c r="AM534" s="19"/>
      <c r="AN534" s="19"/>
      <c r="AO534" s="19"/>
      <c r="AP534" s="19"/>
    </row>
    <row r="535" ht="10.5" customHeight="1">
      <c r="A535" s="3"/>
      <c r="B535" s="3"/>
      <c r="C535" s="5"/>
      <c r="D535" s="7"/>
      <c r="E535" s="7"/>
      <c r="F535" s="8"/>
      <c r="G535" s="8"/>
      <c r="H535" s="8"/>
      <c r="I535" s="8"/>
      <c r="J535" s="8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10"/>
      <c r="V535" s="11"/>
      <c r="W535" s="12"/>
      <c r="X535" s="13"/>
      <c r="Y535" s="14"/>
      <c r="Z535" s="14"/>
      <c r="AA535" s="14"/>
      <c r="AB535" s="14"/>
      <c r="AC535" s="15"/>
      <c r="AD535" s="5"/>
      <c r="AE535" s="16"/>
      <c r="AF535" s="17"/>
      <c r="AG535" s="5"/>
      <c r="AH535" s="5"/>
      <c r="AI535" s="5"/>
      <c r="AJ535" s="19"/>
      <c r="AK535" s="19"/>
      <c r="AL535" s="19"/>
      <c r="AM535" s="19"/>
      <c r="AN535" s="19"/>
      <c r="AO535" s="19"/>
      <c r="AP535" s="19"/>
    </row>
    <row r="536" ht="10.5" customHeight="1">
      <c r="A536" s="3"/>
      <c r="B536" s="3"/>
      <c r="C536" s="5"/>
      <c r="D536" s="7"/>
      <c r="E536" s="7"/>
      <c r="F536" s="8"/>
      <c r="G536" s="8"/>
      <c r="H536" s="8"/>
      <c r="I536" s="8"/>
      <c r="J536" s="8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10"/>
      <c r="V536" s="11"/>
      <c r="W536" s="12"/>
      <c r="X536" s="13"/>
      <c r="Y536" s="14"/>
      <c r="Z536" s="14"/>
      <c r="AA536" s="14"/>
      <c r="AB536" s="14"/>
      <c r="AC536" s="15"/>
      <c r="AD536" s="5"/>
      <c r="AE536" s="16"/>
      <c r="AF536" s="17"/>
      <c r="AG536" s="5"/>
      <c r="AH536" s="5"/>
      <c r="AI536" s="5"/>
      <c r="AJ536" s="19"/>
      <c r="AK536" s="19"/>
      <c r="AL536" s="19"/>
      <c r="AM536" s="19"/>
      <c r="AN536" s="19"/>
      <c r="AO536" s="19"/>
      <c r="AP536" s="19"/>
    </row>
    <row r="537" ht="10.5" customHeight="1">
      <c r="A537" s="3"/>
      <c r="B537" s="3"/>
      <c r="C537" s="5"/>
      <c r="D537" s="7"/>
      <c r="E537" s="7"/>
      <c r="F537" s="8"/>
      <c r="G537" s="8"/>
      <c r="H537" s="8"/>
      <c r="I537" s="8"/>
      <c r="J537" s="8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10"/>
      <c r="V537" s="11"/>
      <c r="W537" s="12"/>
      <c r="X537" s="13"/>
      <c r="Y537" s="14"/>
      <c r="Z537" s="14"/>
      <c r="AA537" s="14"/>
      <c r="AB537" s="14"/>
      <c r="AC537" s="15"/>
      <c r="AD537" s="5"/>
      <c r="AE537" s="16"/>
      <c r="AF537" s="17"/>
      <c r="AG537" s="5"/>
      <c r="AH537" s="5"/>
      <c r="AI537" s="5"/>
      <c r="AJ537" s="19"/>
      <c r="AK537" s="19"/>
      <c r="AL537" s="19"/>
      <c r="AM537" s="19"/>
      <c r="AN537" s="19"/>
      <c r="AO537" s="19"/>
      <c r="AP537" s="19"/>
    </row>
    <row r="538" ht="10.5" customHeight="1">
      <c r="A538" s="3"/>
      <c r="B538" s="3"/>
      <c r="C538" s="5"/>
      <c r="D538" s="7"/>
      <c r="E538" s="7"/>
      <c r="F538" s="8"/>
      <c r="G538" s="8"/>
      <c r="H538" s="8"/>
      <c r="I538" s="8"/>
      <c r="J538" s="8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10"/>
      <c r="V538" s="11"/>
      <c r="W538" s="12"/>
      <c r="X538" s="13"/>
      <c r="Y538" s="14"/>
      <c r="Z538" s="14"/>
      <c r="AA538" s="14"/>
      <c r="AB538" s="14"/>
      <c r="AC538" s="15"/>
      <c r="AD538" s="5"/>
      <c r="AE538" s="16"/>
      <c r="AF538" s="17"/>
      <c r="AG538" s="5"/>
      <c r="AH538" s="5"/>
      <c r="AI538" s="5"/>
      <c r="AJ538" s="19"/>
      <c r="AK538" s="19"/>
      <c r="AL538" s="19"/>
      <c r="AM538" s="19"/>
      <c r="AN538" s="19"/>
      <c r="AO538" s="19"/>
      <c r="AP538" s="19"/>
    </row>
    <row r="539" ht="10.5" customHeight="1">
      <c r="A539" s="3"/>
      <c r="B539" s="3"/>
      <c r="C539" s="5"/>
      <c r="D539" s="7"/>
      <c r="E539" s="7"/>
      <c r="F539" s="8"/>
      <c r="G539" s="8"/>
      <c r="H539" s="8"/>
      <c r="I539" s="8"/>
      <c r="J539" s="8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10"/>
      <c r="V539" s="11"/>
      <c r="W539" s="12"/>
      <c r="X539" s="13"/>
      <c r="Y539" s="14"/>
      <c r="Z539" s="14"/>
      <c r="AA539" s="14"/>
      <c r="AB539" s="14"/>
      <c r="AC539" s="15"/>
      <c r="AD539" s="5"/>
      <c r="AE539" s="16"/>
      <c r="AF539" s="17"/>
      <c r="AG539" s="5"/>
      <c r="AH539" s="5"/>
      <c r="AI539" s="5"/>
      <c r="AJ539" s="19"/>
      <c r="AK539" s="19"/>
      <c r="AL539" s="19"/>
      <c r="AM539" s="19"/>
      <c r="AN539" s="19"/>
      <c r="AO539" s="19"/>
      <c r="AP539" s="19"/>
    </row>
    <row r="540" ht="10.5" customHeight="1">
      <c r="A540" s="3"/>
      <c r="B540" s="3"/>
      <c r="C540" s="5"/>
      <c r="D540" s="7"/>
      <c r="E540" s="7"/>
      <c r="F540" s="8"/>
      <c r="G540" s="8"/>
      <c r="H540" s="8"/>
      <c r="I540" s="8"/>
      <c r="J540" s="8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10"/>
      <c r="V540" s="11"/>
      <c r="W540" s="12"/>
      <c r="X540" s="13"/>
      <c r="Y540" s="14"/>
      <c r="Z540" s="14"/>
      <c r="AA540" s="14"/>
      <c r="AB540" s="14"/>
      <c r="AC540" s="15"/>
      <c r="AD540" s="5"/>
      <c r="AE540" s="16"/>
      <c r="AF540" s="17"/>
      <c r="AG540" s="5"/>
      <c r="AH540" s="5"/>
      <c r="AI540" s="5"/>
      <c r="AJ540" s="19"/>
      <c r="AK540" s="19"/>
      <c r="AL540" s="19"/>
      <c r="AM540" s="19"/>
      <c r="AN540" s="19"/>
      <c r="AO540" s="19"/>
      <c r="AP540" s="19"/>
    </row>
    <row r="541" ht="10.5" customHeight="1">
      <c r="A541" s="3"/>
      <c r="B541" s="3"/>
      <c r="C541" s="5"/>
      <c r="D541" s="7"/>
      <c r="E541" s="7"/>
      <c r="F541" s="8"/>
      <c r="G541" s="8"/>
      <c r="H541" s="8"/>
      <c r="I541" s="8"/>
      <c r="J541" s="8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10"/>
      <c r="V541" s="11"/>
      <c r="W541" s="12"/>
      <c r="X541" s="13"/>
      <c r="Y541" s="14"/>
      <c r="Z541" s="14"/>
      <c r="AA541" s="14"/>
      <c r="AB541" s="14"/>
      <c r="AC541" s="15"/>
      <c r="AD541" s="5"/>
      <c r="AE541" s="16"/>
      <c r="AF541" s="17"/>
      <c r="AG541" s="5"/>
      <c r="AH541" s="5"/>
      <c r="AI541" s="5"/>
      <c r="AJ541" s="19"/>
      <c r="AK541" s="19"/>
      <c r="AL541" s="19"/>
      <c r="AM541" s="19"/>
      <c r="AN541" s="19"/>
      <c r="AO541" s="19"/>
      <c r="AP541" s="19"/>
    </row>
    <row r="542" ht="10.5" customHeight="1">
      <c r="A542" s="3"/>
      <c r="B542" s="3"/>
      <c r="C542" s="5"/>
      <c r="D542" s="7"/>
      <c r="E542" s="7"/>
      <c r="F542" s="8"/>
      <c r="G542" s="8"/>
      <c r="H542" s="8"/>
      <c r="I542" s="8"/>
      <c r="J542" s="8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10"/>
      <c r="V542" s="11"/>
      <c r="W542" s="12"/>
      <c r="X542" s="13"/>
      <c r="Y542" s="14"/>
      <c r="Z542" s="14"/>
      <c r="AA542" s="14"/>
      <c r="AB542" s="14"/>
      <c r="AC542" s="15"/>
      <c r="AD542" s="5"/>
      <c r="AE542" s="16"/>
      <c r="AF542" s="17"/>
      <c r="AG542" s="5"/>
      <c r="AH542" s="5"/>
      <c r="AI542" s="5"/>
      <c r="AJ542" s="19"/>
      <c r="AK542" s="19"/>
      <c r="AL542" s="19"/>
      <c r="AM542" s="19"/>
      <c r="AN542" s="19"/>
      <c r="AO542" s="19"/>
      <c r="AP542" s="19"/>
    </row>
    <row r="543" ht="10.5" customHeight="1">
      <c r="A543" s="3"/>
      <c r="B543" s="3"/>
      <c r="C543" s="5"/>
      <c r="D543" s="7"/>
      <c r="E543" s="7"/>
      <c r="F543" s="8"/>
      <c r="G543" s="8"/>
      <c r="H543" s="8"/>
      <c r="I543" s="8"/>
      <c r="J543" s="8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10"/>
      <c r="V543" s="11"/>
      <c r="W543" s="12"/>
      <c r="X543" s="13"/>
      <c r="Y543" s="14"/>
      <c r="Z543" s="14"/>
      <c r="AA543" s="14"/>
      <c r="AB543" s="14"/>
      <c r="AC543" s="15"/>
      <c r="AD543" s="5"/>
      <c r="AE543" s="16"/>
      <c r="AF543" s="17"/>
      <c r="AG543" s="5"/>
      <c r="AH543" s="5"/>
      <c r="AI543" s="5"/>
      <c r="AJ543" s="19"/>
      <c r="AK543" s="19"/>
      <c r="AL543" s="19"/>
      <c r="AM543" s="19"/>
      <c r="AN543" s="19"/>
      <c r="AO543" s="19"/>
      <c r="AP543" s="19"/>
    </row>
    <row r="544" ht="10.5" customHeight="1">
      <c r="A544" s="3"/>
      <c r="B544" s="3"/>
      <c r="C544" s="5"/>
      <c r="D544" s="7"/>
      <c r="E544" s="7"/>
      <c r="F544" s="8"/>
      <c r="G544" s="8"/>
      <c r="H544" s="8"/>
      <c r="I544" s="8"/>
      <c r="J544" s="8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10"/>
      <c r="V544" s="11"/>
      <c r="W544" s="12"/>
      <c r="X544" s="13"/>
      <c r="Y544" s="14"/>
      <c r="Z544" s="14"/>
      <c r="AA544" s="14"/>
      <c r="AB544" s="14"/>
      <c r="AC544" s="15"/>
      <c r="AD544" s="5"/>
      <c r="AE544" s="16"/>
      <c r="AF544" s="17"/>
      <c r="AG544" s="5"/>
      <c r="AH544" s="5"/>
      <c r="AI544" s="5"/>
      <c r="AJ544" s="19"/>
      <c r="AK544" s="19"/>
      <c r="AL544" s="19"/>
      <c r="AM544" s="19"/>
      <c r="AN544" s="19"/>
      <c r="AO544" s="19"/>
      <c r="AP544" s="19"/>
    </row>
    <row r="545" ht="10.5" customHeight="1">
      <c r="A545" s="3"/>
      <c r="B545" s="3"/>
      <c r="C545" s="5"/>
      <c r="D545" s="7"/>
      <c r="E545" s="7"/>
      <c r="F545" s="8"/>
      <c r="G545" s="8"/>
      <c r="H545" s="8"/>
      <c r="I545" s="8"/>
      <c r="J545" s="8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10"/>
      <c r="V545" s="11"/>
      <c r="W545" s="12"/>
      <c r="X545" s="13"/>
      <c r="Y545" s="14"/>
      <c r="Z545" s="14"/>
      <c r="AA545" s="14"/>
      <c r="AB545" s="14"/>
      <c r="AC545" s="15"/>
      <c r="AD545" s="5"/>
      <c r="AE545" s="16"/>
      <c r="AF545" s="17"/>
      <c r="AG545" s="5"/>
      <c r="AH545" s="5"/>
      <c r="AI545" s="5"/>
      <c r="AJ545" s="19"/>
      <c r="AK545" s="19"/>
      <c r="AL545" s="19"/>
      <c r="AM545" s="19"/>
      <c r="AN545" s="19"/>
      <c r="AO545" s="19"/>
      <c r="AP545" s="19"/>
    </row>
    <row r="546" ht="10.5" customHeight="1">
      <c r="A546" s="3"/>
      <c r="B546" s="3"/>
      <c r="C546" s="5"/>
      <c r="D546" s="7"/>
      <c r="E546" s="7"/>
      <c r="F546" s="8"/>
      <c r="G546" s="8"/>
      <c r="H546" s="8"/>
      <c r="I546" s="8"/>
      <c r="J546" s="8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10"/>
      <c r="V546" s="11"/>
      <c r="W546" s="12"/>
      <c r="X546" s="13"/>
      <c r="Y546" s="14"/>
      <c r="Z546" s="14"/>
      <c r="AA546" s="14"/>
      <c r="AB546" s="14"/>
      <c r="AC546" s="15"/>
      <c r="AD546" s="5"/>
      <c r="AE546" s="16"/>
      <c r="AF546" s="17"/>
      <c r="AG546" s="5"/>
      <c r="AH546" s="5"/>
      <c r="AI546" s="5"/>
      <c r="AJ546" s="19"/>
      <c r="AK546" s="19"/>
      <c r="AL546" s="19"/>
      <c r="AM546" s="19"/>
      <c r="AN546" s="19"/>
      <c r="AO546" s="19"/>
      <c r="AP546" s="19"/>
    </row>
    <row r="547" ht="10.5" customHeight="1">
      <c r="A547" s="3"/>
      <c r="B547" s="3"/>
      <c r="C547" s="5"/>
      <c r="D547" s="7"/>
      <c r="E547" s="7"/>
      <c r="F547" s="8"/>
      <c r="G547" s="8"/>
      <c r="H547" s="8"/>
      <c r="I547" s="8"/>
      <c r="J547" s="8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10"/>
      <c r="V547" s="11"/>
      <c r="W547" s="12"/>
      <c r="X547" s="13"/>
      <c r="Y547" s="14"/>
      <c r="Z547" s="14"/>
      <c r="AA547" s="14"/>
      <c r="AB547" s="14"/>
      <c r="AC547" s="15"/>
      <c r="AD547" s="5"/>
      <c r="AE547" s="16"/>
      <c r="AF547" s="17"/>
      <c r="AG547" s="5"/>
      <c r="AH547" s="5"/>
      <c r="AI547" s="5"/>
      <c r="AJ547" s="19"/>
      <c r="AK547" s="19"/>
      <c r="AL547" s="19"/>
      <c r="AM547" s="19"/>
      <c r="AN547" s="19"/>
      <c r="AO547" s="19"/>
      <c r="AP547" s="19"/>
    </row>
    <row r="548" ht="10.5" customHeight="1">
      <c r="A548" s="3"/>
      <c r="B548" s="3"/>
      <c r="C548" s="5"/>
      <c r="D548" s="7"/>
      <c r="E548" s="7"/>
      <c r="F548" s="8"/>
      <c r="G548" s="8"/>
      <c r="H548" s="8"/>
      <c r="I548" s="8"/>
      <c r="J548" s="8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10"/>
      <c r="V548" s="11"/>
      <c r="W548" s="12"/>
      <c r="X548" s="13"/>
      <c r="Y548" s="14"/>
      <c r="Z548" s="14"/>
      <c r="AA548" s="14"/>
      <c r="AB548" s="14"/>
      <c r="AC548" s="15"/>
      <c r="AD548" s="5"/>
      <c r="AE548" s="16"/>
      <c r="AF548" s="17"/>
      <c r="AG548" s="5"/>
      <c r="AH548" s="5"/>
      <c r="AI548" s="5"/>
      <c r="AJ548" s="19"/>
      <c r="AK548" s="19"/>
      <c r="AL548" s="19"/>
      <c r="AM548" s="19"/>
      <c r="AN548" s="19"/>
      <c r="AO548" s="19"/>
      <c r="AP548" s="19"/>
    </row>
    <row r="549" ht="10.5" customHeight="1">
      <c r="A549" s="3"/>
      <c r="B549" s="3"/>
      <c r="C549" s="5"/>
      <c r="D549" s="7"/>
      <c r="E549" s="7"/>
      <c r="F549" s="8"/>
      <c r="G549" s="8"/>
      <c r="H549" s="8"/>
      <c r="I549" s="8"/>
      <c r="J549" s="8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10"/>
      <c r="V549" s="11"/>
      <c r="W549" s="12"/>
      <c r="X549" s="13"/>
      <c r="Y549" s="14"/>
      <c r="Z549" s="14"/>
      <c r="AA549" s="14"/>
      <c r="AB549" s="14"/>
      <c r="AC549" s="15"/>
      <c r="AD549" s="5"/>
      <c r="AE549" s="16"/>
      <c r="AF549" s="17"/>
      <c r="AG549" s="5"/>
      <c r="AH549" s="5"/>
      <c r="AI549" s="5"/>
      <c r="AJ549" s="19"/>
      <c r="AK549" s="19"/>
      <c r="AL549" s="19"/>
      <c r="AM549" s="19"/>
      <c r="AN549" s="19"/>
      <c r="AO549" s="19"/>
      <c r="AP549" s="19"/>
    </row>
    <row r="550" ht="10.5" customHeight="1">
      <c r="A550" s="3"/>
      <c r="B550" s="3"/>
      <c r="C550" s="5"/>
      <c r="D550" s="7"/>
      <c r="E550" s="7"/>
      <c r="F550" s="8"/>
      <c r="G550" s="8"/>
      <c r="H550" s="8"/>
      <c r="I550" s="8"/>
      <c r="J550" s="8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10"/>
      <c r="V550" s="11"/>
      <c r="W550" s="12"/>
      <c r="X550" s="13"/>
      <c r="Y550" s="14"/>
      <c r="Z550" s="14"/>
      <c r="AA550" s="14"/>
      <c r="AB550" s="14"/>
      <c r="AC550" s="15"/>
      <c r="AD550" s="5"/>
      <c r="AE550" s="16"/>
      <c r="AF550" s="17"/>
      <c r="AG550" s="5"/>
      <c r="AH550" s="5"/>
      <c r="AI550" s="5"/>
      <c r="AJ550" s="19"/>
      <c r="AK550" s="19"/>
      <c r="AL550" s="19"/>
      <c r="AM550" s="19"/>
      <c r="AN550" s="19"/>
      <c r="AO550" s="19"/>
      <c r="AP550" s="19"/>
    </row>
    <row r="551" ht="10.5" customHeight="1">
      <c r="A551" s="3"/>
      <c r="B551" s="3"/>
      <c r="C551" s="5"/>
      <c r="D551" s="7"/>
      <c r="E551" s="7"/>
      <c r="F551" s="8"/>
      <c r="G551" s="8"/>
      <c r="H551" s="8"/>
      <c r="I551" s="8"/>
      <c r="J551" s="8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10"/>
      <c r="V551" s="11"/>
      <c r="W551" s="12"/>
      <c r="X551" s="13"/>
      <c r="Y551" s="14"/>
      <c r="Z551" s="14"/>
      <c r="AA551" s="14"/>
      <c r="AB551" s="14"/>
      <c r="AC551" s="15"/>
      <c r="AD551" s="5"/>
      <c r="AE551" s="16"/>
      <c r="AF551" s="17"/>
      <c r="AG551" s="5"/>
      <c r="AH551" s="5"/>
      <c r="AI551" s="5"/>
      <c r="AJ551" s="19"/>
      <c r="AK551" s="19"/>
      <c r="AL551" s="19"/>
      <c r="AM551" s="19"/>
      <c r="AN551" s="19"/>
      <c r="AO551" s="19"/>
      <c r="AP551" s="19"/>
    </row>
    <row r="552" ht="10.5" customHeight="1">
      <c r="A552" s="3"/>
      <c r="B552" s="3"/>
      <c r="C552" s="5"/>
      <c r="D552" s="7"/>
      <c r="E552" s="7"/>
      <c r="F552" s="8"/>
      <c r="G552" s="8"/>
      <c r="H552" s="8"/>
      <c r="I552" s="8"/>
      <c r="J552" s="8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10"/>
      <c r="V552" s="11"/>
      <c r="W552" s="12"/>
      <c r="X552" s="13"/>
      <c r="Y552" s="14"/>
      <c r="Z552" s="14"/>
      <c r="AA552" s="14"/>
      <c r="AB552" s="14"/>
      <c r="AC552" s="15"/>
      <c r="AD552" s="5"/>
      <c r="AE552" s="16"/>
      <c r="AF552" s="17"/>
      <c r="AG552" s="5"/>
      <c r="AH552" s="5"/>
      <c r="AI552" s="5"/>
      <c r="AJ552" s="19"/>
      <c r="AK552" s="19"/>
      <c r="AL552" s="19"/>
      <c r="AM552" s="19"/>
      <c r="AN552" s="19"/>
      <c r="AO552" s="19"/>
      <c r="AP552" s="19"/>
    </row>
    <row r="553" ht="10.5" customHeight="1">
      <c r="A553" s="3"/>
      <c r="B553" s="3"/>
      <c r="C553" s="5"/>
      <c r="D553" s="7"/>
      <c r="E553" s="7"/>
      <c r="F553" s="8"/>
      <c r="G553" s="8"/>
      <c r="H553" s="8"/>
      <c r="I553" s="8"/>
      <c r="J553" s="8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10"/>
      <c r="V553" s="11"/>
      <c r="W553" s="12"/>
      <c r="X553" s="13"/>
      <c r="Y553" s="14"/>
      <c r="Z553" s="14"/>
      <c r="AA553" s="14"/>
      <c r="AB553" s="14"/>
      <c r="AC553" s="15"/>
      <c r="AD553" s="5"/>
      <c r="AE553" s="16"/>
      <c r="AF553" s="17"/>
      <c r="AG553" s="5"/>
      <c r="AH553" s="5"/>
      <c r="AI553" s="5"/>
      <c r="AJ553" s="19"/>
      <c r="AK553" s="19"/>
      <c r="AL553" s="19"/>
      <c r="AM553" s="19"/>
      <c r="AN553" s="19"/>
      <c r="AO553" s="19"/>
      <c r="AP553" s="19"/>
    </row>
    <row r="554" ht="10.5" customHeight="1">
      <c r="A554" s="3"/>
      <c r="B554" s="3"/>
      <c r="C554" s="5"/>
      <c r="D554" s="7"/>
      <c r="E554" s="7"/>
      <c r="F554" s="8"/>
      <c r="G554" s="8"/>
      <c r="H554" s="8"/>
      <c r="I554" s="8"/>
      <c r="J554" s="8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10"/>
      <c r="V554" s="11"/>
      <c r="W554" s="12"/>
      <c r="X554" s="13"/>
      <c r="Y554" s="14"/>
      <c r="Z554" s="14"/>
      <c r="AA554" s="14"/>
      <c r="AB554" s="14"/>
      <c r="AC554" s="15"/>
      <c r="AD554" s="5"/>
      <c r="AE554" s="16"/>
      <c r="AF554" s="17"/>
      <c r="AG554" s="5"/>
      <c r="AH554" s="5"/>
      <c r="AI554" s="5"/>
      <c r="AJ554" s="19"/>
      <c r="AK554" s="19"/>
      <c r="AL554" s="19"/>
      <c r="AM554" s="19"/>
      <c r="AN554" s="19"/>
      <c r="AO554" s="19"/>
      <c r="AP554" s="19"/>
    </row>
    <row r="555" ht="10.5" customHeight="1">
      <c r="A555" s="3"/>
      <c r="B555" s="3"/>
      <c r="C555" s="5"/>
      <c r="D555" s="7"/>
      <c r="E555" s="7"/>
      <c r="F555" s="8"/>
      <c r="G555" s="8"/>
      <c r="H555" s="8"/>
      <c r="I555" s="8"/>
      <c r="J555" s="8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10"/>
      <c r="V555" s="11"/>
      <c r="W555" s="12"/>
      <c r="X555" s="13"/>
      <c r="Y555" s="14"/>
      <c r="Z555" s="14"/>
      <c r="AA555" s="14"/>
      <c r="AB555" s="14"/>
      <c r="AC555" s="15"/>
      <c r="AD555" s="5"/>
      <c r="AE555" s="16"/>
      <c r="AF555" s="17"/>
      <c r="AG555" s="5"/>
      <c r="AH555" s="5"/>
      <c r="AI555" s="5"/>
      <c r="AJ555" s="19"/>
      <c r="AK555" s="19"/>
      <c r="AL555" s="19"/>
      <c r="AM555" s="19"/>
      <c r="AN555" s="19"/>
      <c r="AO555" s="19"/>
      <c r="AP555" s="19"/>
    </row>
    <row r="556" ht="10.5" customHeight="1">
      <c r="A556" s="3"/>
      <c r="B556" s="3"/>
      <c r="C556" s="5"/>
      <c r="D556" s="7"/>
      <c r="E556" s="7"/>
      <c r="F556" s="8"/>
      <c r="G556" s="8"/>
      <c r="H556" s="8"/>
      <c r="I556" s="8"/>
      <c r="J556" s="8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10"/>
      <c r="V556" s="11"/>
      <c r="W556" s="12"/>
      <c r="X556" s="13"/>
      <c r="Y556" s="14"/>
      <c r="Z556" s="14"/>
      <c r="AA556" s="14"/>
      <c r="AB556" s="14"/>
      <c r="AC556" s="15"/>
      <c r="AD556" s="5"/>
      <c r="AE556" s="16"/>
      <c r="AF556" s="17"/>
      <c r="AG556" s="5"/>
      <c r="AH556" s="5"/>
      <c r="AI556" s="5"/>
      <c r="AJ556" s="19"/>
      <c r="AK556" s="19"/>
      <c r="AL556" s="19"/>
      <c r="AM556" s="19"/>
      <c r="AN556" s="19"/>
      <c r="AO556" s="19"/>
      <c r="AP556" s="19"/>
    </row>
    <row r="557" ht="10.5" customHeight="1">
      <c r="A557" s="3"/>
      <c r="B557" s="3"/>
      <c r="C557" s="5"/>
      <c r="D557" s="7"/>
      <c r="E557" s="7"/>
      <c r="F557" s="8"/>
      <c r="G557" s="8"/>
      <c r="H557" s="8"/>
      <c r="I557" s="8"/>
      <c r="J557" s="8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10"/>
      <c r="V557" s="11"/>
      <c r="W557" s="12"/>
      <c r="X557" s="13"/>
      <c r="Y557" s="14"/>
      <c r="Z557" s="14"/>
      <c r="AA557" s="14"/>
      <c r="AB557" s="14"/>
      <c r="AC557" s="15"/>
      <c r="AD557" s="5"/>
      <c r="AE557" s="16"/>
      <c r="AF557" s="17"/>
      <c r="AG557" s="5"/>
      <c r="AH557" s="5"/>
      <c r="AI557" s="5"/>
      <c r="AJ557" s="19"/>
      <c r="AK557" s="19"/>
      <c r="AL557" s="19"/>
      <c r="AM557" s="19"/>
      <c r="AN557" s="19"/>
      <c r="AO557" s="19"/>
      <c r="AP557" s="19"/>
    </row>
    <row r="558" ht="10.5" customHeight="1">
      <c r="A558" s="3"/>
      <c r="B558" s="3"/>
      <c r="C558" s="5"/>
      <c r="D558" s="7"/>
      <c r="E558" s="7"/>
      <c r="F558" s="8"/>
      <c r="G558" s="8"/>
      <c r="H558" s="8"/>
      <c r="I558" s="8"/>
      <c r="J558" s="8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10"/>
      <c r="V558" s="11"/>
      <c r="W558" s="12"/>
      <c r="X558" s="13"/>
      <c r="Y558" s="14"/>
      <c r="Z558" s="14"/>
      <c r="AA558" s="14"/>
      <c r="AB558" s="14"/>
      <c r="AC558" s="15"/>
      <c r="AD558" s="5"/>
      <c r="AE558" s="16"/>
      <c r="AF558" s="17"/>
      <c r="AG558" s="5"/>
      <c r="AH558" s="5"/>
      <c r="AI558" s="5"/>
      <c r="AJ558" s="19"/>
      <c r="AK558" s="19"/>
      <c r="AL558" s="19"/>
      <c r="AM558" s="19"/>
      <c r="AN558" s="19"/>
      <c r="AO558" s="19"/>
      <c r="AP558" s="19"/>
    </row>
    <row r="559" ht="10.5" customHeight="1">
      <c r="A559" s="3"/>
      <c r="B559" s="3"/>
      <c r="C559" s="5"/>
      <c r="D559" s="7"/>
      <c r="E559" s="7"/>
      <c r="F559" s="8"/>
      <c r="G559" s="8"/>
      <c r="H559" s="8"/>
      <c r="I559" s="8"/>
      <c r="J559" s="8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10"/>
      <c r="V559" s="11"/>
      <c r="W559" s="12"/>
      <c r="X559" s="13"/>
      <c r="Y559" s="14"/>
      <c r="Z559" s="14"/>
      <c r="AA559" s="14"/>
      <c r="AB559" s="14"/>
      <c r="AC559" s="15"/>
      <c r="AD559" s="5"/>
      <c r="AE559" s="16"/>
      <c r="AF559" s="17"/>
      <c r="AG559" s="5"/>
      <c r="AH559" s="5"/>
      <c r="AI559" s="5"/>
      <c r="AJ559" s="19"/>
      <c r="AK559" s="19"/>
      <c r="AL559" s="19"/>
      <c r="AM559" s="19"/>
      <c r="AN559" s="19"/>
      <c r="AO559" s="19"/>
      <c r="AP559" s="19"/>
    </row>
    <row r="560" ht="10.5" customHeight="1">
      <c r="A560" s="3"/>
      <c r="B560" s="3"/>
      <c r="C560" s="5"/>
      <c r="D560" s="7"/>
      <c r="E560" s="7"/>
      <c r="F560" s="8"/>
      <c r="G560" s="8"/>
      <c r="H560" s="8"/>
      <c r="I560" s="8"/>
      <c r="J560" s="8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10"/>
      <c r="V560" s="11"/>
      <c r="W560" s="12"/>
      <c r="X560" s="13"/>
      <c r="Y560" s="14"/>
      <c r="Z560" s="14"/>
      <c r="AA560" s="14"/>
      <c r="AB560" s="14"/>
      <c r="AC560" s="15"/>
      <c r="AD560" s="5"/>
      <c r="AE560" s="16"/>
      <c r="AF560" s="17"/>
      <c r="AG560" s="5"/>
      <c r="AH560" s="5"/>
      <c r="AI560" s="5"/>
      <c r="AJ560" s="19"/>
      <c r="AK560" s="19"/>
      <c r="AL560" s="19"/>
      <c r="AM560" s="19"/>
      <c r="AN560" s="19"/>
      <c r="AO560" s="19"/>
      <c r="AP560" s="19"/>
    </row>
    <row r="561" ht="10.5" customHeight="1">
      <c r="A561" s="3"/>
      <c r="B561" s="3"/>
      <c r="C561" s="5"/>
      <c r="D561" s="7"/>
      <c r="E561" s="7"/>
      <c r="F561" s="8"/>
      <c r="G561" s="8"/>
      <c r="H561" s="8"/>
      <c r="I561" s="8"/>
      <c r="J561" s="8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10"/>
      <c r="V561" s="11"/>
      <c r="W561" s="12"/>
      <c r="X561" s="13"/>
      <c r="Y561" s="14"/>
      <c r="Z561" s="14"/>
      <c r="AA561" s="14"/>
      <c r="AB561" s="14"/>
      <c r="AC561" s="15"/>
      <c r="AD561" s="5"/>
      <c r="AE561" s="16"/>
      <c r="AF561" s="17"/>
      <c r="AG561" s="5"/>
      <c r="AH561" s="5"/>
      <c r="AI561" s="5"/>
      <c r="AJ561" s="19"/>
      <c r="AK561" s="19"/>
      <c r="AL561" s="19"/>
      <c r="AM561" s="19"/>
      <c r="AN561" s="19"/>
      <c r="AO561" s="19"/>
      <c r="AP561" s="19"/>
    </row>
    <row r="562" ht="10.5" customHeight="1">
      <c r="A562" s="3"/>
      <c r="B562" s="3"/>
      <c r="C562" s="5"/>
      <c r="D562" s="7"/>
      <c r="E562" s="7"/>
      <c r="F562" s="8"/>
      <c r="G562" s="8"/>
      <c r="H562" s="8"/>
      <c r="I562" s="8"/>
      <c r="J562" s="8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10"/>
      <c r="V562" s="11"/>
      <c r="W562" s="12"/>
      <c r="X562" s="13"/>
      <c r="Y562" s="14"/>
      <c r="Z562" s="14"/>
      <c r="AA562" s="14"/>
      <c r="AB562" s="14"/>
      <c r="AC562" s="15"/>
      <c r="AD562" s="5"/>
      <c r="AE562" s="16"/>
      <c r="AF562" s="17"/>
      <c r="AG562" s="5"/>
      <c r="AH562" s="5"/>
      <c r="AI562" s="5"/>
      <c r="AJ562" s="19"/>
      <c r="AK562" s="19"/>
      <c r="AL562" s="19"/>
      <c r="AM562" s="19"/>
      <c r="AN562" s="19"/>
      <c r="AO562" s="19"/>
      <c r="AP562" s="19"/>
    </row>
    <row r="563" ht="10.5" customHeight="1">
      <c r="A563" s="3"/>
      <c r="B563" s="3"/>
      <c r="C563" s="5"/>
      <c r="D563" s="7"/>
      <c r="E563" s="7"/>
      <c r="F563" s="8"/>
      <c r="G563" s="8"/>
      <c r="H563" s="8"/>
      <c r="I563" s="8"/>
      <c r="J563" s="8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10"/>
      <c r="V563" s="11"/>
      <c r="W563" s="12"/>
      <c r="X563" s="13"/>
      <c r="Y563" s="14"/>
      <c r="Z563" s="14"/>
      <c r="AA563" s="14"/>
      <c r="AB563" s="14"/>
      <c r="AC563" s="15"/>
      <c r="AD563" s="5"/>
      <c r="AE563" s="16"/>
      <c r="AF563" s="17"/>
      <c r="AG563" s="5"/>
      <c r="AH563" s="5"/>
      <c r="AI563" s="5"/>
      <c r="AJ563" s="19"/>
      <c r="AK563" s="19"/>
      <c r="AL563" s="19"/>
      <c r="AM563" s="19"/>
      <c r="AN563" s="19"/>
      <c r="AO563" s="19"/>
      <c r="AP563" s="19"/>
    </row>
    <row r="564" ht="10.5" customHeight="1">
      <c r="A564" s="3"/>
      <c r="B564" s="3"/>
      <c r="C564" s="5"/>
      <c r="D564" s="7"/>
      <c r="E564" s="7"/>
      <c r="F564" s="8"/>
      <c r="G564" s="8"/>
      <c r="H564" s="8"/>
      <c r="I564" s="8"/>
      <c r="J564" s="8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10"/>
      <c r="V564" s="11"/>
      <c r="W564" s="12"/>
      <c r="X564" s="13"/>
      <c r="Y564" s="14"/>
      <c r="Z564" s="14"/>
      <c r="AA564" s="14"/>
      <c r="AB564" s="14"/>
      <c r="AC564" s="15"/>
      <c r="AD564" s="5"/>
      <c r="AE564" s="16"/>
      <c r="AF564" s="17"/>
      <c r="AG564" s="5"/>
      <c r="AH564" s="5"/>
      <c r="AI564" s="5"/>
      <c r="AJ564" s="19"/>
      <c r="AK564" s="19"/>
      <c r="AL564" s="19"/>
      <c r="AM564" s="19"/>
      <c r="AN564" s="19"/>
      <c r="AO564" s="19"/>
      <c r="AP564" s="19"/>
    </row>
    <row r="565" ht="10.5" customHeight="1">
      <c r="A565" s="3"/>
      <c r="B565" s="3"/>
      <c r="C565" s="5"/>
      <c r="D565" s="7"/>
      <c r="E565" s="7"/>
      <c r="F565" s="8"/>
      <c r="G565" s="8"/>
      <c r="H565" s="8"/>
      <c r="I565" s="8"/>
      <c r="J565" s="8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10"/>
      <c r="V565" s="11"/>
      <c r="W565" s="12"/>
      <c r="X565" s="13"/>
      <c r="Y565" s="14"/>
      <c r="Z565" s="14"/>
      <c r="AA565" s="14"/>
      <c r="AB565" s="14"/>
      <c r="AC565" s="15"/>
      <c r="AD565" s="5"/>
      <c r="AE565" s="16"/>
      <c r="AF565" s="17"/>
      <c r="AG565" s="5"/>
      <c r="AH565" s="5"/>
      <c r="AI565" s="5"/>
      <c r="AJ565" s="19"/>
      <c r="AK565" s="19"/>
      <c r="AL565" s="19"/>
      <c r="AM565" s="19"/>
      <c r="AN565" s="19"/>
      <c r="AO565" s="19"/>
      <c r="AP565" s="19"/>
    </row>
    <row r="566" ht="10.5" customHeight="1">
      <c r="A566" s="3"/>
      <c r="B566" s="3"/>
      <c r="C566" s="5"/>
      <c r="D566" s="7"/>
      <c r="E566" s="7"/>
      <c r="F566" s="8"/>
      <c r="G566" s="8"/>
      <c r="H566" s="8"/>
      <c r="I566" s="8"/>
      <c r="J566" s="8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10"/>
      <c r="V566" s="11"/>
      <c r="W566" s="12"/>
      <c r="X566" s="13"/>
      <c r="Y566" s="14"/>
      <c r="Z566" s="14"/>
      <c r="AA566" s="14"/>
      <c r="AB566" s="14"/>
      <c r="AC566" s="15"/>
      <c r="AD566" s="5"/>
      <c r="AE566" s="16"/>
      <c r="AF566" s="17"/>
      <c r="AG566" s="5"/>
      <c r="AH566" s="5"/>
      <c r="AI566" s="5"/>
      <c r="AJ566" s="19"/>
      <c r="AK566" s="19"/>
      <c r="AL566" s="19"/>
      <c r="AM566" s="19"/>
      <c r="AN566" s="19"/>
      <c r="AO566" s="19"/>
      <c r="AP566" s="19"/>
    </row>
    <row r="567" ht="10.5" customHeight="1">
      <c r="A567" s="3"/>
      <c r="B567" s="3"/>
      <c r="C567" s="5"/>
      <c r="D567" s="7"/>
      <c r="E567" s="7"/>
      <c r="F567" s="8"/>
      <c r="G567" s="8"/>
      <c r="H567" s="8"/>
      <c r="I567" s="8"/>
      <c r="J567" s="8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10"/>
      <c r="V567" s="11"/>
      <c r="W567" s="12"/>
      <c r="X567" s="13"/>
      <c r="Y567" s="14"/>
      <c r="Z567" s="14"/>
      <c r="AA567" s="14"/>
      <c r="AB567" s="14"/>
      <c r="AC567" s="15"/>
      <c r="AD567" s="5"/>
      <c r="AE567" s="16"/>
      <c r="AF567" s="17"/>
      <c r="AG567" s="5"/>
      <c r="AH567" s="5"/>
      <c r="AI567" s="5"/>
      <c r="AJ567" s="19"/>
      <c r="AK567" s="19"/>
      <c r="AL567" s="19"/>
      <c r="AM567" s="19"/>
      <c r="AN567" s="19"/>
      <c r="AO567" s="19"/>
      <c r="AP567" s="19"/>
    </row>
    <row r="568" ht="10.5" customHeight="1">
      <c r="A568" s="3"/>
      <c r="B568" s="3"/>
      <c r="C568" s="5"/>
      <c r="D568" s="7"/>
      <c r="E568" s="7"/>
      <c r="F568" s="8"/>
      <c r="G568" s="8"/>
      <c r="H568" s="8"/>
      <c r="I568" s="8"/>
      <c r="J568" s="8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10"/>
      <c r="V568" s="11"/>
      <c r="W568" s="12"/>
      <c r="X568" s="13"/>
      <c r="Y568" s="14"/>
      <c r="Z568" s="14"/>
      <c r="AA568" s="14"/>
      <c r="AB568" s="14"/>
      <c r="AC568" s="15"/>
      <c r="AD568" s="5"/>
      <c r="AE568" s="16"/>
      <c r="AF568" s="17"/>
      <c r="AG568" s="5"/>
      <c r="AH568" s="5"/>
      <c r="AI568" s="5"/>
      <c r="AJ568" s="19"/>
      <c r="AK568" s="19"/>
      <c r="AL568" s="19"/>
      <c r="AM568" s="19"/>
      <c r="AN568" s="19"/>
      <c r="AO568" s="19"/>
      <c r="AP568" s="19"/>
    </row>
    <row r="569" ht="10.5" customHeight="1">
      <c r="A569" s="3"/>
      <c r="B569" s="3"/>
      <c r="C569" s="5"/>
      <c r="D569" s="7"/>
      <c r="E569" s="7"/>
      <c r="F569" s="8"/>
      <c r="G569" s="8"/>
      <c r="H569" s="8"/>
      <c r="I569" s="8"/>
      <c r="J569" s="8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10"/>
      <c r="V569" s="11"/>
      <c r="W569" s="12"/>
      <c r="X569" s="13"/>
      <c r="Y569" s="14"/>
      <c r="Z569" s="14"/>
      <c r="AA569" s="14"/>
      <c r="AB569" s="14"/>
      <c r="AC569" s="15"/>
      <c r="AD569" s="5"/>
      <c r="AE569" s="16"/>
      <c r="AF569" s="17"/>
      <c r="AG569" s="5"/>
      <c r="AH569" s="5"/>
      <c r="AI569" s="5"/>
      <c r="AJ569" s="19"/>
      <c r="AK569" s="19"/>
      <c r="AL569" s="19"/>
      <c r="AM569" s="19"/>
      <c r="AN569" s="19"/>
      <c r="AO569" s="19"/>
      <c r="AP569" s="19"/>
    </row>
    <row r="570" ht="10.5" customHeight="1">
      <c r="A570" s="3"/>
      <c r="B570" s="3"/>
      <c r="C570" s="5"/>
      <c r="D570" s="7"/>
      <c r="E570" s="7"/>
      <c r="F570" s="8"/>
      <c r="G570" s="8"/>
      <c r="H570" s="8"/>
      <c r="I570" s="8"/>
      <c r="J570" s="8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10"/>
      <c r="V570" s="11"/>
      <c r="W570" s="12"/>
      <c r="X570" s="13"/>
      <c r="Y570" s="14"/>
      <c r="Z570" s="14"/>
      <c r="AA570" s="14"/>
      <c r="AB570" s="14"/>
      <c r="AC570" s="15"/>
      <c r="AD570" s="5"/>
      <c r="AE570" s="16"/>
      <c r="AF570" s="17"/>
      <c r="AG570" s="5"/>
      <c r="AH570" s="5"/>
      <c r="AI570" s="5"/>
      <c r="AJ570" s="19"/>
      <c r="AK570" s="19"/>
      <c r="AL570" s="19"/>
      <c r="AM570" s="19"/>
      <c r="AN570" s="19"/>
      <c r="AO570" s="19"/>
      <c r="AP570" s="19"/>
    </row>
    <row r="571" ht="10.5" customHeight="1">
      <c r="A571" s="3"/>
      <c r="B571" s="3"/>
      <c r="C571" s="5"/>
      <c r="D571" s="7"/>
      <c r="E571" s="7"/>
      <c r="F571" s="8"/>
      <c r="G571" s="8"/>
      <c r="H571" s="8"/>
      <c r="I571" s="8"/>
      <c r="J571" s="8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10"/>
      <c r="V571" s="11"/>
      <c r="W571" s="12"/>
      <c r="X571" s="13"/>
      <c r="Y571" s="14"/>
      <c r="Z571" s="14"/>
      <c r="AA571" s="14"/>
      <c r="AB571" s="14"/>
      <c r="AC571" s="15"/>
      <c r="AD571" s="5"/>
      <c r="AE571" s="16"/>
      <c r="AF571" s="17"/>
      <c r="AG571" s="5"/>
      <c r="AH571" s="5"/>
      <c r="AI571" s="5"/>
      <c r="AJ571" s="19"/>
      <c r="AK571" s="19"/>
      <c r="AL571" s="19"/>
      <c r="AM571" s="19"/>
      <c r="AN571" s="19"/>
      <c r="AO571" s="19"/>
      <c r="AP571" s="19"/>
    </row>
    <row r="572" ht="10.5" customHeight="1">
      <c r="A572" s="3"/>
      <c r="B572" s="3"/>
      <c r="C572" s="5"/>
      <c r="D572" s="7"/>
      <c r="E572" s="7"/>
      <c r="F572" s="8"/>
      <c r="G572" s="8"/>
      <c r="H572" s="8"/>
      <c r="I572" s="8"/>
      <c r="J572" s="8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10"/>
      <c r="V572" s="11"/>
      <c r="W572" s="12"/>
      <c r="X572" s="13"/>
      <c r="Y572" s="14"/>
      <c r="Z572" s="14"/>
      <c r="AA572" s="14"/>
      <c r="AB572" s="14"/>
      <c r="AC572" s="15"/>
      <c r="AD572" s="5"/>
      <c r="AE572" s="16"/>
      <c r="AF572" s="17"/>
      <c r="AG572" s="5"/>
      <c r="AH572" s="5"/>
      <c r="AI572" s="5"/>
      <c r="AJ572" s="19"/>
      <c r="AK572" s="19"/>
      <c r="AL572" s="19"/>
      <c r="AM572" s="19"/>
      <c r="AN572" s="19"/>
      <c r="AO572" s="19"/>
      <c r="AP572" s="19"/>
    </row>
    <row r="573" ht="10.5" customHeight="1">
      <c r="A573" s="3"/>
      <c r="B573" s="3"/>
      <c r="C573" s="5"/>
      <c r="D573" s="7"/>
      <c r="E573" s="7"/>
      <c r="F573" s="8"/>
      <c r="G573" s="8"/>
      <c r="H573" s="8"/>
      <c r="I573" s="8"/>
      <c r="J573" s="8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10"/>
      <c r="V573" s="11"/>
      <c r="W573" s="12"/>
      <c r="X573" s="13"/>
      <c r="Y573" s="14"/>
      <c r="Z573" s="14"/>
      <c r="AA573" s="14"/>
      <c r="AB573" s="14"/>
      <c r="AC573" s="15"/>
      <c r="AD573" s="5"/>
      <c r="AE573" s="16"/>
      <c r="AF573" s="17"/>
      <c r="AG573" s="5"/>
      <c r="AH573" s="5"/>
      <c r="AI573" s="5"/>
      <c r="AJ573" s="19"/>
      <c r="AK573" s="19"/>
      <c r="AL573" s="19"/>
      <c r="AM573" s="19"/>
      <c r="AN573" s="19"/>
      <c r="AO573" s="19"/>
      <c r="AP573" s="19"/>
    </row>
    <row r="574" ht="10.5" customHeight="1">
      <c r="A574" s="3"/>
      <c r="B574" s="3"/>
      <c r="C574" s="5"/>
      <c r="D574" s="7"/>
      <c r="E574" s="7"/>
      <c r="F574" s="8"/>
      <c r="G574" s="8"/>
      <c r="H574" s="8"/>
      <c r="I574" s="8"/>
      <c r="J574" s="8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10"/>
      <c r="V574" s="11"/>
      <c r="W574" s="12"/>
      <c r="X574" s="13"/>
      <c r="Y574" s="14"/>
      <c r="Z574" s="14"/>
      <c r="AA574" s="14"/>
      <c r="AB574" s="14"/>
      <c r="AC574" s="15"/>
      <c r="AD574" s="5"/>
      <c r="AE574" s="16"/>
      <c r="AF574" s="17"/>
      <c r="AG574" s="5"/>
      <c r="AH574" s="5"/>
      <c r="AI574" s="5"/>
      <c r="AJ574" s="19"/>
      <c r="AK574" s="19"/>
      <c r="AL574" s="19"/>
      <c r="AM574" s="19"/>
      <c r="AN574" s="19"/>
      <c r="AO574" s="19"/>
      <c r="AP574" s="19"/>
    </row>
    <row r="575" ht="10.5" customHeight="1">
      <c r="A575" s="3"/>
      <c r="B575" s="3"/>
      <c r="C575" s="5"/>
      <c r="D575" s="7"/>
      <c r="E575" s="7"/>
      <c r="F575" s="8"/>
      <c r="G575" s="8"/>
      <c r="H575" s="8"/>
      <c r="I575" s="8"/>
      <c r="J575" s="8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10"/>
      <c r="V575" s="11"/>
      <c r="W575" s="12"/>
      <c r="X575" s="13"/>
      <c r="Y575" s="14"/>
      <c r="Z575" s="14"/>
      <c r="AA575" s="14"/>
      <c r="AB575" s="14"/>
      <c r="AC575" s="15"/>
      <c r="AD575" s="5"/>
      <c r="AE575" s="16"/>
      <c r="AF575" s="17"/>
      <c r="AG575" s="5"/>
      <c r="AH575" s="5"/>
      <c r="AI575" s="5"/>
      <c r="AJ575" s="19"/>
      <c r="AK575" s="19"/>
      <c r="AL575" s="19"/>
      <c r="AM575" s="19"/>
      <c r="AN575" s="19"/>
      <c r="AO575" s="19"/>
      <c r="AP575" s="19"/>
    </row>
    <row r="576" ht="10.5" customHeight="1">
      <c r="A576" s="3"/>
      <c r="B576" s="3"/>
      <c r="C576" s="5"/>
      <c r="D576" s="7"/>
      <c r="E576" s="7"/>
      <c r="F576" s="8"/>
      <c r="G576" s="8"/>
      <c r="H576" s="8"/>
      <c r="I576" s="8"/>
      <c r="J576" s="8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10"/>
      <c r="V576" s="11"/>
      <c r="W576" s="12"/>
      <c r="X576" s="13"/>
      <c r="Y576" s="14"/>
      <c r="Z576" s="14"/>
      <c r="AA576" s="14"/>
      <c r="AB576" s="14"/>
      <c r="AC576" s="15"/>
      <c r="AD576" s="5"/>
      <c r="AE576" s="16"/>
      <c r="AF576" s="17"/>
      <c r="AG576" s="5"/>
      <c r="AH576" s="5"/>
      <c r="AI576" s="5"/>
      <c r="AJ576" s="19"/>
      <c r="AK576" s="19"/>
      <c r="AL576" s="19"/>
      <c r="AM576" s="19"/>
      <c r="AN576" s="19"/>
      <c r="AO576" s="19"/>
      <c r="AP576" s="19"/>
    </row>
    <row r="577" ht="10.5" customHeight="1">
      <c r="A577" s="3"/>
      <c r="B577" s="3"/>
      <c r="C577" s="5"/>
      <c r="D577" s="7"/>
      <c r="E577" s="7"/>
      <c r="F577" s="8"/>
      <c r="G577" s="8"/>
      <c r="H577" s="8"/>
      <c r="I577" s="8"/>
      <c r="J577" s="8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10"/>
      <c r="V577" s="11"/>
      <c r="W577" s="12"/>
      <c r="X577" s="13"/>
      <c r="Y577" s="14"/>
      <c r="Z577" s="14"/>
      <c r="AA577" s="14"/>
      <c r="AB577" s="14"/>
      <c r="AC577" s="15"/>
      <c r="AD577" s="5"/>
      <c r="AE577" s="16"/>
      <c r="AF577" s="17"/>
      <c r="AG577" s="5"/>
      <c r="AH577" s="5"/>
      <c r="AI577" s="5"/>
      <c r="AJ577" s="19"/>
      <c r="AK577" s="19"/>
      <c r="AL577" s="19"/>
      <c r="AM577" s="19"/>
      <c r="AN577" s="19"/>
      <c r="AO577" s="19"/>
      <c r="AP577" s="19"/>
    </row>
    <row r="578" ht="10.5" customHeight="1">
      <c r="A578" s="3"/>
      <c r="B578" s="3"/>
      <c r="C578" s="5"/>
      <c r="D578" s="7"/>
      <c r="E578" s="7"/>
      <c r="F578" s="8"/>
      <c r="G578" s="8"/>
      <c r="H578" s="8"/>
      <c r="I578" s="8"/>
      <c r="J578" s="8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10"/>
      <c r="V578" s="11"/>
      <c r="W578" s="12"/>
      <c r="X578" s="13"/>
      <c r="Y578" s="14"/>
      <c r="Z578" s="14"/>
      <c r="AA578" s="14"/>
      <c r="AB578" s="14"/>
      <c r="AC578" s="15"/>
      <c r="AD578" s="5"/>
      <c r="AE578" s="16"/>
      <c r="AF578" s="17"/>
      <c r="AG578" s="5"/>
      <c r="AH578" s="5"/>
      <c r="AI578" s="5"/>
      <c r="AJ578" s="19"/>
      <c r="AK578" s="19"/>
      <c r="AL578" s="19"/>
      <c r="AM578" s="19"/>
      <c r="AN578" s="19"/>
      <c r="AO578" s="19"/>
      <c r="AP578" s="19"/>
    </row>
    <row r="579" ht="10.5" customHeight="1">
      <c r="A579" s="3"/>
      <c r="B579" s="3"/>
      <c r="C579" s="5"/>
      <c r="D579" s="7"/>
      <c r="E579" s="7"/>
      <c r="F579" s="8"/>
      <c r="G579" s="8"/>
      <c r="H579" s="8"/>
      <c r="I579" s="8"/>
      <c r="J579" s="8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10"/>
      <c r="V579" s="11"/>
      <c r="W579" s="12"/>
      <c r="X579" s="13"/>
      <c r="Y579" s="14"/>
      <c r="Z579" s="14"/>
      <c r="AA579" s="14"/>
      <c r="AB579" s="14"/>
      <c r="AC579" s="15"/>
      <c r="AD579" s="5"/>
      <c r="AE579" s="16"/>
      <c r="AF579" s="17"/>
      <c r="AG579" s="5"/>
      <c r="AH579" s="5"/>
      <c r="AI579" s="5"/>
      <c r="AJ579" s="19"/>
      <c r="AK579" s="19"/>
      <c r="AL579" s="19"/>
      <c r="AM579" s="19"/>
      <c r="AN579" s="19"/>
      <c r="AO579" s="19"/>
      <c r="AP579" s="19"/>
    </row>
    <row r="580" ht="10.5" customHeight="1">
      <c r="A580" s="3"/>
      <c r="B580" s="3"/>
      <c r="C580" s="5"/>
      <c r="D580" s="7"/>
      <c r="E580" s="7"/>
      <c r="F580" s="8"/>
      <c r="G580" s="8"/>
      <c r="H580" s="8"/>
      <c r="I580" s="8"/>
      <c r="J580" s="8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10"/>
      <c r="V580" s="11"/>
      <c r="W580" s="12"/>
      <c r="X580" s="13"/>
      <c r="Y580" s="14"/>
      <c r="Z580" s="14"/>
      <c r="AA580" s="14"/>
      <c r="AB580" s="14"/>
      <c r="AC580" s="15"/>
      <c r="AD580" s="5"/>
      <c r="AE580" s="16"/>
      <c r="AF580" s="17"/>
      <c r="AG580" s="5"/>
      <c r="AH580" s="5"/>
      <c r="AI580" s="5"/>
      <c r="AJ580" s="19"/>
      <c r="AK580" s="19"/>
      <c r="AL580" s="19"/>
      <c r="AM580" s="19"/>
      <c r="AN580" s="19"/>
      <c r="AO580" s="19"/>
      <c r="AP580" s="19"/>
    </row>
    <row r="581" ht="10.5" customHeight="1">
      <c r="A581" s="3"/>
      <c r="B581" s="3"/>
      <c r="C581" s="5"/>
      <c r="D581" s="7"/>
      <c r="E581" s="7"/>
      <c r="F581" s="8"/>
      <c r="G581" s="8"/>
      <c r="H581" s="8"/>
      <c r="I581" s="8"/>
      <c r="J581" s="8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10"/>
      <c r="V581" s="11"/>
      <c r="W581" s="12"/>
      <c r="X581" s="13"/>
      <c r="Y581" s="14"/>
      <c r="Z581" s="14"/>
      <c r="AA581" s="14"/>
      <c r="AB581" s="14"/>
      <c r="AC581" s="15"/>
      <c r="AD581" s="5"/>
      <c r="AE581" s="16"/>
      <c r="AF581" s="17"/>
      <c r="AG581" s="5"/>
      <c r="AH581" s="5"/>
      <c r="AI581" s="5"/>
      <c r="AJ581" s="19"/>
      <c r="AK581" s="19"/>
      <c r="AL581" s="19"/>
      <c r="AM581" s="19"/>
      <c r="AN581" s="19"/>
      <c r="AO581" s="19"/>
      <c r="AP581" s="19"/>
    </row>
    <row r="582" ht="10.5" customHeight="1">
      <c r="A582" s="3"/>
      <c r="B582" s="3"/>
      <c r="C582" s="5"/>
      <c r="D582" s="7"/>
      <c r="E582" s="7"/>
      <c r="F582" s="8"/>
      <c r="G582" s="8"/>
      <c r="H582" s="8"/>
      <c r="I582" s="8"/>
      <c r="J582" s="8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10"/>
      <c r="V582" s="11"/>
      <c r="W582" s="12"/>
      <c r="X582" s="13"/>
      <c r="Y582" s="14"/>
      <c r="Z582" s="14"/>
      <c r="AA582" s="14"/>
      <c r="AB582" s="14"/>
      <c r="AC582" s="15"/>
      <c r="AD582" s="5"/>
      <c r="AE582" s="16"/>
      <c r="AF582" s="17"/>
      <c r="AG582" s="5"/>
      <c r="AH582" s="5"/>
      <c r="AI582" s="5"/>
      <c r="AJ582" s="19"/>
      <c r="AK582" s="19"/>
      <c r="AL582" s="19"/>
      <c r="AM582" s="19"/>
      <c r="AN582" s="19"/>
      <c r="AO582" s="19"/>
      <c r="AP582" s="19"/>
    </row>
    <row r="583" ht="10.5" customHeight="1">
      <c r="A583" s="3"/>
      <c r="B583" s="3"/>
      <c r="C583" s="5"/>
      <c r="D583" s="7"/>
      <c r="E583" s="7"/>
      <c r="F583" s="8"/>
      <c r="G583" s="8"/>
      <c r="H583" s="8"/>
      <c r="I583" s="8"/>
      <c r="J583" s="8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10"/>
      <c r="V583" s="11"/>
      <c r="W583" s="12"/>
      <c r="X583" s="13"/>
      <c r="Y583" s="14"/>
      <c r="Z583" s="14"/>
      <c r="AA583" s="14"/>
      <c r="AB583" s="14"/>
      <c r="AC583" s="15"/>
      <c r="AD583" s="5"/>
      <c r="AE583" s="16"/>
      <c r="AF583" s="17"/>
      <c r="AG583" s="5"/>
      <c r="AH583" s="5"/>
      <c r="AI583" s="5"/>
      <c r="AJ583" s="19"/>
      <c r="AK583" s="19"/>
      <c r="AL583" s="19"/>
      <c r="AM583" s="19"/>
      <c r="AN583" s="19"/>
      <c r="AO583" s="19"/>
      <c r="AP583" s="19"/>
    </row>
    <row r="584" ht="10.5" customHeight="1">
      <c r="A584" s="3"/>
      <c r="B584" s="3"/>
      <c r="C584" s="5"/>
      <c r="D584" s="7"/>
      <c r="E584" s="7"/>
      <c r="F584" s="8"/>
      <c r="G584" s="8"/>
      <c r="H584" s="8"/>
      <c r="I584" s="8"/>
      <c r="J584" s="8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10"/>
      <c r="V584" s="11"/>
      <c r="W584" s="12"/>
      <c r="X584" s="13"/>
      <c r="Y584" s="14"/>
      <c r="Z584" s="14"/>
      <c r="AA584" s="14"/>
      <c r="AB584" s="14"/>
      <c r="AC584" s="15"/>
      <c r="AD584" s="5"/>
      <c r="AE584" s="16"/>
      <c r="AF584" s="17"/>
      <c r="AG584" s="5"/>
      <c r="AH584" s="5"/>
      <c r="AI584" s="5"/>
      <c r="AJ584" s="19"/>
      <c r="AK584" s="19"/>
      <c r="AL584" s="19"/>
      <c r="AM584" s="19"/>
      <c r="AN584" s="19"/>
      <c r="AO584" s="19"/>
      <c r="AP584" s="19"/>
    </row>
    <row r="585" ht="10.5" customHeight="1">
      <c r="A585" s="3"/>
      <c r="B585" s="3"/>
      <c r="C585" s="5"/>
      <c r="D585" s="7"/>
      <c r="E585" s="7"/>
      <c r="F585" s="8"/>
      <c r="G585" s="8"/>
      <c r="H585" s="8"/>
      <c r="I585" s="8"/>
      <c r="J585" s="8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10"/>
      <c r="V585" s="11"/>
      <c r="W585" s="12"/>
      <c r="X585" s="13"/>
      <c r="Y585" s="14"/>
      <c r="Z585" s="14"/>
      <c r="AA585" s="14"/>
      <c r="AB585" s="14"/>
      <c r="AC585" s="15"/>
      <c r="AD585" s="5"/>
      <c r="AE585" s="16"/>
      <c r="AF585" s="17"/>
      <c r="AG585" s="5"/>
      <c r="AH585" s="5"/>
      <c r="AI585" s="5"/>
      <c r="AJ585" s="19"/>
      <c r="AK585" s="19"/>
      <c r="AL585" s="19"/>
      <c r="AM585" s="19"/>
      <c r="AN585" s="19"/>
      <c r="AO585" s="19"/>
      <c r="AP585" s="19"/>
    </row>
    <row r="586" ht="10.5" customHeight="1">
      <c r="A586" s="3"/>
      <c r="B586" s="3"/>
      <c r="C586" s="5"/>
      <c r="D586" s="7"/>
      <c r="E586" s="7"/>
      <c r="F586" s="8"/>
      <c r="G586" s="8"/>
      <c r="H586" s="8"/>
      <c r="I586" s="8"/>
      <c r="J586" s="8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10"/>
      <c r="V586" s="11"/>
      <c r="W586" s="12"/>
      <c r="X586" s="13"/>
      <c r="Y586" s="14"/>
      <c r="Z586" s="14"/>
      <c r="AA586" s="14"/>
      <c r="AB586" s="14"/>
      <c r="AC586" s="15"/>
      <c r="AD586" s="5"/>
      <c r="AE586" s="16"/>
      <c r="AF586" s="17"/>
      <c r="AG586" s="5"/>
      <c r="AH586" s="5"/>
      <c r="AI586" s="5"/>
      <c r="AJ586" s="19"/>
      <c r="AK586" s="19"/>
      <c r="AL586" s="19"/>
      <c r="AM586" s="19"/>
      <c r="AN586" s="19"/>
      <c r="AO586" s="19"/>
      <c r="AP586" s="19"/>
    </row>
    <row r="587" ht="10.5" customHeight="1">
      <c r="A587" s="3"/>
      <c r="B587" s="3"/>
      <c r="C587" s="5"/>
      <c r="D587" s="7"/>
      <c r="E587" s="7"/>
      <c r="F587" s="8"/>
      <c r="G587" s="8"/>
      <c r="H587" s="8"/>
      <c r="I587" s="8"/>
      <c r="J587" s="8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10"/>
      <c r="V587" s="11"/>
      <c r="W587" s="12"/>
      <c r="X587" s="13"/>
      <c r="Y587" s="14"/>
      <c r="Z587" s="14"/>
      <c r="AA587" s="14"/>
      <c r="AB587" s="14"/>
      <c r="AC587" s="15"/>
      <c r="AD587" s="5"/>
      <c r="AE587" s="16"/>
      <c r="AF587" s="17"/>
      <c r="AG587" s="5"/>
      <c r="AH587" s="5"/>
      <c r="AI587" s="5"/>
      <c r="AJ587" s="19"/>
      <c r="AK587" s="19"/>
      <c r="AL587" s="19"/>
      <c r="AM587" s="19"/>
      <c r="AN587" s="19"/>
      <c r="AO587" s="19"/>
      <c r="AP587" s="19"/>
    </row>
    <row r="588" ht="10.5" customHeight="1">
      <c r="A588" s="3"/>
      <c r="B588" s="3"/>
      <c r="C588" s="5"/>
      <c r="D588" s="7"/>
      <c r="E588" s="7"/>
      <c r="F588" s="8"/>
      <c r="G588" s="8"/>
      <c r="H588" s="8"/>
      <c r="I588" s="8"/>
      <c r="J588" s="8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10"/>
      <c r="V588" s="11"/>
      <c r="W588" s="12"/>
      <c r="X588" s="13"/>
      <c r="Y588" s="14"/>
      <c r="Z588" s="14"/>
      <c r="AA588" s="14"/>
      <c r="AB588" s="14"/>
      <c r="AC588" s="15"/>
      <c r="AD588" s="5"/>
      <c r="AE588" s="16"/>
      <c r="AF588" s="17"/>
      <c r="AG588" s="5"/>
      <c r="AH588" s="5"/>
      <c r="AI588" s="5"/>
      <c r="AJ588" s="19"/>
      <c r="AK588" s="19"/>
      <c r="AL588" s="19"/>
      <c r="AM588" s="19"/>
      <c r="AN588" s="19"/>
      <c r="AO588" s="19"/>
      <c r="AP588" s="19"/>
    </row>
    <row r="589" ht="10.5" customHeight="1">
      <c r="A589" s="3"/>
      <c r="B589" s="3"/>
      <c r="C589" s="5"/>
      <c r="D589" s="7"/>
      <c r="E589" s="7"/>
      <c r="F589" s="8"/>
      <c r="G589" s="8"/>
      <c r="H589" s="8"/>
      <c r="I589" s="8"/>
      <c r="J589" s="8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10"/>
      <c r="V589" s="11"/>
      <c r="W589" s="12"/>
      <c r="X589" s="13"/>
      <c r="Y589" s="14"/>
      <c r="Z589" s="14"/>
      <c r="AA589" s="14"/>
      <c r="AB589" s="14"/>
      <c r="AC589" s="15"/>
      <c r="AD589" s="5"/>
      <c r="AE589" s="16"/>
      <c r="AF589" s="17"/>
      <c r="AG589" s="5"/>
      <c r="AH589" s="5"/>
      <c r="AI589" s="5"/>
      <c r="AJ589" s="19"/>
      <c r="AK589" s="19"/>
      <c r="AL589" s="19"/>
      <c r="AM589" s="19"/>
      <c r="AN589" s="19"/>
      <c r="AO589" s="19"/>
      <c r="AP589" s="19"/>
    </row>
    <row r="590" ht="10.5" customHeight="1">
      <c r="A590" s="3"/>
      <c r="B590" s="3"/>
      <c r="C590" s="5"/>
      <c r="D590" s="7"/>
      <c r="E590" s="7"/>
      <c r="F590" s="8"/>
      <c r="G590" s="8"/>
      <c r="H590" s="8"/>
      <c r="I590" s="8"/>
      <c r="J590" s="8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10"/>
      <c r="V590" s="11"/>
      <c r="W590" s="12"/>
      <c r="X590" s="13"/>
      <c r="Y590" s="14"/>
      <c r="Z590" s="14"/>
      <c r="AA590" s="14"/>
      <c r="AB590" s="14"/>
      <c r="AC590" s="15"/>
      <c r="AD590" s="5"/>
      <c r="AE590" s="16"/>
      <c r="AF590" s="17"/>
      <c r="AG590" s="5"/>
      <c r="AH590" s="5"/>
      <c r="AI590" s="5"/>
      <c r="AJ590" s="19"/>
      <c r="AK590" s="19"/>
      <c r="AL590" s="19"/>
      <c r="AM590" s="19"/>
      <c r="AN590" s="19"/>
      <c r="AO590" s="19"/>
      <c r="AP590" s="19"/>
    </row>
    <row r="591" ht="10.5" customHeight="1">
      <c r="A591" s="3"/>
      <c r="B591" s="3"/>
      <c r="C591" s="5"/>
      <c r="D591" s="7"/>
      <c r="E591" s="7"/>
      <c r="F591" s="8"/>
      <c r="G591" s="8"/>
      <c r="H591" s="8"/>
      <c r="I591" s="8"/>
      <c r="J591" s="8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10"/>
      <c r="V591" s="11"/>
      <c r="W591" s="12"/>
      <c r="X591" s="13"/>
      <c r="Y591" s="14"/>
      <c r="Z591" s="14"/>
      <c r="AA591" s="14"/>
      <c r="AB591" s="14"/>
      <c r="AC591" s="15"/>
      <c r="AD591" s="5"/>
      <c r="AE591" s="16"/>
      <c r="AF591" s="17"/>
      <c r="AG591" s="5"/>
      <c r="AH591" s="5"/>
      <c r="AI591" s="5"/>
      <c r="AJ591" s="19"/>
      <c r="AK591" s="19"/>
      <c r="AL591" s="19"/>
      <c r="AM591" s="19"/>
      <c r="AN591" s="19"/>
      <c r="AO591" s="19"/>
      <c r="AP591" s="19"/>
    </row>
    <row r="592" ht="10.5" customHeight="1">
      <c r="A592" s="3"/>
      <c r="B592" s="3"/>
      <c r="C592" s="5"/>
      <c r="D592" s="7"/>
      <c r="E592" s="7"/>
      <c r="F592" s="8"/>
      <c r="G592" s="8"/>
      <c r="H592" s="8"/>
      <c r="I592" s="8"/>
      <c r="J592" s="8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10"/>
      <c r="V592" s="11"/>
      <c r="W592" s="12"/>
      <c r="X592" s="13"/>
      <c r="Y592" s="14"/>
      <c r="Z592" s="14"/>
      <c r="AA592" s="14"/>
      <c r="AB592" s="14"/>
      <c r="AC592" s="15"/>
      <c r="AD592" s="5"/>
      <c r="AE592" s="16"/>
      <c r="AF592" s="17"/>
      <c r="AG592" s="5"/>
      <c r="AH592" s="5"/>
      <c r="AI592" s="5"/>
      <c r="AJ592" s="19"/>
      <c r="AK592" s="19"/>
      <c r="AL592" s="19"/>
      <c r="AM592" s="19"/>
      <c r="AN592" s="19"/>
      <c r="AO592" s="19"/>
      <c r="AP592" s="19"/>
    </row>
    <row r="593" ht="10.5" customHeight="1">
      <c r="A593" s="3"/>
      <c r="B593" s="3"/>
      <c r="C593" s="5"/>
      <c r="D593" s="7"/>
      <c r="E593" s="7"/>
      <c r="F593" s="8"/>
      <c r="G593" s="8"/>
      <c r="H593" s="8"/>
      <c r="I593" s="8"/>
      <c r="J593" s="8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10"/>
      <c r="V593" s="11"/>
      <c r="W593" s="12"/>
      <c r="X593" s="13"/>
      <c r="Y593" s="14"/>
      <c r="Z593" s="14"/>
      <c r="AA593" s="14"/>
      <c r="AB593" s="14"/>
      <c r="AC593" s="15"/>
      <c r="AD593" s="5"/>
      <c r="AE593" s="16"/>
      <c r="AF593" s="17"/>
      <c r="AG593" s="5"/>
      <c r="AH593" s="5"/>
      <c r="AI593" s="5"/>
      <c r="AJ593" s="19"/>
      <c r="AK593" s="19"/>
      <c r="AL593" s="19"/>
      <c r="AM593" s="19"/>
      <c r="AN593" s="19"/>
      <c r="AO593" s="19"/>
      <c r="AP593" s="19"/>
    </row>
    <row r="594" ht="10.5" customHeight="1">
      <c r="A594" s="3"/>
      <c r="B594" s="3"/>
      <c r="C594" s="5"/>
      <c r="D594" s="7"/>
      <c r="E594" s="7"/>
      <c r="F594" s="8"/>
      <c r="G594" s="8"/>
      <c r="H594" s="8"/>
      <c r="I594" s="8"/>
      <c r="J594" s="8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10"/>
      <c r="V594" s="11"/>
      <c r="W594" s="12"/>
      <c r="X594" s="13"/>
      <c r="Y594" s="14"/>
      <c r="Z594" s="14"/>
      <c r="AA594" s="14"/>
      <c r="AB594" s="14"/>
      <c r="AC594" s="15"/>
      <c r="AD594" s="5"/>
      <c r="AE594" s="16"/>
      <c r="AF594" s="17"/>
      <c r="AG594" s="5"/>
      <c r="AH594" s="5"/>
      <c r="AI594" s="5"/>
      <c r="AJ594" s="19"/>
      <c r="AK594" s="19"/>
      <c r="AL594" s="19"/>
      <c r="AM594" s="19"/>
      <c r="AN594" s="19"/>
      <c r="AO594" s="19"/>
      <c r="AP594" s="19"/>
    </row>
    <row r="595" ht="10.5" customHeight="1">
      <c r="A595" s="3"/>
      <c r="B595" s="3"/>
      <c r="C595" s="5"/>
      <c r="D595" s="7"/>
      <c r="E595" s="7"/>
      <c r="F595" s="8"/>
      <c r="G595" s="8"/>
      <c r="H595" s="8"/>
      <c r="I595" s="8"/>
      <c r="J595" s="8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10"/>
      <c r="V595" s="11"/>
      <c r="W595" s="12"/>
      <c r="X595" s="13"/>
      <c r="Y595" s="14"/>
      <c r="Z595" s="14"/>
      <c r="AA595" s="14"/>
      <c r="AB595" s="14"/>
      <c r="AC595" s="15"/>
      <c r="AD595" s="5"/>
      <c r="AE595" s="16"/>
      <c r="AF595" s="17"/>
      <c r="AG595" s="5"/>
      <c r="AH595" s="5"/>
      <c r="AI595" s="5"/>
      <c r="AJ595" s="19"/>
      <c r="AK595" s="19"/>
      <c r="AL595" s="19"/>
      <c r="AM595" s="19"/>
      <c r="AN595" s="19"/>
      <c r="AO595" s="19"/>
      <c r="AP595" s="19"/>
    </row>
    <row r="596" ht="10.5" customHeight="1">
      <c r="A596" s="3"/>
      <c r="B596" s="3"/>
      <c r="C596" s="5"/>
      <c r="D596" s="7"/>
      <c r="E596" s="7"/>
      <c r="F596" s="8"/>
      <c r="G596" s="8"/>
      <c r="H596" s="8"/>
      <c r="I596" s="8"/>
      <c r="J596" s="8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10"/>
      <c r="V596" s="11"/>
      <c r="W596" s="12"/>
      <c r="X596" s="13"/>
      <c r="Y596" s="14"/>
      <c r="Z596" s="14"/>
      <c r="AA596" s="14"/>
      <c r="AB596" s="14"/>
      <c r="AC596" s="15"/>
      <c r="AD596" s="5"/>
      <c r="AE596" s="16"/>
      <c r="AF596" s="17"/>
      <c r="AG596" s="5"/>
      <c r="AH596" s="5"/>
      <c r="AI596" s="5"/>
      <c r="AJ596" s="19"/>
      <c r="AK596" s="19"/>
      <c r="AL596" s="19"/>
      <c r="AM596" s="19"/>
      <c r="AN596" s="19"/>
      <c r="AO596" s="19"/>
      <c r="AP596" s="19"/>
    </row>
    <row r="597" ht="10.5" customHeight="1">
      <c r="A597" s="3"/>
      <c r="B597" s="3"/>
      <c r="C597" s="5"/>
      <c r="D597" s="7"/>
      <c r="E597" s="7"/>
      <c r="F597" s="8"/>
      <c r="G597" s="8"/>
      <c r="H597" s="8"/>
      <c r="I597" s="8"/>
      <c r="J597" s="8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10"/>
      <c r="V597" s="11"/>
      <c r="W597" s="12"/>
      <c r="X597" s="13"/>
      <c r="Y597" s="14"/>
      <c r="Z597" s="14"/>
      <c r="AA597" s="14"/>
      <c r="AB597" s="14"/>
      <c r="AC597" s="15"/>
      <c r="AD597" s="5"/>
      <c r="AE597" s="16"/>
      <c r="AF597" s="17"/>
      <c r="AG597" s="5"/>
      <c r="AH597" s="5"/>
      <c r="AI597" s="5"/>
      <c r="AJ597" s="19"/>
      <c r="AK597" s="19"/>
      <c r="AL597" s="19"/>
      <c r="AM597" s="19"/>
      <c r="AN597" s="19"/>
      <c r="AO597" s="19"/>
      <c r="AP597" s="19"/>
    </row>
    <row r="598" ht="10.5" customHeight="1">
      <c r="A598" s="3"/>
      <c r="B598" s="3"/>
      <c r="C598" s="5"/>
      <c r="D598" s="7"/>
      <c r="E598" s="7"/>
      <c r="F598" s="8"/>
      <c r="G598" s="8"/>
      <c r="H598" s="8"/>
      <c r="I598" s="8"/>
      <c r="J598" s="8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10"/>
      <c r="V598" s="11"/>
      <c r="W598" s="12"/>
      <c r="X598" s="13"/>
      <c r="Y598" s="14"/>
      <c r="Z598" s="14"/>
      <c r="AA598" s="14"/>
      <c r="AB598" s="14"/>
      <c r="AC598" s="15"/>
      <c r="AD598" s="5"/>
      <c r="AE598" s="16"/>
      <c r="AF598" s="17"/>
      <c r="AG598" s="5"/>
      <c r="AH598" s="5"/>
      <c r="AI598" s="5"/>
      <c r="AJ598" s="19"/>
      <c r="AK598" s="19"/>
      <c r="AL598" s="19"/>
      <c r="AM598" s="19"/>
      <c r="AN598" s="19"/>
      <c r="AO598" s="19"/>
      <c r="AP598" s="19"/>
    </row>
    <row r="599" ht="10.5" customHeight="1">
      <c r="A599" s="3"/>
      <c r="B599" s="3"/>
      <c r="C599" s="5"/>
      <c r="D599" s="7"/>
      <c r="E599" s="7"/>
      <c r="F599" s="8"/>
      <c r="G599" s="8"/>
      <c r="H599" s="8"/>
      <c r="I599" s="8"/>
      <c r="J599" s="8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10"/>
      <c r="V599" s="11"/>
      <c r="W599" s="12"/>
      <c r="X599" s="13"/>
      <c r="Y599" s="14"/>
      <c r="Z599" s="14"/>
      <c r="AA599" s="14"/>
      <c r="AB599" s="14"/>
      <c r="AC599" s="15"/>
      <c r="AD599" s="5"/>
      <c r="AE599" s="16"/>
      <c r="AF599" s="17"/>
      <c r="AG599" s="5"/>
      <c r="AH599" s="5"/>
      <c r="AI599" s="5"/>
      <c r="AJ599" s="19"/>
      <c r="AK599" s="19"/>
      <c r="AL599" s="19"/>
      <c r="AM599" s="19"/>
      <c r="AN599" s="19"/>
      <c r="AO599" s="19"/>
      <c r="AP599" s="19"/>
    </row>
    <row r="600" ht="10.5" customHeight="1">
      <c r="A600" s="3"/>
      <c r="B600" s="3"/>
      <c r="C600" s="5"/>
      <c r="D600" s="7"/>
      <c r="E600" s="7"/>
      <c r="F600" s="8"/>
      <c r="G600" s="8"/>
      <c r="H600" s="8"/>
      <c r="I600" s="8"/>
      <c r="J600" s="8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10"/>
      <c r="V600" s="11"/>
      <c r="W600" s="12"/>
      <c r="X600" s="13"/>
      <c r="Y600" s="14"/>
      <c r="Z600" s="14"/>
      <c r="AA600" s="14"/>
      <c r="AB600" s="14"/>
      <c r="AC600" s="15"/>
      <c r="AD600" s="5"/>
      <c r="AE600" s="16"/>
      <c r="AF600" s="17"/>
      <c r="AG600" s="5"/>
      <c r="AH600" s="5"/>
      <c r="AI600" s="5"/>
      <c r="AJ600" s="19"/>
      <c r="AK600" s="19"/>
      <c r="AL600" s="19"/>
      <c r="AM600" s="19"/>
      <c r="AN600" s="19"/>
      <c r="AO600" s="19"/>
      <c r="AP600" s="19"/>
    </row>
    <row r="601" ht="10.5" customHeight="1">
      <c r="A601" s="3"/>
      <c r="B601" s="3"/>
      <c r="C601" s="5"/>
      <c r="D601" s="7"/>
      <c r="E601" s="7"/>
      <c r="F601" s="8"/>
      <c r="G601" s="8"/>
      <c r="H601" s="8"/>
      <c r="I601" s="8"/>
      <c r="J601" s="8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10"/>
      <c r="V601" s="11"/>
      <c r="W601" s="12"/>
      <c r="X601" s="13"/>
      <c r="Y601" s="14"/>
      <c r="Z601" s="14"/>
      <c r="AA601" s="14"/>
      <c r="AB601" s="14"/>
      <c r="AC601" s="15"/>
      <c r="AD601" s="5"/>
      <c r="AE601" s="16"/>
      <c r="AF601" s="17"/>
      <c r="AG601" s="5"/>
      <c r="AH601" s="5"/>
      <c r="AI601" s="5"/>
      <c r="AJ601" s="19"/>
      <c r="AK601" s="19"/>
      <c r="AL601" s="19"/>
      <c r="AM601" s="19"/>
      <c r="AN601" s="19"/>
      <c r="AO601" s="19"/>
      <c r="AP601" s="19"/>
    </row>
    <row r="602" ht="10.5" customHeight="1">
      <c r="A602" s="3"/>
      <c r="B602" s="3"/>
      <c r="C602" s="5"/>
      <c r="D602" s="7"/>
      <c r="E602" s="7"/>
      <c r="F602" s="8"/>
      <c r="G602" s="8"/>
      <c r="H602" s="8"/>
      <c r="I602" s="8"/>
      <c r="J602" s="8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10"/>
      <c r="V602" s="11"/>
      <c r="W602" s="12"/>
      <c r="X602" s="13"/>
      <c r="Y602" s="14"/>
      <c r="Z602" s="14"/>
      <c r="AA602" s="14"/>
      <c r="AB602" s="14"/>
      <c r="AC602" s="15"/>
      <c r="AD602" s="5"/>
      <c r="AE602" s="16"/>
      <c r="AF602" s="17"/>
      <c r="AG602" s="5"/>
      <c r="AH602" s="5"/>
      <c r="AI602" s="5"/>
      <c r="AJ602" s="19"/>
      <c r="AK602" s="19"/>
      <c r="AL602" s="19"/>
      <c r="AM602" s="19"/>
      <c r="AN602" s="19"/>
      <c r="AO602" s="19"/>
      <c r="AP602" s="19"/>
    </row>
    <row r="603" ht="10.5" customHeight="1">
      <c r="A603" s="3"/>
      <c r="B603" s="3"/>
      <c r="C603" s="5"/>
      <c r="D603" s="7"/>
      <c r="E603" s="7"/>
      <c r="F603" s="8"/>
      <c r="G603" s="8"/>
      <c r="H603" s="8"/>
      <c r="I603" s="8"/>
      <c r="J603" s="8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10"/>
      <c r="V603" s="11"/>
      <c r="W603" s="12"/>
      <c r="X603" s="13"/>
      <c r="Y603" s="14"/>
      <c r="Z603" s="14"/>
      <c r="AA603" s="14"/>
      <c r="AB603" s="14"/>
      <c r="AC603" s="15"/>
      <c r="AD603" s="5"/>
      <c r="AE603" s="16"/>
      <c r="AF603" s="17"/>
      <c r="AG603" s="5"/>
      <c r="AH603" s="5"/>
      <c r="AI603" s="5"/>
      <c r="AJ603" s="19"/>
      <c r="AK603" s="19"/>
      <c r="AL603" s="19"/>
      <c r="AM603" s="19"/>
      <c r="AN603" s="19"/>
      <c r="AO603" s="19"/>
      <c r="AP603" s="19"/>
    </row>
    <row r="604" ht="10.5" customHeight="1">
      <c r="A604" s="3"/>
      <c r="B604" s="3"/>
      <c r="C604" s="5"/>
      <c r="D604" s="7"/>
      <c r="E604" s="7"/>
      <c r="F604" s="8"/>
      <c r="G604" s="8"/>
      <c r="H604" s="8"/>
      <c r="I604" s="8"/>
      <c r="J604" s="8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10"/>
      <c r="V604" s="11"/>
      <c r="W604" s="12"/>
      <c r="X604" s="13"/>
      <c r="Y604" s="14"/>
      <c r="Z604" s="14"/>
      <c r="AA604" s="14"/>
      <c r="AB604" s="14"/>
      <c r="AC604" s="15"/>
      <c r="AD604" s="5"/>
      <c r="AE604" s="16"/>
      <c r="AF604" s="17"/>
      <c r="AG604" s="5"/>
      <c r="AH604" s="5"/>
      <c r="AI604" s="5"/>
      <c r="AJ604" s="19"/>
      <c r="AK604" s="19"/>
      <c r="AL604" s="19"/>
      <c r="AM604" s="19"/>
      <c r="AN604" s="19"/>
      <c r="AO604" s="19"/>
      <c r="AP604" s="19"/>
    </row>
    <row r="605" ht="10.5" customHeight="1">
      <c r="A605" s="3"/>
      <c r="B605" s="3"/>
      <c r="C605" s="5"/>
      <c r="D605" s="7"/>
      <c r="E605" s="7"/>
      <c r="F605" s="8"/>
      <c r="G605" s="8"/>
      <c r="H605" s="8"/>
      <c r="I605" s="8"/>
      <c r="J605" s="8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10"/>
      <c r="V605" s="11"/>
      <c r="W605" s="12"/>
      <c r="X605" s="13"/>
      <c r="Y605" s="14"/>
      <c r="Z605" s="14"/>
      <c r="AA605" s="14"/>
      <c r="AB605" s="14"/>
      <c r="AC605" s="15"/>
      <c r="AD605" s="5"/>
      <c r="AE605" s="16"/>
      <c r="AF605" s="17"/>
      <c r="AG605" s="5"/>
      <c r="AH605" s="5"/>
      <c r="AI605" s="5"/>
      <c r="AJ605" s="19"/>
      <c r="AK605" s="19"/>
      <c r="AL605" s="19"/>
      <c r="AM605" s="19"/>
      <c r="AN605" s="19"/>
      <c r="AO605" s="19"/>
      <c r="AP605" s="19"/>
    </row>
    <row r="606" ht="10.5" customHeight="1">
      <c r="A606" s="3"/>
      <c r="B606" s="3"/>
      <c r="C606" s="5"/>
      <c r="D606" s="7"/>
      <c r="E606" s="7"/>
      <c r="F606" s="8"/>
      <c r="G606" s="8"/>
      <c r="H606" s="8"/>
      <c r="I606" s="8"/>
      <c r="J606" s="8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10"/>
      <c r="V606" s="11"/>
      <c r="W606" s="12"/>
      <c r="X606" s="13"/>
      <c r="Y606" s="14"/>
      <c r="Z606" s="14"/>
      <c r="AA606" s="14"/>
      <c r="AB606" s="14"/>
      <c r="AC606" s="15"/>
      <c r="AD606" s="5"/>
      <c r="AE606" s="16"/>
      <c r="AF606" s="17"/>
      <c r="AG606" s="5"/>
      <c r="AH606" s="5"/>
      <c r="AI606" s="5"/>
      <c r="AJ606" s="19"/>
      <c r="AK606" s="19"/>
      <c r="AL606" s="19"/>
      <c r="AM606" s="19"/>
      <c r="AN606" s="19"/>
      <c r="AO606" s="19"/>
      <c r="AP606" s="19"/>
    </row>
    <row r="607" ht="10.5" customHeight="1">
      <c r="A607" s="3"/>
      <c r="B607" s="3"/>
      <c r="C607" s="5"/>
      <c r="D607" s="7"/>
      <c r="E607" s="7"/>
      <c r="F607" s="8"/>
      <c r="G607" s="8"/>
      <c r="H607" s="8"/>
      <c r="I607" s="8"/>
      <c r="J607" s="8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10"/>
      <c r="V607" s="11"/>
      <c r="W607" s="12"/>
      <c r="X607" s="13"/>
      <c r="Y607" s="14"/>
      <c r="Z607" s="14"/>
      <c r="AA607" s="14"/>
      <c r="AB607" s="14"/>
      <c r="AC607" s="15"/>
      <c r="AD607" s="5"/>
      <c r="AE607" s="16"/>
      <c r="AF607" s="17"/>
      <c r="AG607" s="5"/>
      <c r="AH607" s="5"/>
      <c r="AI607" s="5"/>
      <c r="AJ607" s="19"/>
      <c r="AK607" s="19"/>
      <c r="AL607" s="19"/>
      <c r="AM607" s="19"/>
      <c r="AN607" s="19"/>
      <c r="AO607" s="19"/>
      <c r="AP607" s="19"/>
    </row>
    <row r="608" ht="10.5" customHeight="1">
      <c r="A608" s="3"/>
      <c r="B608" s="3"/>
      <c r="C608" s="5"/>
      <c r="D608" s="7"/>
      <c r="E608" s="7"/>
      <c r="F608" s="8"/>
      <c r="G608" s="8"/>
      <c r="H608" s="8"/>
      <c r="I608" s="8"/>
      <c r="J608" s="8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10"/>
      <c r="V608" s="11"/>
      <c r="W608" s="12"/>
      <c r="X608" s="13"/>
      <c r="Y608" s="14"/>
      <c r="Z608" s="14"/>
      <c r="AA608" s="14"/>
      <c r="AB608" s="14"/>
      <c r="AC608" s="15"/>
      <c r="AD608" s="5"/>
      <c r="AE608" s="16"/>
      <c r="AF608" s="17"/>
      <c r="AG608" s="5"/>
      <c r="AH608" s="5"/>
      <c r="AI608" s="5"/>
      <c r="AJ608" s="19"/>
      <c r="AK608" s="19"/>
      <c r="AL608" s="19"/>
      <c r="AM608" s="19"/>
      <c r="AN608" s="19"/>
      <c r="AO608" s="19"/>
      <c r="AP608" s="19"/>
    </row>
    <row r="609" ht="10.5" customHeight="1">
      <c r="A609" s="3"/>
      <c r="B609" s="3"/>
      <c r="C609" s="5"/>
      <c r="D609" s="7"/>
      <c r="E609" s="7"/>
      <c r="F609" s="8"/>
      <c r="G609" s="8"/>
      <c r="H609" s="8"/>
      <c r="I609" s="8"/>
      <c r="J609" s="8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10"/>
      <c r="V609" s="11"/>
      <c r="W609" s="12"/>
      <c r="X609" s="13"/>
      <c r="Y609" s="14"/>
      <c r="Z609" s="14"/>
      <c r="AA609" s="14"/>
      <c r="AB609" s="14"/>
      <c r="AC609" s="15"/>
      <c r="AD609" s="5"/>
      <c r="AE609" s="16"/>
      <c r="AF609" s="17"/>
      <c r="AG609" s="5"/>
      <c r="AH609" s="5"/>
      <c r="AI609" s="5"/>
      <c r="AJ609" s="19"/>
      <c r="AK609" s="19"/>
      <c r="AL609" s="19"/>
      <c r="AM609" s="19"/>
      <c r="AN609" s="19"/>
      <c r="AO609" s="19"/>
      <c r="AP609" s="19"/>
    </row>
    <row r="610" ht="10.5" customHeight="1">
      <c r="A610" s="3"/>
      <c r="B610" s="3"/>
      <c r="C610" s="5"/>
      <c r="D610" s="7"/>
      <c r="E610" s="7"/>
      <c r="F610" s="8"/>
      <c r="G610" s="8"/>
      <c r="H610" s="8"/>
      <c r="I610" s="8"/>
      <c r="J610" s="8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10"/>
      <c r="V610" s="11"/>
      <c r="W610" s="12"/>
      <c r="X610" s="13"/>
      <c r="Y610" s="14"/>
      <c r="Z610" s="14"/>
      <c r="AA610" s="14"/>
      <c r="AB610" s="14"/>
      <c r="AC610" s="15"/>
      <c r="AD610" s="5"/>
      <c r="AE610" s="16"/>
      <c r="AF610" s="17"/>
      <c r="AG610" s="5"/>
      <c r="AH610" s="5"/>
      <c r="AI610" s="5"/>
      <c r="AJ610" s="19"/>
      <c r="AK610" s="19"/>
      <c r="AL610" s="19"/>
      <c r="AM610" s="19"/>
      <c r="AN610" s="19"/>
      <c r="AO610" s="19"/>
      <c r="AP610" s="19"/>
    </row>
    <row r="611" ht="10.5" customHeight="1">
      <c r="A611" s="3"/>
      <c r="B611" s="3"/>
      <c r="C611" s="5"/>
      <c r="D611" s="7"/>
      <c r="E611" s="7"/>
      <c r="F611" s="8"/>
      <c r="G611" s="8"/>
      <c r="H611" s="8"/>
      <c r="I611" s="8"/>
      <c r="J611" s="8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10"/>
      <c r="V611" s="11"/>
      <c r="W611" s="12"/>
      <c r="X611" s="13"/>
      <c r="Y611" s="14"/>
      <c r="Z611" s="14"/>
      <c r="AA611" s="14"/>
      <c r="AB611" s="14"/>
      <c r="AC611" s="15"/>
      <c r="AD611" s="5"/>
      <c r="AE611" s="16"/>
      <c r="AF611" s="17"/>
      <c r="AG611" s="5"/>
      <c r="AH611" s="5"/>
      <c r="AI611" s="5"/>
      <c r="AJ611" s="19"/>
      <c r="AK611" s="19"/>
      <c r="AL611" s="19"/>
      <c r="AM611" s="19"/>
      <c r="AN611" s="19"/>
      <c r="AO611" s="19"/>
      <c r="AP611" s="19"/>
    </row>
    <row r="612" ht="10.5" customHeight="1">
      <c r="A612" s="3"/>
      <c r="B612" s="3"/>
      <c r="C612" s="5"/>
      <c r="D612" s="7"/>
      <c r="E612" s="7"/>
      <c r="F612" s="8"/>
      <c r="G612" s="8"/>
      <c r="H612" s="8"/>
      <c r="I612" s="8"/>
      <c r="J612" s="8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10"/>
      <c r="V612" s="11"/>
      <c r="W612" s="12"/>
      <c r="X612" s="13"/>
      <c r="Y612" s="14"/>
      <c r="Z612" s="14"/>
      <c r="AA612" s="14"/>
      <c r="AB612" s="14"/>
      <c r="AC612" s="15"/>
      <c r="AD612" s="5"/>
      <c r="AE612" s="16"/>
      <c r="AF612" s="17"/>
      <c r="AG612" s="5"/>
      <c r="AH612" s="5"/>
      <c r="AI612" s="5"/>
      <c r="AJ612" s="19"/>
      <c r="AK612" s="19"/>
      <c r="AL612" s="19"/>
      <c r="AM612" s="19"/>
      <c r="AN612" s="19"/>
      <c r="AO612" s="19"/>
      <c r="AP612" s="19"/>
    </row>
    <row r="613" ht="10.5" customHeight="1">
      <c r="A613" s="3"/>
      <c r="B613" s="3"/>
      <c r="C613" s="5"/>
      <c r="D613" s="7"/>
      <c r="E613" s="7"/>
      <c r="F613" s="8"/>
      <c r="G613" s="8"/>
      <c r="H613" s="8"/>
      <c r="I613" s="8"/>
      <c r="J613" s="8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10"/>
      <c r="V613" s="11"/>
      <c r="W613" s="12"/>
      <c r="X613" s="13"/>
      <c r="Y613" s="14"/>
      <c r="Z613" s="14"/>
      <c r="AA613" s="14"/>
      <c r="AB613" s="14"/>
      <c r="AC613" s="15"/>
      <c r="AD613" s="5"/>
      <c r="AE613" s="16"/>
      <c r="AF613" s="17"/>
      <c r="AG613" s="5"/>
      <c r="AH613" s="5"/>
      <c r="AI613" s="5"/>
      <c r="AJ613" s="19"/>
      <c r="AK613" s="19"/>
      <c r="AL613" s="19"/>
      <c r="AM613" s="19"/>
      <c r="AN613" s="19"/>
      <c r="AO613" s="19"/>
      <c r="AP613" s="19"/>
    </row>
    <row r="614" ht="10.5" customHeight="1">
      <c r="A614" s="3"/>
      <c r="B614" s="3"/>
      <c r="C614" s="5"/>
      <c r="D614" s="7"/>
      <c r="E614" s="7"/>
      <c r="F614" s="8"/>
      <c r="G614" s="8"/>
      <c r="H614" s="8"/>
      <c r="I614" s="8"/>
      <c r="J614" s="8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10"/>
      <c r="V614" s="11"/>
      <c r="W614" s="12"/>
      <c r="X614" s="13"/>
      <c r="Y614" s="14"/>
      <c r="Z614" s="14"/>
      <c r="AA614" s="14"/>
      <c r="AB614" s="14"/>
      <c r="AC614" s="15"/>
      <c r="AD614" s="5"/>
      <c r="AE614" s="16"/>
      <c r="AF614" s="17"/>
      <c r="AG614" s="5"/>
      <c r="AH614" s="5"/>
      <c r="AI614" s="5"/>
      <c r="AJ614" s="19"/>
      <c r="AK614" s="19"/>
      <c r="AL614" s="19"/>
      <c r="AM614" s="19"/>
      <c r="AN614" s="19"/>
      <c r="AO614" s="19"/>
      <c r="AP614" s="19"/>
    </row>
    <row r="615" ht="10.5" customHeight="1">
      <c r="A615" s="3"/>
      <c r="B615" s="3"/>
      <c r="C615" s="5"/>
      <c r="D615" s="7"/>
      <c r="E615" s="7"/>
      <c r="F615" s="8"/>
      <c r="G615" s="8"/>
      <c r="H615" s="8"/>
      <c r="I615" s="8"/>
      <c r="J615" s="8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10"/>
      <c r="V615" s="11"/>
      <c r="W615" s="12"/>
      <c r="X615" s="13"/>
      <c r="Y615" s="14"/>
      <c r="Z615" s="14"/>
      <c r="AA615" s="14"/>
      <c r="AB615" s="14"/>
      <c r="AC615" s="15"/>
      <c r="AD615" s="5"/>
      <c r="AE615" s="16"/>
      <c r="AF615" s="17"/>
      <c r="AG615" s="5"/>
      <c r="AH615" s="5"/>
      <c r="AI615" s="5"/>
      <c r="AJ615" s="19"/>
      <c r="AK615" s="19"/>
      <c r="AL615" s="19"/>
      <c r="AM615" s="19"/>
      <c r="AN615" s="19"/>
      <c r="AO615" s="19"/>
      <c r="AP615" s="19"/>
    </row>
    <row r="616" ht="10.5" customHeight="1">
      <c r="A616" s="3"/>
      <c r="B616" s="3"/>
      <c r="C616" s="5"/>
      <c r="D616" s="7"/>
      <c r="E616" s="7"/>
      <c r="F616" s="8"/>
      <c r="G616" s="8"/>
      <c r="H616" s="8"/>
      <c r="I616" s="8"/>
      <c r="J616" s="8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10"/>
      <c r="V616" s="11"/>
      <c r="W616" s="12"/>
      <c r="X616" s="13"/>
      <c r="Y616" s="14"/>
      <c r="Z616" s="14"/>
      <c r="AA616" s="14"/>
      <c r="AB616" s="14"/>
      <c r="AC616" s="15"/>
      <c r="AD616" s="5"/>
      <c r="AE616" s="16"/>
      <c r="AF616" s="17"/>
      <c r="AG616" s="5"/>
      <c r="AH616" s="5"/>
      <c r="AI616" s="5"/>
      <c r="AJ616" s="19"/>
      <c r="AK616" s="19"/>
      <c r="AL616" s="19"/>
      <c r="AM616" s="19"/>
      <c r="AN616" s="19"/>
      <c r="AO616" s="19"/>
      <c r="AP616" s="19"/>
    </row>
    <row r="617" ht="10.5" customHeight="1">
      <c r="A617" s="3"/>
      <c r="B617" s="3"/>
      <c r="C617" s="5"/>
      <c r="D617" s="7"/>
      <c r="E617" s="7"/>
      <c r="F617" s="8"/>
      <c r="G617" s="8"/>
      <c r="H617" s="8"/>
      <c r="I617" s="8"/>
      <c r="J617" s="8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10"/>
      <c r="V617" s="11"/>
      <c r="W617" s="12"/>
      <c r="X617" s="13"/>
      <c r="Y617" s="14"/>
      <c r="Z617" s="14"/>
      <c r="AA617" s="14"/>
      <c r="AB617" s="14"/>
      <c r="AC617" s="15"/>
      <c r="AD617" s="5"/>
      <c r="AE617" s="16"/>
      <c r="AF617" s="17"/>
      <c r="AG617" s="5"/>
      <c r="AH617" s="5"/>
      <c r="AI617" s="5"/>
      <c r="AJ617" s="19"/>
      <c r="AK617" s="19"/>
      <c r="AL617" s="19"/>
      <c r="AM617" s="19"/>
      <c r="AN617" s="19"/>
      <c r="AO617" s="19"/>
      <c r="AP617" s="19"/>
    </row>
    <row r="618" ht="10.5" customHeight="1">
      <c r="A618" s="3"/>
      <c r="B618" s="3"/>
      <c r="C618" s="5"/>
      <c r="D618" s="7"/>
      <c r="E618" s="7"/>
      <c r="F618" s="8"/>
      <c r="G618" s="8"/>
      <c r="H618" s="8"/>
      <c r="I618" s="8"/>
      <c r="J618" s="8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10"/>
      <c r="V618" s="11"/>
      <c r="W618" s="12"/>
      <c r="X618" s="13"/>
      <c r="Y618" s="14"/>
      <c r="Z618" s="14"/>
      <c r="AA618" s="14"/>
      <c r="AB618" s="14"/>
      <c r="AC618" s="15"/>
      <c r="AD618" s="5"/>
      <c r="AE618" s="16"/>
      <c r="AF618" s="17"/>
      <c r="AG618" s="5"/>
      <c r="AH618" s="5"/>
      <c r="AI618" s="5"/>
      <c r="AJ618" s="19"/>
      <c r="AK618" s="19"/>
      <c r="AL618" s="19"/>
      <c r="AM618" s="19"/>
      <c r="AN618" s="19"/>
      <c r="AO618" s="19"/>
      <c r="AP618" s="19"/>
    </row>
    <row r="619" ht="10.5" customHeight="1">
      <c r="A619" s="3"/>
      <c r="B619" s="3"/>
      <c r="C619" s="5"/>
      <c r="D619" s="7"/>
      <c r="E619" s="7"/>
      <c r="F619" s="8"/>
      <c r="G619" s="8"/>
      <c r="H619" s="8"/>
      <c r="I619" s="8"/>
      <c r="J619" s="8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10"/>
      <c r="V619" s="11"/>
      <c r="W619" s="12"/>
      <c r="X619" s="13"/>
      <c r="Y619" s="14"/>
      <c r="Z619" s="14"/>
      <c r="AA619" s="14"/>
      <c r="AB619" s="14"/>
      <c r="AC619" s="15"/>
      <c r="AD619" s="5"/>
      <c r="AE619" s="16"/>
      <c r="AF619" s="17"/>
      <c r="AG619" s="5"/>
      <c r="AH619" s="5"/>
      <c r="AI619" s="5"/>
      <c r="AJ619" s="19"/>
      <c r="AK619" s="19"/>
      <c r="AL619" s="19"/>
      <c r="AM619" s="19"/>
      <c r="AN619" s="19"/>
      <c r="AO619" s="19"/>
      <c r="AP619" s="19"/>
    </row>
    <row r="620" ht="10.5" customHeight="1">
      <c r="A620" s="3"/>
      <c r="B620" s="3"/>
      <c r="C620" s="5"/>
      <c r="D620" s="7"/>
      <c r="E620" s="7"/>
      <c r="F620" s="8"/>
      <c r="G620" s="8"/>
      <c r="H620" s="8"/>
      <c r="I620" s="8"/>
      <c r="J620" s="8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10"/>
      <c r="V620" s="11"/>
      <c r="W620" s="12"/>
      <c r="X620" s="13"/>
      <c r="Y620" s="14"/>
      <c r="Z620" s="14"/>
      <c r="AA620" s="14"/>
      <c r="AB620" s="14"/>
      <c r="AC620" s="15"/>
      <c r="AD620" s="5"/>
      <c r="AE620" s="16"/>
      <c r="AF620" s="17"/>
      <c r="AG620" s="5"/>
      <c r="AH620" s="5"/>
      <c r="AI620" s="5"/>
      <c r="AJ620" s="19"/>
      <c r="AK620" s="19"/>
      <c r="AL620" s="19"/>
      <c r="AM620" s="19"/>
      <c r="AN620" s="19"/>
      <c r="AO620" s="19"/>
      <c r="AP620" s="19"/>
    </row>
    <row r="621" ht="10.5" customHeight="1">
      <c r="A621" s="3"/>
      <c r="B621" s="3"/>
      <c r="C621" s="5"/>
      <c r="D621" s="7"/>
      <c r="E621" s="7"/>
      <c r="F621" s="8"/>
      <c r="G621" s="8"/>
      <c r="H621" s="8"/>
      <c r="I621" s="8"/>
      <c r="J621" s="8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10"/>
      <c r="V621" s="11"/>
      <c r="W621" s="12"/>
      <c r="X621" s="13"/>
      <c r="Y621" s="14"/>
      <c r="Z621" s="14"/>
      <c r="AA621" s="14"/>
      <c r="AB621" s="14"/>
      <c r="AC621" s="15"/>
      <c r="AD621" s="5"/>
      <c r="AE621" s="16"/>
      <c r="AF621" s="17"/>
      <c r="AG621" s="5"/>
      <c r="AH621" s="5"/>
      <c r="AI621" s="5"/>
      <c r="AJ621" s="19"/>
      <c r="AK621" s="19"/>
      <c r="AL621" s="19"/>
      <c r="AM621" s="19"/>
      <c r="AN621" s="19"/>
      <c r="AO621" s="19"/>
      <c r="AP621" s="19"/>
    </row>
    <row r="622" ht="10.5" customHeight="1">
      <c r="A622" s="3"/>
      <c r="B622" s="3"/>
      <c r="C622" s="5"/>
      <c r="D622" s="7"/>
      <c r="E622" s="7"/>
      <c r="F622" s="8"/>
      <c r="G622" s="8"/>
      <c r="H622" s="8"/>
      <c r="I622" s="8"/>
      <c r="J622" s="8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10"/>
      <c r="V622" s="11"/>
      <c r="W622" s="12"/>
      <c r="X622" s="13"/>
      <c r="Y622" s="14"/>
      <c r="Z622" s="14"/>
      <c r="AA622" s="14"/>
      <c r="AB622" s="14"/>
      <c r="AC622" s="15"/>
      <c r="AD622" s="5"/>
      <c r="AE622" s="16"/>
      <c r="AF622" s="17"/>
      <c r="AG622" s="5"/>
      <c r="AH622" s="5"/>
      <c r="AI622" s="5"/>
      <c r="AJ622" s="19"/>
      <c r="AK622" s="19"/>
      <c r="AL622" s="19"/>
      <c r="AM622" s="19"/>
      <c r="AN622" s="19"/>
      <c r="AO622" s="19"/>
      <c r="AP622" s="19"/>
    </row>
    <row r="623" ht="10.5" customHeight="1">
      <c r="A623" s="3"/>
      <c r="B623" s="3"/>
      <c r="C623" s="5"/>
      <c r="D623" s="7"/>
      <c r="E623" s="7"/>
      <c r="F623" s="8"/>
      <c r="G623" s="8"/>
      <c r="H623" s="8"/>
      <c r="I623" s="8"/>
      <c r="J623" s="8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10"/>
      <c r="V623" s="11"/>
      <c r="W623" s="12"/>
      <c r="X623" s="13"/>
      <c r="Y623" s="14"/>
      <c r="Z623" s="14"/>
      <c r="AA623" s="14"/>
      <c r="AB623" s="14"/>
      <c r="AC623" s="15"/>
      <c r="AD623" s="5"/>
      <c r="AE623" s="16"/>
      <c r="AF623" s="17"/>
      <c r="AG623" s="5"/>
      <c r="AH623" s="5"/>
      <c r="AI623" s="5"/>
      <c r="AJ623" s="19"/>
      <c r="AK623" s="19"/>
      <c r="AL623" s="19"/>
      <c r="AM623" s="19"/>
      <c r="AN623" s="19"/>
      <c r="AO623" s="19"/>
      <c r="AP623" s="19"/>
    </row>
    <row r="624" ht="10.5" customHeight="1">
      <c r="A624" s="3"/>
      <c r="B624" s="3"/>
      <c r="C624" s="5"/>
      <c r="D624" s="7"/>
      <c r="E624" s="7"/>
      <c r="F624" s="8"/>
      <c r="G624" s="8"/>
      <c r="H624" s="8"/>
      <c r="I624" s="8"/>
      <c r="J624" s="8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10"/>
      <c r="V624" s="11"/>
      <c r="W624" s="12"/>
      <c r="X624" s="13"/>
      <c r="Y624" s="14"/>
      <c r="Z624" s="14"/>
      <c r="AA624" s="14"/>
      <c r="AB624" s="14"/>
      <c r="AC624" s="15"/>
      <c r="AD624" s="5"/>
      <c r="AE624" s="16"/>
      <c r="AF624" s="17"/>
      <c r="AG624" s="5"/>
      <c r="AH624" s="5"/>
      <c r="AI624" s="5"/>
      <c r="AJ624" s="19"/>
      <c r="AK624" s="19"/>
      <c r="AL624" s="19"/>
      <c r="AM624" s="19"/>
      <c r="AN624" s="19"/>
      <c r="AO624" s="19"/>
      <c r="AP624" s="19"/>
    </row>
    <row r="625" ht="10.5" customHeight="1">
      <c r="A625" s="3"/>
      <c r="B625" s="3"/>
      <c r="C625" s="5"/>
      <c r="D625" s="7"/>
      <c r="E625" s="7"/>
      <c r="F625" s="8"/>
      <c r="G625" s="8"/>
      <c r="H625" s="8"/>
      <c r="I625" s="8"/>
      <c r="J625" s="8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10"/>
      <c r="V625" s="11"/>
      <c r="W625" s="12"/>
      <c r="X625" s="13"/>
      <c r="Y625" s="14"/>
      <c r="Z625" s="14"/>
      <c r="AA625" s="14"/>
      <c r="AB625" s="14"/>
      <c r="AC625" s="15"/>
      <c r="AD625" s="5"/>
      <c r="AE625" s="16"/>
      <c r="AF625" s="17"/>
      <c r="AG625" s="5"/>
      <c r="AH625" s="5"/>
      <c r="AI625" s="5"/>
      <c r="AJ625" s="19"/>
      <c r="AK625" s="19"/>
      <c r="AL625" s="19"/>
      <c r="AM625" s="19"/>
      <c r="AN625" s="19"/>
      <c r="AO625" s="19"/>
      <c r="AP625" s="19"/>
    </row>
    <row r="626" ht="10.5" customHeight="1">
      <c r="A626" s="3"/>
      <c r="B626" s="3"/>
      <c r="C626" s="5"/>
      <c r="D626" s="7"/>
      <c r="E626" s="7"/>
      <c r="F626" s="8"/>
      <c r="G626" s="8"/>
      <c r="H626" s="8"/>
      <c r="I626" s="8"/>
      <c r="J626" s="8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10"/>
      <c r="V626" s="11"/>
      <c r="W626" s="12"/>
      <c r="X626" s="13"/>
      <c r="Y626" s="14"/>
      <c r="Z626" s="14"/>
      <c r="AA626" s="14"/>
      <c r="AB626" s="14"/>
      <c r="AC626" s="15"/>
      <c r="AD626" s="5"/>
      <c r="AE626" s="16"/>
      <c r="AF626" s="17"/>
      <c r="AG626" s="5"/>
      <c r="AH626" s="5"/>
      <c r="AI626" s="5"/>
      <c r="AJ626" s="19"/>
      <c r="AK626" s="19"/>
      <c r="AL626" s="19"/>
      <c r="AM626" s="19"/>
      <c r="AN626" s="19"/>
      <c r="AO626" s="19"/>
      <c r="AP626" s="19"/>
    </row>
    <row r="627" ht="10.5" customHeight="1">
      <c r="A627" s="3"/>
      <c r="B627" s="3"/>
      <c r="C627" s="5"/>
      <c r="D627" s="7"/>
      <c r="E627" s="7"/>
      <c r="F627" s="8"/>
      <c r="G627" s="8"/>
      <c r="H627" s="8"/>
      <c r="I627" s="8"/>
      <c r="J627" s="8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10"/>
      <c r="V627" s="11"/>
      <c r="W627" s="12"/>
      <c r="X627" s="13"/>
      <c r="Y627" s="14"/>
      <c r="Z627" s="14"/>
      <c r="AA627" s="14"/>
      <c r="AB627" s="14"/>
      <c r="AC627" s="15"/>
      <c r="AD627" s="5"/>
      <c r="AE627" s="16"/>
      <c r="AF627" s="17"/>
      <c r="AG627" s="5"/>
      <c r="AH627" s="5"/>
      <c r="AI627" s="5"/>
      <c r="AJ627" s="19"/>
      <c r="AK627" s="19"/>
      <c r="AL627" s="19"/>
      <c r="AM627" s="19"/>
      <c r="AN627" s="19"/>
      <c r="AO627" s="19"/>
      <c r="AP627" s="19"/>
    </row>
    <row r="628" ht="10.5" customHeight="1">
      <c r="A628" s="3"/>
      <c r="B628" s="3"/>
      <c r="C628" s="5"/>
      <c r="D628" s="7"/>
      <c r="E628" s="7"/>
      <c r="F628" s="8"/>
      <c r="G628" s="8"/>
      <c r="H628" s="8"/>
      <c r="I628" s="8"/>
      <c r="J628" s="8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10"/>
      <c r="V628" s="11"/>
      <c r="W628" s="12"/>
      <c r="X628" s="13"/>
      <c r="Y628" s="14"/>
      <c r="Z628" s="14"/>
      <c r="AA628" s="14"/>
      <c r="AB628" s="14"/>
      <c r="AC628" s="15"/>
      <c r="AD628" s="5"/>
      <c r="AE628" s="16"/>
      <c r="AF628" s="17"/>
      <c r="AG628" s="5"/>
      <c r="AH628" s="5"/>
      <c r="AI628" s="5"/>
      <c r="AJ628" s="19"/>
      <c r="AK628" s="19"/>
      <c r="AL628" s="19"/>
      <c r="AM628" s="19"/>
      <c r="AN628" s="19"/>
      <c r="AO628" s="19"/>
      <c r="AP628" s="19"/>
    </row>
    <row r="629" ht="10.5" customHeight="1">
      <c r="A629" s="3"/>
      <c r="B629" s="3"/>
      <c r="C629" s="5"/>
      <c r="D629" s="7"/>
      <c r="E629" s="7"/>
      <c r="F629" s="8"/>
      <c r="G629" s="8"/>
      <c r="H629" s="8"/>
      <c r="I629" s="8"/>
      <c r="J629" s="8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10"/>
      <c r="V629" s="11"/>
      <c r="W629" s="12"/>
      <c r="X629" s="13"/>
      <c r="Y629" s="14"/>
      <c r="Z629" s="14"/>
      <c r="AA629" s="14"/>
      <c r="AB629" s="14"/>
      <c r="AC629" s="15"/>
      <c r="AD629" s="5"/>
      <c r="AE629" s="16"/>
      <c r="AF629" s="17"/>
      <c r="AG629" s="5"/>
      <c r="AH629" s="5"/>
      <c r="AI629" s="5"/>
      <c r="AJ629" s="19"/>
      <c r="AK629" s="19"/>
      <c r="AL629" s="19"/>
      <c r="AM629" s="19"/>
      <c r="AN629" s="19"/>
      <c r="AO629" s="19"/>
      <c r="AP629" s="19"/>
    </row>
    <row r="630" ht="10.5" customHeight="1">
      <c r="A630" s="3"/>
      <c r="B630" s="3"/>
      <c r="C630" s="5"/>
      <c r="D630" s="7"/>
      <c r="E630" s="7"/>
      <c r="F630" s="8"/>
      <c r="G630" s="8"/>
      <c r="H630" s="8"/>
      <c r="I630" s="8"/>
      <c r="J630" s="8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10"/>
      <c r="V630" s="11"/>
      <c r="W630" s="12"/>
      <c r="X630" s="13"/>
      <c r="Y630" s="14"/>
      <c r="Z630" s="14"/>
      <c r="AA630" s="14"/>
      <c r="AB630" s="14"/>
      <c r="AC630" s="15"/>
      <c r="AD630" s="5"/>
      <c r="AE630" s="16"/>
      <c r="AF630" s="17"/>
      <c r="AG630" s="5"/>
      <c r="AH630" s="5"/>
      <c r="AI630" s="5"/>
      <c r="AJ630" s="19"/>
      <c r="AK630" s="19"/>
      <c r="AL630" s="19"/>
      <c r="AM630" s="19"/>
      <c r="AN630" s="19"/>
      <c r="AO630" s="19"/>
      <c r="AP630" s="19"/>
    </row>
    <row r="631" ht="10.5" customHeight="1">
      <c r="A631" s="3"/>
      <c r="B631" s="3"/>
      <c r="C631" s="5"/>
      <c r="D631" s="7"/>
      <c r="E631" s="7"/>
      <c r="F631" s="8"/>
      <c r="G631" s="8"/>
      <c r="H631" s="8"/>
      <c r="I631" s="8"/>
      <c r="J631" s="8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10"/>
      <c r="V631" s="11"/>
      <c r="W631" s="12"/>
      <c r="X631" s="13"/>
      <c r="Y631" s="14"/>
      <c r="Z631" s="14"/>
      <c r="AA631" s="14"/>
      <c r="AB631" s="14"/>
      <c r="AC631" s="15"/>
      <c r="AD631" s="5"/>
      <c r="AE631" s="16"/>
      <c r="AF631" s="17"/>
      <c r="AG631" s="5"/>
      <c r="AH631" s="5"/>
      <c r="AI631" s="5"/>
      <c r="AJ631" s="19"/>
      <c r="AK631" s="19"/>
      <c r="AL631" s="19"/>
      <c r="AM631" s="19"/>
      <c r="AN631" s="19"/>
      <c r="AO631" s="19"/>
      <c r="AP631" s="19"/>
    </row>
    <row r="632" ht="10.5" customHeight="1">
      <c r="A632" s="3"/>
      <c r="B632" s="3"/>
      <c r="C632" s="5"/>
      <c r="D632" s="7"/>
      <c r="E632" s="7"/>
      <c r="F632" s="8"/>
      <c r="G632" s="8"/>
      <c r="H632" s="8"/>
      <c r="I632" s="8"/>
      <c r="J632" s="8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10"/>
      <c r="V632" s="11"/>
      <c r="W632" s="12"/>
      <c r="X632" s="13"/>
      <c r="Y632" s="14"/>
      <c r="Z632" s="14"/>
      <c r="AA632" s="14"/>
      <c r="AB632" s="14"/>
      <c r="AC632" s="15"/>
      <c r="AD632" s="5"/>
      <c r="AE632" s="16"/>
      <c r="AF632" s="17"/>
      <c r="AG632" s="5"/>
      <c r="AH632" s="5"/>
      <c r="AI632" s="5"/>
      <c r="AJ632" s="19"/>
      <c r="AK632" s="19"/>
      <c r="AL632" s="19"/>
      <c r="AM632" s="19"/>
      <c r="AN632" s="19"/>
      <c r="AO632" s="19"/>
      <c r="AP632" s="19"/>
    </row>
    <row r="633" ht="10.5" customHeight="1">
      <c r="A633" s="3"/>
      <c r="B633" s="3"/>
      <c r="C633" s="5"/>
      <c r="D633" s="7"/>
      <c r="E633" s="7"/>
      <c r="F633" s="8"/>
      <c r="G633" s="8"/>
      <c r="H633" s="8"/>
      <c r="I633" s="8"/>
      <c r="J633" s="8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10"/>
      <c r="V633" s="11"/>
      <c r="W633" s="12"/>
      <c r="X633" s="13"/>
      <c r="Y633" s="14"/>
      <c r="Z633" s="14"/>
      <c r="AA633" s="14"/>
      <c r="AB633" s="14"/>
      <c r="AC633" s="15"/>
      <c r="AD633" s="5"/>
      <c r="AE633" s="16"/>
      <c r="AF633" s="17"/>
      <c r="AG633" s="5"/>
      <c r="AH633" s="5"/>
      <c r="AI633" s="5"/>
      <c r="AJ633" s="19"/>
      <c r="AK633" s="19"/>
      <c r="AL633" s="19"/>
      <c r="AM633" s="19"/>
      <c r="AN633" s="19"/>
      <c r="AO633" s="19"/>
      <c r="AP633" s="19"/>
    </row>
    <row r="634" ht="10.5" customHeight="1">
      <c r="A634" s="3"/>
      <c r="B634" s="3"/>
      <c r="C634" s="5"/>
      <c r="D634" s="7"/>
      <c r="E634" s="7"/>
      <c r="F634" s="8"/>
      <c r="G634" s="8"/>
      <c r="H634" s="8"/>
      <c r="I634" s="8"/>
      <c r="J634" s="8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10"/>
      <c r="V634" s="11"/>
      <c r="W634" s="12"/>
      <c r="X634" s="13"/>
      <c r="Y634" s="14"/>
      <c r="Z634" s="14"/>
      <c r="AA634" s="14"/>
      <c r="AB634" s="14"/>
      <c r="AC634" s="15"/>
      <c r="AD634" s="5"/>
      <c r="AE634" s="16"/>
      <c r="AF634" s="17"/>
      <c r="AG634" s="5"/>
      <c r="AH634" s="5"/>
      <c r="AI634" s="5"/>
      <c r="AJ634" s="19"/>
      <c r="AK634" s="19"/>
      <c r="AL634" s="19"/>
      <c r="AM634" s="19"/>
      <c r="AN634" s="19"/>
      <c r="AO634" s="19"/>
      <c r="AP634" s="19"/>
    </row>
    <row r="635" ht="10.5" customHeight="1">
      <c r="A635" s="3"/>
      <c r="B635" s="3"/>
      <c r="C635" s="5"/>
      <c r="D635" s="7"/>
      <c r="E635" s="7"/>
      <c r="F635" s="8"/>
      <c r="G635" s="8"/>
      <c r="H635" s="8"/>
      <c r="I635" s="8"/>
      <c r="J635" s="8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10"/>
      <c r="V635" s="11"/>
      <c r="W635" s="12"/>
      <c r="X635" s="13"/>
      <c r="Y635" s="14"/>
      <c r="Z635" s="14"/>
      <c r="AA635" s="14"/>
      <c r="AB635" s="14"/>
      <c r="AC635" s="15"/>
      <c r="AD635" s="5"/>
      <c r="AE635" s="16"/>
      <c r="AF635" s="17"/>
      <c r="AG635" s="5"/>
      <c r="AH635" s="5"/>
      <c r="AI635" s="5"/>
      <c r="AJ635" s="19"/>
      <c r="AK635" s="19"/>
      <c r="AL635" s="19"/>
      <c r="AM635" s="19"/>
      <c r="AN635" s="19"/>
      <c r="AO635" s="19"/>
      <c r="AP635" s="19"/>
    </row>
    <row r="636" ht="10.5" customHeight="1">
      <c r="A636" s="3"/>
      <c r="B636" s="3"/>
      <c r="C636" s="5"/>
      <c r="D636" s="7"/>
      <c r="E636" s="7"/>
      <c r="F636" s="8"/>
      <c r="G636" s="8"/>
      <c r="H636" s="8"/>
      <c r="I636" s="8"/>
      <c r="J636" s="8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10"/>
      <c r="V636" s="11"/>
      <c r="W636" s="12"/>
      <c r="X636" s="13"/>
      <c r="Y636" s="14"/>
      <c r="Z636" s="14"/>
      <c r="AA636" s="14"/>
      <c r="AB636" s="14"/>
      <c r="AC636" s="15"/>
      <c r="AD636" s="5"/>
      <c r="AE636" s="16"/>
      <c r="AF636" s="17"/>
      <c r="AG636" s="5"/>
      <c r="AH636" s="5"/>
      <c r="AI636" s="5"/>
      <c r="AJ636" s="19"/>
      <c r="AK636" s="19"/>
      <c r="AL636" s="19"/>
      <c r="AM636" s="19"/>
      <c r="AN636" s="19"/>
      <c r="AO636" s="19"/>
      <c r="AP636" s="19"/>
    </row>
    <row r="637" ht="10.5" customHeight="1">
      <c r="A637" s="3"/>
      <c r="B637" s="3"/>
      <c r="C637" s="5"/>
      <c r="D637" s="7"/>
      <c r="E637" s="7"/>
      <c r="F637" s="8"/>
      <c r="G637" s="8"/>
      <c r="H637" s="8"/>
      <c r="I637" s="8"/>
      <c r="J637" s="8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10"/>
      <c r="V637" s="11"/>
      <c r="W637" s="12"/>
      <c r="X637" s="13"/>
      <c r="Y637" s="14"/>
      <c r="Z637" s="14"/>
      <c r="AA637" s="14"/>
      <c r="AB637" s="14"/>
      <c r="AC637" s="15"/>
      <c r="AD637" s="5"/>
      <c r="AE637" s="16"/>
      <c r="AF637" s="17"/>
      <c r="AG637" s="5"/>
      <c r="AH637" s="5"/>
      <c r="AI637" s="5"/>
      <c r="AJ637" s="19"/>
      <c r="AK637" s="19"/>
      <c r="AL637" s="19"/>
      <c r="AM637" s="19"/>
      <c r="AN637" s="19"/>
      <c r="AO637" s="19"/>
      <c r="AP637" s="19"/>
    </row>
    <row r="638" ht="10.5" customHeight="1">
      <c r="A638" s="3"/>
      <c r="B638" s="3"/>
      <c r="C638" s="5"/>
      <c r="D638" s="7"/>
      <c r="E638" s="7"/>
      <c r="F638" s="8"/>
      <c r="G638" s="8"/>
      <c r="H638" s="8"/>
      <c r="I638" s="8"/>
      <c r="J638" s="8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10"/>
      <c r="V638" s="11"/>
      <c r="W638" s="12"/>
      <c r="X638" s="13"/>
      <c r="Y638" s="14"/>
      <c r="Z638" s="14"/>
      <c r="AA638" s="14"/>
      <c r="AB638" s="14"/>
      <c r="AC638" s="15"/>
      <c r="AD638" s="5"/>
      <c r="AE638" s="16"/>
      <c r="AF638" s="17"/>
      <c r="AG638" s="5"/>
      <c r="AH638" s="5"/>
      <c r="AI638" s="5"/>
      <c r="AJ638" s="19"/>
      <c r="AK638" s="19"/>
      <c r="AL638" s="19"/>
      <c r="AM638" s="19"/>
      <c r="AN638" s="19"/>
      <c r="AO638" s="19"/>
      <c r="AP638" s="19"/>
    </row>
    <row r="639" ht="10.5" customHeight="1">
      <c r="A639" s="3"/>
      <c r="B639" s="3"/>
      <c r="C639" s="5"/>
      <c r="D639" s="7"/>
      <c r="E639" s="7"/>
      <c r="F639" s="8"/>
      <c r="G639" s="8"/>
      <c r="H639" s="8"/>
      <c r="I639" s="8"/>
      <c r="J639" s="8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10"/>
      <c r="V639" s="11"/>
      <c r="W639" s="12"/>
      <c r="X639" s="13"/>
      <c r="Y639" s="14"/>
      <c r="Z639" s="14"/>
      <c r="AA639" s="14"/>
      <c r="AB639" s="14"/>
      <c r="AC639" s="15"/>
      <c r="AD639" s="5"/>
      <c r="AE639" s="16"/>
      <c r="AF639" s="17"/>
      <c r="AG639" s="5"/>
      <c r="AH639" s="5"/>
      <c r="AI639" s="5"/>
      <c r="AJ639" s="19"/>
      <c r="AK639" s="19"/>
      <c r="AL639" s="19"/>
      <c r="AM639" s="19"/>
      <c r="AN639" s="19"/>
      <c r="AO639" s="19"/>
      <c r="AP639" s="19"/>
    </row>
    <row r="640" ht="10.5" customHeight="1">
      <c r="A640" s="3"/>
      <c r="B640" s="3"/>
      <c r="C640" s="5"/>
      <c r="D640" s="7"/>
      <c r="E640" s="7"/>
      <c r="F640" s="8"/>
      <c r="G640" s="8"/>
      <c r="H640" s="8"/>
      <c r="I640" s="8"/>
      <c r="J640" s="8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10"/>
      <c r="V640" s="11"/>
      <c r="W640" s="12"/>
      <c r="X640" s="13"/>
      <c r="Y640" s="14"/>
      <c r="Z640" s="14"/>
      <c r="AA640" s="14"/>
      <c r="AB640" s="14"/>
      <c r="AC640" s="15"/>
      <c r="AD640" s="5"/>
      <c r="AE640" s="16"/>
      <c r="AF640" s="17"/>
      <c r="AG640" s="5"/>
      <c r="AH640" s="5"/>
      <c r="AI640" s="5"/>
      <c r="AJ640" s="19"/>
      <c r="AK640" s="19"/>
      <c r="AL640" s="19"/>
      <c r="AM640" s="19"/>
      <c r="AN640" s="19"/>
      <c r="AO640" s="19"/>
      <c r="AP640" s="19"/>
    </row>
    <row r="641" ht="10.5" customHeight="1">
      <c r="A641" s="3"/>
      <c r="B641" s="3"/>
      <c r="C641" s="5"/>
      <c r="D641" s="7"/>
      <c r="E641" s="7"/>
      <c r="F641" s="8"/>
      <c r="G641" s="8"/>
      <c r="H641" s="8"/>
      <c r="I641" s="8"/>
      <c r="J641" s="8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10"/>
      <c r="V641" s="11"/>
      <c r="W641" s="12"/>
      <c r="X641" s="13"/>
      <c r="Y641" s="14"/>
      <c r="Z641" s="14"/>
      <c r="AA641" s="14"/>
      <c r="AB641" s="14"/>
      <c r="AC641" s="15"/>
      <c r="AD641" s="5"/>
      <c r="AE641" s="16"/>
      <c r="AF641" s="17"/>
      <c r="AG641" s="5"/>
      <c r="AH641" s="5"/>
      <c r="AI641" s="5"/>
      <c r="AJ641" s="19"/>
      <c r="AK641" s="19"/>
      <c r="AL641" s="19"/>
      <c r="AM641" s="19"/>
      <c r="AN641" s="19"/>
      <c r="AO641" s="19"/>
      <c r="AP641" s="19"/>
    </row>
    <row r="642" ht="10.5" customHeight="1">
      <c r="A642" s="3"/>
      <c r="B642" s="3"/>
      <c r="C642" s="5"/>
      <c r="D642" s="7"/>
      <c r="E642" s="7"/>
      <c r="F642" s="8"/>
      <c r="G642" s="8"/>
      <c r="H642" s="8"/>
      <c r="I642" s="8"/>
      <c r="J642" s="8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10"/>
      <c r="V642" s="11"/>
      <c r="W642" s="12"/>
      <c r="X642" s="13"/>
      <c r="Y642" s="14"/>
      <c r="Z642" s="14"/>
      <c r="AA642" s="14"/>
      <c r="AB642" s="14"/>
      <c r="AC642" s="15"/>
      <c r="AD642" s="5"/>
      <c r="AE642" s="16"/>
      <c r="AF642" s="17"/>
      <c r="AG642" s="5"/>
      <c r="AH642" s="5"/>
      <c r="AI642" s="5"/>
      <c r="AJ642" s="19"/>
      <c r="AK642" s="19"/>
      <c r="AL642" s="19"/>
      <c r="AM642" s="19"/>
      <c r="AN642" s="19"/>
      <c r="AO642" s="19"/>
      <c r="AP642" s="19"/>
    </row>
    <row r="643" ht="10.5" customHeight="1">
      <c r="A643" s="3"/>
      <c r="B643" s="3"/>
      <c r="C643" s="5"/>
      <c r="D643" s="7"/>
      <c r="E643" s="7"/>
      <c r="F643" s="8"/>
      <c r="G643" s="8"/>
      <c r="H643" s="8"/>
      <c r="I643" s="8"/>
      <c r="J643" s="8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10"/>
      <c r="V643" s="11"/>
      <c r="W643" s="12"/>
      <c r="X643" s="13"/>
      <c r="Y643" s="14"/>
      <c r="Z643" s="14"/>
      <c r="AA643" s="14"/>
      <c r="AB643" s="14"/>
      <c r="AC643" s="15"/>
      <c r="AD643" s="5"/>
      <c r="AE643" s="16"/>
      <c r="AF643" s="17"/>
      <c r="AG643" s="5"/>
      <c r="AH643" s="5"/>
      <c r="AI643" s="5"/>
      <c r="AJ643" s="19"/>
      <c r="AK643" s="19"/>
      <c r="AL643" s="19"/>
      <c r="AM643" s="19"/>
      <c r="AN643" s="19"/>
      <c r="AO643" s="19"/>
      <c r="AP643" s="19"/>
    </row>
    <row r="644" ht="10.5" customHeight="1">
      <c r="A644" s="3"/>
      <c r="B644" s="3"/>
      <c r="C644" s="5"/>
      <c r="D644" s="7"/>
      <c r="E644" s="7"/>
      <c r="F644" s="8"/>
      <c r="G644" s="8"/>
      <c r="H644" s="8"/>
      <c r="I644" s="8"/>
      <c r="J644" s="8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10"/>
      <c r="V644" s="11"/>
      <c r="W644" s="12"/>
      <c r="X644" s="13"/>
      <c r="Y644" s="14"/>
      <c r="Z644" s="14"/>
      <c r="AA644" s="14"/>
      <c r="AB644" s="14"/>
      <c r="AC644" s="15"/>
      <c r="AD644" s="5"/>
      <c r="AE644" s="16"/>
      <c r="AF644" s="17"/>
      <c r="AG644" s="5"/>
      <c r="AH644" s="5"/>
      <c r="AI644" s="5"/>
      <c r="AJ644" s="19"/>
      <c r="AK644" s="19"/>
      <c r="AL644" s="19"/>
      <c r="AM644" s="19"/>
      <c r="AN644" s="19"/>
      <c r="AO644" s="19"/>
      <c r="AP644" s="19"/>
    </row>
    <row r="645" ht="10.5" customHeight="1">
      <c r="A645" s="3"/>
      <c r="B645" s="3"/>
      <c r="C645" s="5"/>
      <c r="D645" s="7"/>
      <c r="E645" s="7"/>
      <c r="F645" s="8"/>
      <c r="G645" s="8"/>
      <c r="H645" s="8"/>
      <c r="I645" s="8"/>
      <c r="J645" s="8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10"/>
      <c r="V645" s="11"/>
      <c r="W645" s="12"/>
      <c r="X645" s="13"/>
      <c r="Y645" s="14"/>
      <c r="Z645" s="14"/>
      <c r="AA645" s="14"/>
      <c r="AB645" s="14"/>
      <c r="AC645" s="15"/>
      <c r="AD645" s="5"/>
      <c r="AE645" s="16"/>
      <c r="AF645" s="17"/>
      <c r="AG645" s="5"/>
      <c r="AH645" s="5"/>
      <c r="AI645" s="5"/>
      <c r="AJ645" s="19"/>
      <c r="AK645" s="19"/>
      <c r="AL645" s="19"/>
      <c r="AM645" s="19"/>
      <c r="AN645" s="19"/>
      <c r="AO645" s="19"/>
      <c r="AP645" s="19"/>
    </row>
    <row r="646" ht="10.5" customHeight="1">
      <c r="A646" s="3"/>
      <c r="B646" s="3"/>
      <c r="C646" s="5"/>
      <c r="D646" s="7"/>
      <c r="E646" s="7"/>
      <c r="F646" s="8"/>
      <c r="G646" s="8"/>
      <c r="H646" s="8"/>
      <c r="I646" s="8"/>
      <c r="J646" s="8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10"/>
      <c r="V646" s="11"/>
      <c r="W646" s="12"/>
      <c r="X646" s="13"/>
      <c r="Y646" s="14"/>
      <c r="Z646" s="14"/>
      <c r="AA646" s="14"/>
      <c r="AB646" s="14"/>
      <c r="AC646" s="15"/>
      <c r="AD646" s="5"/>
      <c r="AE646" s="16"/>
      <c r="AF646" s="17"/>
      <c r="AG646" s="5"/>
      <c r="AH646" s="5"/>
      <c r="AI646" s="5"/>
      <c r="AJ646" s="19"/>
      <c r="AK646" s="19"/>
      <c r="AL646" s="19"/>
      <c r="AM646" s="19"/>
      <c r="AN646" s="19"/>
      <c r="AO646" s="19"/>
      <c r="AP646" s="19"/>
    </row>
    <row r="647" ht="10.5" customHeight="1">
      <c r="A647" s="3"/>
      <c r="B647" s="3"/>
      <c r="C647" s="5"/>
      <c r="D647" s="7"/>
      <c r="E647" s="7"/>
      <c r="F647" s="8"/>
      <c r="G647" s="8"/>
      <c r="H647" s="8"/>
      <c r="I647" s="8"/>
      <c r="J647" s="8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10"/>
      <c r="V647" s="11"/>
      <c r="W647" s="12"/>
      <c r="X647" s="13"/>
      <c r="Y647" s="14"/>
      <c r="Z647" s="14"/>
      <c r="AA647" s="14"/>
      <c r="AB647" s="14"/>
      <c r="AC647" s="15"/>
      <c r="AD647" s="5"/>
      <c r="AE647" s="16"/>
      <c r="AF647" s="17"/>
      <c r="AG647" s="5"/>
      <c r="AH647" s="5"/>
      <c r="AI647" s="5"/>
      <c r="AJ647" s="19"/>
      <c r="AK647" s="19"/>
      <c r="AL647" s="19"/>
      <c r="AM647" s="19"/>
      <c r="AN647" s="19"/>
      <c r="AO647" s="19"/>
      <c r="AP647" s="19"/>
    </row>
    <row r="648" ht="10.5" customHeight="1">
      <c r="A648" s="3"/>
      <c r="B648" s="3"/>
      <c r="C648" s="5"/>
      <c r="D648" s="7"/>
      <c r="E648" s="7"/>
      <c r="F648" s="8"/>
      <c r="G648" s="8"/>
      <c r="H648" s="8"/>
      <c r="I648" s="8"/>
      <c r="J648" s="8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10"/>
      <c r="V648" s="11"/>
      <c r="W648" s="12"/>
      <c r="X648" s="13"/>
      <c r="Y648" s="14"/>
      <c r="Z648" s="14"/>
      <c r="AA648" s="14"/>
      <c r="AB648" s="14"/>
      <c r="AC648" s="15"/>
      <c r="AD648" s="5"/>
      <c r="AE648" s="16"/>
      <c r="AF648" s="17"/>
      <c r="AG648" s="5"/>
      <c r="AH648" s="5"/>
      <c r="AI648" s="5"/>
      <c r="AJ648" s="19"/>
      <c r="AK648" s="19"/>
      <c r="AL648" s="19"/>
      <c r="AM648" s="19"/>
      <c r="AN648" s="19"/>
      <c r="AO648" s="19"/>
      <c r="AP648" s="19"/>
    </row>
    <row r="649" ht="10.5" customHeight="1">
      <c r="A649" s="3"/>
      <c r="B649" s="3"/>
      <c r="C649" s="5"/>
      <c r="D649" s="7"/>
      <c r="E649" s="7"/>
      <c r="F649" s="8"/>
      <c r="G649" s="8"/>
      <c r="H649" s="8"/>
      <c r="I649" s="8"/>
      <c r="J649" s="8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10"/>
      <c r="V649" s="11"/>
      <c r="W649" s="12"/>
      <c r="X649" s="13"/>
      <c r="Y649" s="14"/>
      <c r="Z649" s="14"/>
      <c r="AA649" s="14"/>
      <c r="AB649" s="14"/>
      <c r="AC649" s="15"/>
      <c r="AD649" s="5"/>
      <c r="AE649" s="16"/>
      <c r="AF649" s="17"/>
      <c r="AG649" s="5"/>
      <c r="AH649" s="5"/>
      <c r="AI649" s="5"/>
      <c r="AJ649" s="19"/>
      <c r="AK649" s="19"/>
      <c r="AL649" s="19"/>
      <c r="AM649" s="19"/>
      <c r="AN649" s="19"/>
      <c r="AO649" s="19"/>
      <c r="AP649" s="19"/>
    </row>
    <row r="650" ht="10.5" customHeight="1">
      <c r="A650" s="3"/>
      <c r="B650" s="3"/>
      <c r="C650" s="5"/>
      <c r="D650" s="7"/>
      <c r="E650" s="7"/>
      <c r="F650" s="8"/>
      <c r="G650" s="8"/>
      <c r="H650" s="8"/>
      <c r="I650" s="8"/>
      <c r="J650" s="8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10"/>
      <c r="V650" s="11"/>
      <c r="W650" s="12"/>
      <c r="X650" s="13"/>
      <c r="Y650" s="14"/>
      <c r="Z650" s="14"/>
      <c r="AA650" s="14"/>
      <c r="AB650" s="14"/>
      <c r="AC650" s="15"/>
      <c r="AD650" s="5"/>
      <c r="AE650" s="16"/>
      <c r="AF650" s="17"/>
      <c r="AG650" s="5"/>
      <c r="AH650" s="5"/>
      <c r="AI650" s="5"/>
      <c r="AJ650" s="19"/>
      <c r="AK650" s="19"/>
      <c r="AL650" s="19"/>
      <c r="AM650" s="19"/>
      <c r="AN650" s="19"/>
      <c r="AO650" s="19"/>
      <c r="AP650" s="19"/>
    </row>
    <row r="651" ht="10.5" customHeight="1">
      <c r="A651" s="3"/>
      <c r="B651" s="3"/>
      <c r="C651" s="5"/>
      <c r="D651" s="7"/>
      <c r="E651" s="7"/>
      <c r="F651" s="8"/>
      <c r="G651" s="8"/>
      <c r="H651" s="8"/>
      <c r="I651" s="8"/>
      <c r="J651" s="8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10"/>
      <c r="V651" s="11"/>
      <c r="W651" s="12"/>
      <c r="X651" s="13"/>
      <c r="Y651" s="14"/>
      <c r="Z651" s="14"/>
      <c r="AA651" s="14"/>
      <c r="AB651" s="14"/>
      <c r="AC651" s="15"/>
      <c r="AD651" s="5"/>
      <c r="AE651" s="16"/>
      <c r="AF651" s="17"/>
      <c r="AG651" s="5"/>
      <c r="AH651" s="5"/>
      <c r="AI651" s="5"/>
      <c r="AJ651" s="19"/>
      <c r="AK651" s="19"/>
      <c r="AL651" s="19"/>
      <c r="AM651" s="19"/>
      <c r="AN651" s="19"/>
      <c r="AO651" s="19"/>
      <c r="AP651" s="19"/>
    </row>
    <row r="652" ht="10.5" customHeight="1">
      <c r="A652" s="3"/>
      <c r="B652" s="3"/>
      <c r="C652" s="5"/>
      <c r="D652" s="7"/>
      <c r="E652" s="7"/>
      <c r="F652" s="8"/>
      <c r="G652" s="8"/>
      <c r="H652" s="8"/>
      <c r="I652" s="8"/>
      <c r="J652" s="8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10"/>
      <c r="V652" s="11"/>
      <c r="W652" s="12"/>
      <c r="X652" s="13"/>
      <c r="Y652" s="14"/>
      <c r="Z652" s="14"/>
      <c r="AA652" s="14"/>
      <c r="AB652" s="14"/>
      <c r="AC652" s="15"/>
      <c r="AD652" s="5"/>
      <c r="AE652" s="16"/>
      <c r="AF652" s="17"/>
      <c r="AG652" s="5"/>
      <c r="AH652" s="5"/>
      <c r="AI652" s="5"/>
      <c r="AJ652" s="19"/>
      <c r="AK652" s="19"/>
      <c r="AL652" s="19"/>
      <c r="AM652" s="19"/>
      <c r="AN652" s="19"/>
      <c r="AO652" s="19"/>
      <c r="AP652" s="19"/>
    </row>
    <row r="653" ht="10.5" customHeight="1">
      <c r="A653" s="3"/>
      <c r="B653" s="3"/>
      <c r="C653" s="5"/>
      <c r="D653" s="7"/>
      <c r="E653" s="7"/>
      <c r="F653" s="8"/>
      <c r="G653" s="8"/>
      <c r="H653" s="8"/>
      <c r="I653" s="8"/>
      <c r="J653" s="8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10"/>
      <c r="V653" s="11"/>
      <c r="W653" s="12"/>
      <c r="X653" s="13"/>
      <c r="Y653" s="14"/>
      <c r="Z653" s="14"/>
      <c r="AA653" s="14"/>
      <c r="AB653" s="14"/>
      <c r="AC653" s="15"/>
      <c r="AD653" s="5"/>
      <c r="AE653" s="16"/>
      <c r="AF653" s="17"/>
      <c r="AG653" s="5"/>
      <c r="AH653" s="5"/>
      <c r="AI653" s="5"/>
      <c r="AJ653" s="19"/>
      <c r="AK653" s="19"/>
      <c r="AL653" s="19"/>
      <c r="AM653" s="19"/>
      <c r="AN653" s="19"/>
      <c r="AO653" s="19"/>
      <c r="AP653" s="19"/>
    </row>
    <row r="654" ht="10.5" customHeight="1">
      <c r="A654" s="3"/>
      <c r="B654" s="3"/>
      <c r="C654" s="5"/>
      <c r="D654" s="7"/>
      <c r="E654" s="7"/>
      <c r="F654" s="8"/>
      <c r="G654" s="8"/>
      <c r="H654" s="8"/>
      <c r="I654" s="8"/>
      <c r="J654" s="8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10"/>
      <c r="V654" s="11"/>
      <c r="W654" s="12"/>
      <c r="X654" s="13"/>
      <c r="Y654" s="14"/>
      <c r="Z654" s="14"/>
      <c r="AA654" s="14"/>
      <c r="AB654" s="14"/>
      <c r="AC654" s="15"/>
      <c r="AD654" s="5"/>
      <c r="AE654" s="16"/>
      <c r="AF654" s="17"/>
      <c r="AG654" s="5"/>
      <c r="AH654" s="5"/>
      <c r="AI654" s="5"/>
      <c r="AJ654" s="19"/>
      <c r="AK654" s="19"/>
      <c r="AL654" s="19"/>
      <c r="AM654" s="19"/>
      <c r="AN654" s="19"/>
      <c r="AO654" s="19"/>
      <c r="AP654" s="19"/>
    </row>
    <row r="655" ht="10.5" customHeight="1">
      <c r="A655" s="3"/>
      <c r="B655" s="3"/>
      <c r="C655" s="5"/>
      <c r="D655" s="7"/>
      <c r="E655" s="7"/>
      <c r="F655" s="8"/>
      <c r="G655" s="8"/>
      <c r="H655" s="8"/>
      <c r="I655" s="8"/>
      <c r="J655" s="8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10"/>
      <c r="V655" s="11"/>
      <c r="W655" s="12"/>
      <c r="X655" s="13"/>
      <c r="Y655" s="14"/>
      <c r="Z655" s="14"/>
      <c r="AA655" s="14"/>
      <c r="AB655" s="14"/>
      <c r="AC655" s="15"/>
      <c r="AD655" s="5"/>
      <c r="AE655" s="16"/>
      <c r="AF655" s="17"/>
      <c r="AG655" s="5"/>
      <c r="AH655" s="5"/>
      <c r="AI655" s="5"/>
      <c r="AJ655" s="19"/>
      <c r="AK655" s="19"/>
      <c r="AL655" s="19"/>
      <c r="AM655" s="19"/>
      <c r="AN655" s="19"/>
      <c r="AO655" s="19"/>
      <c r="AP655" s="19"/>
    </row>
    <row r="656" ht="10.5" customHeight="1">
      <c r="A656" s="3"/>
      <c r="B656" s="3"/>
      <c r="C656" s="5"/>
      <c r="D656" s="7"/>
      <c r="E656" s="7"/>
      <c r="F656" s="8"/>
      <c r="G656" s="8"/>
      <c r="H656" s="8"/>
      <c r="I656" s="8"/>
      <c r="J656" s="8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10"/>
      <c r="V656" s="11"/>
      <c r="W656" s="12"/>
      <c r="X656" s="13"/>
      <c r="Y656" s="14"/>
      <c r="Z656" s="14"/>
      <c r="AA656" s="14"/>
      <c r="AB656" s="14"/>
      <c r="AC656" s="15"/>
      <c r="AD656" s="5"/>
      <c r="AE656" s="16"/>
      <c r="AF656" s="17"/>
      <c r="AG656" s="5"/>
      <c r="AH656" s="5"/>
      <c r="AI656" s="5"/>
      <c r="AJ656" s="19"/>
      <c r="AK656" s="19"/>
      <c r="AL656" s="19"/>
      <c r="AM656" s="19"/>
      <c r="AN656" s="19"/>
      <c r="AO656" s="19"/>
      <c r="AP656" s="19"/>
    </row>
    <row r="657" ht="10.5" customHeight="1">
      <c r="A657" s="3"/>
      <c r="B657" s="3"/>
      <c r="C657" s="5"/>
      <c r="D657" s="7"/>
      <c r="E657" s="7"/>
      <c r="F657" s="8"/>
      <c r="G657" s="8"/>
      <c r="H657" s="8"/>
      <c r="I657" s="8"/>
      <c r="J657" s="8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10"/>
      <c r="V657" s="11"/>
      <c r="W657" s="12"/>
      <c r="X657" s="13"/>
      <c r="Y657" s="14"/>
      <c r="Z657" s="14"/>
      <c r="AA657" s="14"/>
      <c r="AB657" s="14"/>
      <c r="AC657" s="15"/>
      <c r="AD657" s="5"/>
      <c r="AE657" s="16"/>
      <c r="AF657" s="17"/>
      <c r="AG657" s="5"/>
      <c r="AH657" s="5"/>
      <c r="AI657" s="5"/>
      <c r="AJ657" s="19"/>
      <c r="AK657" s="19"/>
      <c r="AL657" s="19"/>
      <c r="AM657" s="19"/>
      <c r="AN657" s="19"/>
      <c r="AO657" s="19"/>
      <c r="AP657" s="19"/>
    </row>
    <row r="658" ht="10.5" customHeight="1">
      <c r="A658" s="3"/>
      <c r="B658" s="3"/>
      <c r="C658" s="5"/>
      <c r="D658" s="7"/>
      <c r="E658" s="7"/>
      <c r="F658" s="8"/>
      <c r="G658" s="8"/>
      <c r="H658" s="8"/>
      <c r="I658" s="8"/>
      <c r="J658" s="8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10"/>
      <c r="V658" s="11"/>
      <c r="W658" s="12"/>
      <c r="X658" s="13"/>
      <c r="Y658" s="14"/>
      <c r="Z658" s="14"/>
      <c r="AA658" s="14"/>
      <c r="AB658" s="14"/>
      <c r="AC658" s="15"/>
      <c r="AD658" s="5"/>
      <c r="AE658" s="16"/>
      <c r="AF658" s="17"/>
      <c r="AG658" s="5"/>
      <c r="AH658" s="5"/>
      <c r="AI658" s="5"/>
      <c r="AJ658" s="19"/>
      <c r="AK658" s="19"/>
      <c r="AL658" s="19"/>
      <c r="AM658" s="19"/>
      <c r="AN658" s="19"/>
      <c r="AO658" s="19"/>
      <c r="AP658" s="19"/>
    </row>
    <row r="659" ht="10.5" customHeight="1">
      <c r="A659" s="3"/>
      <c r="B659" s="3"/>
      <c r="C659" s="5"/>
      <c r="D659" s="7"/>
      <c r="E659" s="7"/>
      <c r="F659" s="8"/>
      <c r="G659" s="8"/>
      <c r="H659" s="8"/>
      <c r="I659" s="8"/>
      <c r="J659" s="8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10"/>
      <c r="V659" s="11"/>
      <c r="W659" s="12"/>
      <c r="X659" s="13"/>
      <c r="Y659" s="14"/>
      <c r="Z659" s="14"/>
      <c r="AA659" s="14"/>
      <c r="AB659" s="14"/>
      <c r="AC659" s="15"/>
      <c r="AD659" s="5"/>
      <c r="AE659" s="16"/>
      <c r="AF659" s="17"/>
      <c r="AG659" s="5"/>
      <c r="AH659" s="5"/>
      <c r="AI659" s="5"/>
      <c r="AJ659" s="19"/>
      <c r="AK659" s="19"/>
      <c r="AL659" s="19"/>
      <c r="AM659" s="19"/>
      <c r="AN659" s="19"/>
      <c r="AO659" s="19"/>
      <c r="AP659" s="19"/>
    </row>
    <row r="660" ht="10.5" customHeight="1">
      <c r="A660" s="3"/>
      <c r="B660" s="3"/>
      <c r="C660" s="5"/>
      <c r="D660" s="7"/>
      <c r="E660" s="7"/>
      <c r="F660" s="8"/>
      <c r="G660" s="8"/>
      <c r="H660" s="8"/>
      <c r="I660" s="8"/>
      <c r="J660" s="8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10"/>
      <c r="V660" s="11"/>
      <c r="W660" s="12"/>
      <c r="X660" s="13"/>
      <c r="Y660" s="14"/>
      <c r="Z660" s="14"/>
      <c r="AA660" s="14"/>
      <c r="AB660" s="14"/>
      <c r="AC660" s="15"/>
      <c r="AD660" s="5"/>
      <c r="AE660" s="16"/>
      <c r="AF660" s="17"/>
      <c r="AG660" s="5"/>
      <c r="AH660" s="5"/>
      <c r="AI660" s="5"/>
      <c r="AJ660" s="19"/>
      <c r="AK660" s="19"/>
      <c r="AL660" s="19"/>
      <c r="AM660" s="19"/>
      <c r="AN660" s="19"/>
      <c r="AO660" s="19"/>
      <c r="AP660" s="19"/>
    </row>
    <row r="661" ht="10.5" customHeight="1">
      <c r="A661" s="3"/>
      <c r="B661" s="3"/>
      <c r="C661" s="5"/>
      <c r="D661" s="7"/>
      <c r="E661" s="7"/>
      <c r="F661" s="8"/>
      <c r="G661" s="8"/>
      <c r="H661" s="8"/>
      <c r="I661" s="8"/>
      <c r="J661" s="8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10"/>
      <c r="V661" s="11"/>
      <c r="W661" s="12"/>
      <c r="X661" s="13"/>
      <c r="Y661" s="14"/>
      <c r="Z661" s="14"/>
      <c r="AA661" s="14"/>
      <c r="AB661" s="14"/>
      <c r="AC661" s="15"/>
      <c r="AD661" s="5"/>
      <c r="AE661" s="16"/>
      <c r="AF661" s="17"/>
      <c r="AG661" s="5"/>
      <c r="AH661" s="5"/>
      <c r="AI661" s="5"/>
      <c r="AJ661" s="19"/>
      <c r="AK661" s="19"/>
      <c r="AL661" s="19"/>
      <c r="AM661" s="19"/>
      <c r="AN661" s="19"/>
      <c r="AO661" s="19"/>
      <c r="AP661" s="19"/>
    </row>
    <row r="662" ht="10.5" customHeight="1">
      <c r="A662" s="3"/>
      <c r="B662" s="3"/>
      <c r="C662" s="5"/>
      <c r="D662" s="7"/>
      <c r="E662" s="7"/>
      <c r="F662" s="8"/>
      <c r="G662" s="8"/>
      <c r="H662" s="8"/>
      <c r="I662" s="8"/>
      <c r="J662" s="8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10"/>
      <c r="V662" s="11"/>
      <c r="W662" s="12"/>
      <c r="X662" s="13"/>
      <c r="Y662" s="14"/>
      <c r="Z662" s="14"/>
      <c r="AA662" s="14"/>
      <c r="AB662" s="14"/>
      <c r="AC662" s="15"/>
      <c r="AD662" s="5"/>
      <c r="AE662" s="16"/>
      <c r="AF662" s="17"/>
      <c r="AG662" s="5"/>
      <c r="AH662" s="5"/>
      <c r="AI662" s="5"/>
      <c r="AJ662" s="19"/>
      <c r="AK662" s="19"/>
      <c r="AL662" s="19"/>
      <c r="AM662" s="19"/>
      <c r="AN662" s="19"/>
      <c r="AO662" s="19"/>
      <c r="AP662" s="19"/>
    </row>
    <row r="663" ht="10.5" customHeight="1">
      <c r="A663" s="3"/>
      <c r="B663" s="3"/>
      <c r="C663" s="5"/>
      <c r="D663" s="7"/>
      <c r="E663" s="7"/>
      <c r="F663" s="8"/>
      <c r="G663" s="8"/>
      <c r="H663" s="8"/>
      <c r="I663" s="8"/>
      <c r="J663" s="8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10"/>
      <c r="V663" s="11"/>
      <c r="W663" s="12"/>
      <c r="X663" s="13"/>
      <c r="Y663" s="14"/>
      <c r="Z663" s="14"/>
      <c r="AA663" s="14"/>
      <c r="AB663" s="14"/>
      <c r="AC663" s="15"/>
      <c r="AD663" s="5"/>
      <c r="AE663" s="16"/>
      <c r="AF663" s="17"/>
      <c r="AG663" s="5"/>
      <c r="AH663" s="5"/>
      <c r="AI663" s="5"/>
      <c r="AJ663" s="19"/>
      <c r="AK663" s="19"/>
      <c r="AL663" s="19"/>
      <c r="AM663" s="19"/>
      <c r="AN663" s="19"/>
      <c r="AO663" s="19"/>
      <c r="AP663" s="19"/>
    </row>
    <row r="664" ht="10.5" customHeight="1">
      <c r="A664" s="3"/>
      <c r="B664" s="3"/>
      <c r="C664" s="5"/>
      <c r="D664" s="7"/>
      <c r="E664" s="7"/>
      <c r="F664" s="8"/>
      <c r="G664" s="8"/>
      <c r="H664" s="8"/>
      <c r="I664" s="8"/>
      <c r="J664" s="8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10"/>
      <c r="V664" s="11"/>
      <c r="W664" s="12"/>
      <c r="X664" s="13"/>
      <c r="Y664" s="14"/>
      <c r="Z664" s="14"/>
      <c r="AA664" s="14"/>
      <c r="AB664" s="14"/>
      <c r="AC664" s="15"/>
      <c r="AD664" s="5"/>
      <c r="AE664" s="16"/>
      <c r="AF664" s="17"/>
      <c r="AG664" s="5"/>
      <c r="AH664" s="5"/>
      <c r="AI664" s="5"/>
      <c r="AJ664" s="19"/>
      <c r="AK664" s="19"/>
      <c r="AL664" s="19"/>
      <c r="AM664" s="19"/>
      <c r="AN664" s="19"/>
      <c r="AO664" s="19"/>
      <c r="AP664" s="19"/>
    </row>
    <row r="665" ht="10.5" customHeight="1">
      <c r="A665" s="3"/>
      <c r="B665" s="3"/>
      <c r="C665" s="5"/>
      <c r="D665" s="7"/>
      <c r="E665" s="7"/>
      <c r="F665" s="8"/>
      <c r="G665" s="8"/>
      <c r="H665" s="8"/>
      <c r="I665" s="8"/>
      <c r="J665" s="8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10"/>
      <c r="V665" s="11"/>
      <c r="W665" s="12"/>
      <c r="X665" s="13"/>
      <c r="Y665" s="14"/>
      <c r="Z665" s="14"/>
      <c r="AA665" s="14"/>
      <c r="AB665" s="14"/>
      <c r="AC665" s="15"/>
      <c r="AD665" s="5"/>
      <c r="AE665" s="16"/>
      <c r="AF665" s="17"/>
      <c r="AG665" s="5"/>
      <c r="AH665" s="5"/>
      <c r="AI665" s="5"/>
      <c r="AJ665" s="19"/>
      <c r="AK665" s="19"/>
      <c r="AL665" s="19"/>
      <c r="AM665" s="19"/>
      <c r="AN665" s="19"/>
      <c r="AO665" s="19"/>
      <c r="AP665" s="19"/>
    </row>
    <row r="666" ht="10.5" customHeight="1">
      <c r="A666" s="3"/>
      <c r="B666" s="3"/>
      <c r="C666" s="5"/>
      <c r="D666" s="7"/>
      <c r="E666" s="7"/>
      <c r="F666" s="8"/>
      <c r="G666" s="8"/>
      <c r="H666" s="8"/>
      <c r="I666" s="8"/>
      <c r="J666" s="8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10"/>
      <c r="V666" s="11"/>
      <c r="W666" s="12"/>
      <c r="X666" s="13"/>
      <c r="Y666" s="14"/>
      <c r="Z666" s="14"/>
      <c r="AA666" s="14"/>
      <c r="AB666" s="14"/>
      <c r="AC666" s="15"/>
      <c r="AD666" s="5"/>
      <c r="AE666" s="16"/>
      <c r="AF666" s="17"/>
      <c r="AG666" s="5"/>
      <c r="AH666" s="5"/>
      <c r="AI666" s="5"/>
      <c r="AJ666" s="19"/>
      <c r="AK666" s="19"/>
      <c r="AL666" s="19"/>
      <c r="AM666" s="19"/>
      <c r="AN666" s="19"/>
      <c r="AO666" s="19"/>
      <c r="AP666" s="19"/>
    </row>
    <row r="667" ht="10.5" customHeight="1">
      <c r="A667" s="3"/>
      <c r="B667" s="3"/>
      <c r="C667" s="5"/>
      <c r="D667" s="7"/>
      <c r="E667" s="7"/>
      <c r="F667" s="8"/>
      <c r="G667" s="8"/>
      <c r="H667" s="8"/>
      <c r="I667" s="8"/>
      <c r="J667" s="8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10"/>
      <c r="V667" s="11"/>
      <c r="W667" s="12"/>
      <c r="X667" s="13"/>
      <c r="Y667" s="14"/>
      <c r="Z667" s="14"/>
      <c r="AA667" s="14"/>
      <c r="AB667" s="14"/>
      <c r="AC667" s="15"/>
      <c r="AD667" s="5"/>
      <c r="AE667" s="16"/>
      <c r="AF667" s="17"/>
      <c r="AG667" s="5"/>
      <c r="AH667" s="5"/>
      <c r="AI667" s="5"/>
      <c r="AJ667" s="19"/>
      <c r="AK667" s="19"/>
      <c r="AL667" s="19"/>
      <c r="AM667" s="19"/>
      <c r="AN667" s="19"/>
      <c r="AO667" s="19"/>
      <c r="AP667" s="19"/>
    </row>
    <row r="668" ht="10.5" customHeight="1">
      <c r="A668" s="3"/>
      <c r="B668" s="3"/>
      <c r="C668" s="5"/>
      <c r="D668" s="7"/>
      <c r="E668" s="7"/>
      <c r="F668" s="8"/>
      <c r="G668" s="8"/>
      <c r="H668" s="8"/>
      <c r="I668" s="8"/>
      <c r="J668" s="8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10"/>
      <c r="V668" s="11"/>
      <c r="W668" s="12"/>
      <c r="X668" s="13"/>
      <c r="Y668" s="14"/>
      <c r="Z668" s="14"/>
      <c r="AA668" s="14"/>
      <c r="AB668" s="14"/>
      <c r="AC668" s="15"/>
      <c r="AD668" s="5"/>
      <c r="AE668" s="16"/>
      <c r="AF668" s="17"/>
      <c r="AG668" s="5"/>
      <c r="AH668" s="5"/>
      <c r="AI668" s="5"/>
      <c r="AJ668" s="19"/>
      <c r="AK668" s="19"/>
      <c r="AL668" s="19"/>
      <c r="AM668" s="19"/>
      <c r="AN668" s="19"/>
      <c r="AO668" s="19"/>
      <c r="AP668" s="19"/>
    </row>
    <row r="669" ht="10.5" customHeight="1">
      <c r="A669" s="3"/>
      <c r="B669" s="3"/>
      <c r="C669" s="5"/>
      <c r="D669" s="7"/>
      <c r="E669" s="7"/>
      <c r="F669" s="8"/>
      <c r="G669" s="8"/>
      <c r="H669" s="8"/>
      <c r="I669" s="8"/>
      <c r="J669" s="8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10"/>
      <c r="V669" s="11"/>
      <c r="W669" s="12"/>
      <c r="X669" s="13"/>
      <c r="Y669" s="14"/>
      <c r="Z669" s="14"/>
      <c r="AA669" s="14"/>
      <c r="AB669" s="14"/>
      <c r="AC669" s="15"/>
      <c r="AD669" s="5"/>
      <c r="AE669" s="16"/>
      <c r="AF669" s="17"/>
      <c r="AG669" s="5"/>
      <c r="AH669" s="5"/>
      <c r="AI669" s="5"/>
      <c r="AJ669" s="19"/>
      <c r="AK669" s="19"/>
      <c r="AL669" s="19"/>
      <c r="AM669" s="19"/>
      <c r="AN669" s="19"/>
      <c r="AO669" s="19"/>
      <c r="AP669" s="19"/>
    </row>
    <row r="670" ht="10.5" customHeight="1">
      <c r="A670" s="3"/>
      <c r="B670" s="3"/>
      <c r="C670" s="5"/>
      <c r="D670" s="7"/>
      <c r="E670" s="7"/>
      <c r="F670" s="8"/>
      <c r="G670" s="8"/>
      <c r="H670" s="8"/>
      <c r="I670" s="8"/>
      <c r="J670" s="8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10"/>
      <c r="V670" s="11"/>
      <c r="W670" s="12"/>
      <c r="X670" s="13"/>
      <c r="Y670" s="14"/>
      <c r="Z670" s="14"/>
      <c r="AA670" s="14"/>
      <c r="AB670" s="14"/>
      <c r="AC670" s="15"/>
      <c r="AD670" s="5"/>
      <c r="AE670" s="16"/>
      <c r="AF670" s="17"/>
      <c r="AG670" s="5"/>
      <c r="AH670" s="5"/>
      <c r="AI670" s="5"/>
      <c r="AJ670" s="19"/>
      <c r="AK670" s="19"/>
      <c r="AL670" s="19"/>
      <c r="AM670" s="19"/>
      <c r="AN670" s="19"/>
      <c r="AO670" s="19"/>
      <c r="AP670" s="19"/>
    </row>
    <row r="671" ht="10.5" customHeight="1">
      <c r="A671" s="3"/>
      <c r="B671" s="3"/>
      <c r="C671" s="5"/>
      <c r="D671" s="7"/>
      <c r="E671" s="7"/>
      <c r="F671" s="8"/>
      <c r="G671" s="8"/>
      <c r="H671" s="8"/>
      <c r="I671" s="8"/>
      <c r="J671" s="8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10"/>
      <c r="V671" s="11"/>
      <c r="W671" s="12"/>
      <c r="X671" s="13"/>
      <c r="Y671" s="14"/>
      <c r="Z671" s="14"/>
      <c r="AA671" s="14"/>
      <c r="AB671" s="14"/>
      <c r="AC671" s="15"/>
      <c r="AD671" s="5"/>
      <c r="AE671" s="16"/>
      <c r="AF671" s="17"/>
      <c r="AG671" s="5"/>
      <c r="AH671" s="5"/>
      <c r="AI671" s="5"/>
      <c r="AJ671" s="19"/>
      <c r="AK671" s="19"/>
      <c r="AL671" s="19"/>
      <c r="AM671" s="19"/>
      <c r="AN671" s="19"/>
      <c r="AO671" s="19"/>
      <c r="AP671" s="19"/>
    </row>
    <row r="672" ht="10.5" customHeight="1">
      <c r="A672" s="3"/>
      <c r="B672" s="3"/>
      <c r="C672" s="5"/>
      <c r="D672" s="7"/>
      <c r="E672" s="7"/>
      <c r="F672" s="8"/>
      <c r="G672" s="8"/>
      <c r="H672" s="8"/>
      <c r="I672" s="8"/>
      <c r="J672" s="8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10"/>
      <c r="V672" s="11"/>
      <c r="W672" s="12"/>
      <c r="X672" s="13"/>
      <c r="Y672" s="14"/>
      <c r="Z672" s="14"/>
      <c r="AA672" s="14"/>
      <c r="AB672" s="14"/>
      <c r="AC672" s="15"/>
      <c r="AD672" s="5"/>
      <c r="AE672" s="16"/>
      <c r="AF672" s="17"/>
      <c r="AG672" s="5"/>
      <c r="AH672" s="5"/>
      <c r="AI672" s="5"/>
      <c r="AJ672" s="19"/>
      <c r="AK672" s="19"/>
      <c r="AL672" s="19"/>
      <c r="AM672" s="19"/>
      <c r="AN672" s="19"/>
      <c r="AO672" s="19"/>
      <c r="AP672" s="19"/>
    </row>
    <row r="673" ht="10.5" customHeight="1">
      <c r="A673" s="3"/>
      <c r="B673" s="3"/>
      <c r="C673" s="5"/>
      <c r="D673" s="7"/>
      <c r="E673" s="7"/>
      <c r="F673" s="8"/>
      <c r="G673" s="8"/>
      <c r="H673" s="8"/>
      <c r="I673" s="8"/>
      <c r="J673" s="8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10"/>
      <c r="V673" s="11"/>
      <c r="W673" s="12"/>
      <c r="X673" s="13"/>
      <c r="Y673" s="14"/>
      <c r="Z673" s="14"/>
      <c r="AA673" s="14"/>
      <c r="AB673" s="14"/>
      <c r="AC673" s="15"/>
      <c r="AD673" s="5"/>
      <c r="AE673" s="16"/>
      <c r="AF673" s="17"/>
      <c r="AG673" s="5"/>
      <c r="AH673" s="5"/>
      <c r="AI673" s="5"/>
      <c r="AJ673" s="19"/>
      <c r="AK673" s="19"/>
      <c r="AL673" s="19"/>
      <c r="AM673" s="19"/>
      <c r="AN673" s="19"/>
      <c r="AO673" s="19"/>
      <c r="AP673" s="19"/>
    </row>
    <row r="674" ht="10.5" customHeight="1">
      <c r="A674" s="3"/>
      <c r="B674" s="3"/>
      <c r="C674" s="5"/>
      <c r="D674" s="7"/>
      <c r="E674" s="7"/>
      <c r="F674" s="8"/>
      <c r="G674" s="8"/>
      <c r="H674" s="8"/>
      <c r="I674" s="8"/>
      <c r="J674" s="8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10"/>
      <c r="V674" s="11"/>
      <c r="W674" s="12"/>
      <c r="X674" s="13"/>
      <c r="Y674" s="14"/>
      <c r="Z674" s="14"/>
      <c r="AA674" s="14"/>
      <c r="AB674" s="14"/>
      <c r="AC674" s="15"/>
      <c r="AD674" s="5"/>
      <c r="AE674" s="16"/>
      <c r="AF674" s="17"/>
      <c r="AG674" s="5"/>
      <c r="AH674" s="5"/>
      <c r="AI674" s="5"/>
      <c r="AJ674" s="19"/>
      <c r="AK674" s="19"/>
      <c r="AL674" s="19"/>
      <c r="AM674" s="19"/>
      <c r="AN674" s="19"/>
      <c r="AO674" s="19"/>
      <c r="AP674" s="19"/>
    </row>
    <row r="675" ht="10.5" customHeight="1">
      <c r="A675" s="3"/>
      <c r="B675" s="3"/>
      <c r="C675" s="5"/>
      <c r="D675" s="7"/>
      <c r="E675" s="7"/>
      <c r="F675" s="8"/>
      <c r="G675" s="8"/>
      <c r="H675" s="8"/>
      <c r="I675" s="8"/>
      <c r="J675" s="8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10"/>
      <c r="V675" s="11"/>
      <c r="W675" s="12"/>
      <c r="X675" s="13"/>
      <c r="Y675" s="14"/>
      <c r="Z675" s="14"/>
      <c r="AA675" s="14"/>
      <c r="AB675" s="14"/>
      <c r="AC675" s="15"/>
      <c r="AD675" s="5"/>
      <c r="AE675" s="16"/>
      <c r="AF675" s="17"/>
      <c r="AG675" s="5"/>
      <c r="AH675" s="5"/>
      <c r="AI675" s="5"/>
      <c r="AJ675" s="19"/>
      <c r="AK675" s="19"/>
      <c r="AL675" s="19"/>
      <c r="AM675" s="19"/>
      <c r="AN675" s="19"/>
      <c r="AO675" s="19"/>
      <c r="AP675" s="19"/>
    </row>
    <row r="676" ht="10.5" customHeight="1">
      <c r="A676" s="3"/>
      <c r="B676" s="3"/>
      <c r="C676" s="5"/>
      <c r="D676" s="7"/>
      <c r="E676" s="7"/>
      <c r="F676" s="8"/>
      <c r="G676" s="8"/>
      <c r="H676" s="8"/>
      <c r="I676" s="8"/>
      <c r="J676" s="8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10"/>
      <c r="V676" s="11"/>
      <c r="W676" s="12"/>
      <c r="X676" s="13"/>
      <c r="Y676" s="14"/>
      <c r="Z676" s="14"/>
      <c r="AA676" s="14"/>
      <c r="AB676" s="14"/>
      <c r="AC676" s="15"/>
      <c r="AD676" s="5"/>
      <c r="AE676" s="16"/>
      <c r="AF676" s="17"/>
      <c r="AG676" s="5"/>
      <c r="AH676" s="5"/>
      <c r="AI676" s="5"/>
      <c r="AJ676" s="19"/>
      <c r="AK676" s="19"/>
      <c r="AL676" s="19"/>
      <c r="AM676" s="19"/>
      <c r="AN676" s="19"/>
      <c r="AO676" s="19"/>
      <c r="AP676" s="19"/>
    </row>
    <row r="677" ht="10.5" customHeight="1">
      <c r="A677" s="3"/>
      <c r="B677" s="3"/>
      <c r="C677" s="5"/>
      <c r="D677" s="7"/>
      <c r="E677" s="7"/>
      <c r="F677" s="8"/>
      <c r="G677" s="8"/>
      <c r="H677" s="8"/>
      <c r="I677" s="8"/>
      <c r="J677" s="8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10"/>
      <c r="V677" s="11"/>
      <c r="W677" s="12"/>
      <c r="X677" s="13"/>
      <c r="Y677" s="14"/>
      <c r="Z677" s="14"/>
      <c r="AA677" s="14"/>
      <c r="AB677" s="14"/>
      <c r="AC677" s="15"/>
      <c r="AD677" s="5"/>
      <c r="AE677" s="16"/>
      <c r="AF677" s="17"/>
      <c r="AG677" s="5"/>
      <c r="AH677" s="5"/>
      <c r="AI677" s="5"/>
      <c r="AJ677" s="19"/>
      <c r="AK677" s="19"/>
      <c r="AL677" s="19"/>
      <c r="AM677" s="19"/>
      <c r="AN677" s="19"/>
      <c r="AO677" s="19"/>
      <c r="AP677" s="19"/>
    </row>
    <row r="678" ht="10.5" customHeight="1">
      <c r="A678" s="3"/>
      <c r="B678" s="3"/>
      <c r="C678" s="5"/>
      <c r="D678" s="7"/>
      <c r="E678" s="7"/>
      <c r="F678" s="8"/>
      <c r="G678" s="8"/>
      <c r="H678" s="8"/>
      <c r="I678" s="8"/>
      <c r="J678" s="8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10"/>
      <c r="V678" s="11"/>
      <c r="W678" s="12"/>
      <c r="X678" s="13"/>
      <c r="Y678" s="14"/>
      <c r="Z678" s="14"/>
      <c r="AA678" s="14"/>
      <c r="AB678" s="14"/>
      <c r="AC678" s="15"/>
      <c r="AD678" s="5"/>
      <c r="AE678" s="16"/>
      <c r="AF678" s="17"/>
      <c r="AG678" s="5"/>
      <c r="AH678" s="5"/>
      <c r="AI678" s="5"/>
      <c r="AJ678" s="19"/>
      <c r="AK678" s="19"/>
      <c r="AL678" s="19"/>
      <c r="AM678" s="19"/>
      <c r="AN678" s="19"/>
      <c r="AO678" s="19"/>
      <c r="AP678" s="19"/>
    </row>
    <row r="679" ht="10.5" customHeight="1">
      <c r="A679" s="3"/>
      <c r="B679" s="3"/>
      <c r="C679" s="5"/>
      <c r="D679" s="7"/>
      <c r="E679" s="7"/>
      <c r="F679" s="8"/>
      <c r="G679" s="8"/>
      <c r="H679" s="8"/>
      <c r="I679" s="8"/>
      <c r="J679" s="8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10"/>
      <c r="V679" s="11"/>
      <c r="W679" s="12"/>
      <c r="X679" s="13"/>
      <c r="Y679" s="14"/>
      <c r="Z679" s="14"/>
      <c r="AA679" s="14"/>
      <c r="AB679" s="14"/>
      <c r="AC679" s="15"/>
      <c r="AD679" s="5"/>
      <c r="AE679" s="16"/>
      <c r="AF679" s="17"/>
      <c r="AG679" s="5"/>
      <c r="AH679" s="5"/>
      <c r="AI679" s="5"/>
      <c r="AJ679" s="19"/>
      <c r="AK679" s="19"/>
      <c r="AL679" s="19"/>
      <c r="AM679" s="19"/>
      <c r="AN679" s="19"/>
      <c r="AO679" s="19"/>
      <c r="AP679" s="19"/>
    </row>
    <row r="680" ht="10.5" customHeight="1">
      <c r="A680" s="3"/>
      <c r="B680" s="3"/>
      <c r="C680" s="5"/>
      <c r="D680" s="7"/>
      <c r="E680" s="7"/>
      <c r="F680" s="8"/>
      <c r="G680" s="8"/>
      <c r="H680" s="8"/>
      <c r="I680" s="8"/>
      <c r="J680" s="8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10"/>
      <c r="V680" s="11"/>
      <c r="W680" s="12"/>
      <c r="X680" s="13"/>
      <c r="Y680" s="14"/>
      <c r="Z680" s="14"/>
      <c r="AA680" s="14"/>
      <c r="AB680" s="14"/>
      <c r="AC680" s="15"/>
      <c r="AD680" s="5"/>
      <c r="AE680" s="16"/>
      <c r="AF680" s="17"/>
      <c r="AG680" s="5"/>
      <c r="AH680" s="5"/>
      <c r="AI680" s="5"/>
      <c r="AJ680" s="19"/>
      <c r="AK680" s="19"/>
      <c r="AL680" s="19"/>
      <c r="AM680" s="19"/>
      <c r="AN680" s="19"/>
      <c r="AO680" s="19"/>
      <c r="AP680" s="19"/>
    </row>
    <row r="681" ht="10.5" customHeight="1">
      <c r="A681" s="3"/>
      <c r="B681" s="3"/>
      <c r="C681" s="5"/>
      <c r="D681" s="7"/>
      <c r="E681" s="7"/>
      <c r="F681" s="8"/>
      <c r="G681" s="8"/>
      <c r="H681" s="8"/>
      <c r="I681" s="8"/>
      <c r="J681" s="8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10"/>
      <c r="V681" s="11"/>
      <c r="W681" s="12"/>
      <c r="X681" s="13"/>
      <c r="Y681" s="14"/>
      <c r="Z681" s="14"/>
      <c r="AA681" s="14"/>
      <c r="AB681" s="14"/>
      <c r="AC681" s="15"/>
      <c r="AD681" s="5"/>
      <c r="AE681" s="16"/>
      <c r="AF681" s="17"/>
      <c r="AG681" s="5"/>
      <c r="AH681" s="5"/>
      <c r="AI681" s="5"/>
      <c r="AJ681" s="19"/>
      <c r="AK681" s="19"/>
      <c r="AL681" s="19"/>
      <c r="AM681" s="19"/>
      <c r="AN681" s="19"/>
      <c r="AO681" s="19"/>
      <c r="AP681" s="19"/>
    </row>
    <row r="682" ht="10.5" customHeight="1">
      <c r="A682" s="3"/>
      <c r="B682" s="3"/>
      <c r="C682" s="5"/>
      <c r="D682" s="7"/>
      <c r="E682" s="7"/>
      <c r="F682" s="8"/>
      <c r="G682" s="8"/>
      <c r="H682" s="8"/>
      <c r="I682" s="8"/>
      <c r="J682" s="8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10"/>
      <c r="V682" s="11"/>
      <c r="W682" s="12"/>
      <c r="X682" s="13"/>
      <c r="Y682" s="14"/>
      <c r="Z682" s="14"/>
      <c r="AA682" s="14"/>
      <c r="AB682" s="14"/>
      <c r="AC682" s="15"/>
      <c r="AD682" s="5"/>
      <c r="AE682" s="16"/>
      <c r="AF682" s="17"/>
      <c r="AG682" s="5"/>
      <c r="AH682" s="5"/>
      <c r="AI682" s="5"/>
      <c r="AJ682" s="19"/>
      <c r="AK682" s="19"/>
      <c r="AL682" s="19"/>
      <c r="AM682" s="19"/>
      <c r="AN682" s="19"/>
      <c r="AO682" s="19"/>
      <c r="AP682" s="19"/>
    </row>
    <row r="683" ht="10.5" customHeight="1">
      <c r="A683" s="3"/>
      <c r="B683" s="3"/>
      <c r="C683" s="5"/>
      <c r="D683" s="7"/>
      <c r="E683" s="7"/>
      <c r="F683" s="8"/>
      <c r="G683" s="8"/>
      <c r="H683" s="8"/>
      <c r="I683" s="8"/>
      <c r="J683" s="8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10"/>
      <c r="V683" s="11"/>
      <c r="W683" s="12"/>
      <c r="X683" s="13"/>
      <c r="Y683" s="14"/>
      <c r="Z683" s="14"/>
      <c r="AA683" s="14"/>
      <c r="AB683" s="14"/>
      <c r="AC683" s="15"/>
      <c r="AD683" s="5"/>
      <c r="AE683" s="16"/>
      <c r="AF683" s="17"/>
      <c r="AG683" s="5"/>
      <c r="AH683" s="5"/>
      <c r="AI683" s="5"/>
      <c r="AJ683" s="19"/>
      <c r="AK683" s="19"/>
      <c r="AL683" s="19"/>
      <c r="AM683" s="19"/>
      <c r="AN683" s="19"/>
      <c r="AO683" s="19"/>
      <c r="AP683" s="19"/>
    </row>
    <row r="684" ht="10.5" customHeight="1">
      <c r="A684" s="3"/>
      <c r="B684" s="3"/>
      <c r="C684" s="5"/>
      <c r="D684" s="7"/>
      <c r="E684" s="7"/>
      <c r="F684" s="8"/>
      <c r="G684" s="8"/>
      <c r="H684" s="8"/>
      <c r="I684" s="8"/>
      <c r="J684" s="8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10"/>
      <c r="V684" s="11"/>
      <c r="W684" s="12"/>
      <c r="X684" s="13"/>
      <c r="Y684" s="14"/>
      <c r="Z684" s="14"/>
      <c r="AA684" s="14"/>
      <c r="AB684" s="14"/>
      <c r="AC684" s="15"/>
      <c r="AD684" s="5"/>
      <c r="AE684" s="16"/>
      <c r="AF684" s="17"/>
      <c r="AG684" s="5"/>
      <c r="AH684" s="5"/>
      <c r="AI684" s="5"/>
      <c r="AJ684" s="19"/>
      <c r="AK684" s="19"/>
      <c r="AL684" s="19"/>
      <c r="AM684" s="19"/>
      <c r="AN684" s="19"/>
      <c r="AO684" s="19"/>
      <c r="AP684" s="19"/>
    </row>
    <row r="685" ht="10.5" customHeight="1">
      <c r="A685" s="3"/>
      <c r="B685" s="3"/>
      <c r="C685" s="5"/>
      <c r="D685" s="7"/>
      <c r="E685" s="7"/>
      <c r="F685" s="8"/>
      <c r="G685" s="8"/>
      <c r="H685" s="8"/>
      <c r="I685" s="8"/>
      <c r="J685" s="8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10"/>
      <c r="V685" s="11"/>
      <c r="W685" s="12"/>
      <c r="X685" s="13"/>
      <c r="Y685" s="14"/>
      <c r="Z685" s="14"/>
      <c r="AA685" s="14"/>
      <c r="AB685" s="14"/>
      <c r="AC685" s="15"/>
      <c r="AD685" s="5"/>
      <c r="AE685" s="16"/>
      <c r="AF685" s="17"/>
      <c r="AG685" s="5"/>
      <c r="AH685" s="5"/>
      <c r="AI685" s="5"/>
      <c r="AJ685" s="19"/>
      <c r="AK685" s="19"/>
      <c r="AL685" s="19"/>
      <c r="AM685" s="19"/>
      <c r="AN685" s="19"/>
      <c r="AO685" s="19"/>
      <c r="AP685" s="19"/>
    </row>
    <row r="686" ht="10.5" customHeight="1">
      <c r="A686" s="3"/>
      <c r="B686" s="3"/>
      <c r="C686" s="5"/>
      <c r="D686" s="7"/>
      <c r="E686" s="7"/>
      <c r="F686" s="8"/>
      <c r="G686" s="8"/>
      <c r="H686" s="8"/>
      <c r="I686" s="8"/>
      <c r="J686" s="8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10"/>
      <c r="V686" s="11"/>
      <c r="W686" s="12"/>
      <c r="X686" s="13"/>
      <c r="Y686" s="14"/>
      <c r="Z686" s="14"/>
      <c r="AA686" s="14"/>
      <c r="AB686" s="14"/>
      <c r="AC686" s="15"/>
      <c r="AD686" s="5"/>
      <c r="AE686" s="16"/>
      <c r="AF686" s="17"/>
      <c r="AG686" s="5"/>
      <c r="AH686" s="5"/>
      <c r="AI686" s="5"/>
      <c r="AJ686" s="19"/>
      <c r="AK686" s="19"/>
      <c r="AL686" s="19"/>
      <c r="AM686" s="19"/>
      <c r="AN686" s="19"/>
      <c r="AO686" s="19"/>
      <c r="AP686" s="19"/>
    </row>
    <row r="687" ht="10.5" customHeight="1">
      <c r="A687" s="3"/>
      <c r="B687" s="3"/>
      <c r="C687" s="5"/>
      <c r="D687" s="7"/>
      <c r="E687" s="7"/>
      <c r="F687" s="8"/>
      <c r="G687" s="8"/>
      <c r="H687" s="8"/>
      <c r="I687" s="8"/>
      <c r="J687" s="8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10"/>
      <c r="V687" s="11"/>
      <c r="W687" s="12"/>
      <c r="X687" s="13"/>
      <c r="Y687" s="14"/>
      <c r="Z687" s="14"/>
      <c r="AA687" s="14"/>
      <c r="AB687" s="14"/>
      <c r="AC687" s="15"/>
      <c r="AD687" s="5"/>
      <c r="AE687" s="16"/>
      <c r="AF687" s="17"/>
      <c r="AG687" s="5"/>
      <c r="AH687" s="5"/>
      <c r="AI687" s="5"/>
      <c r="AJ687" s="19"/>
      <c r="AK687" s="19"/>
      <c r="AL687" s="19"/>
      <c r="AM687" s="19"/>
      <c r="AN687" s="19"/>
      <c r="AO687" s="19"/>
      <c r="AP687" s="19"/>
    </row>
    <row r="688" ht="10.5" customHeight="1">
      <c r="A688" s="3"/>
      <c r="B688" s="3"/>
      <c r="C688" s="5"/>
      <c r="D688" s="7"/>
      <c r="E688" s="7"/>
      <c r="F688" s="8"/>
      <c r="G688" s="8"/>
      <c r="H688" s="8"/>
      <c r="I688" s="8"/>
      <c r="J688" s="8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10"/>
      <c r="V688" s="11"/>
      <c r="W688" s="12"/>
      <c r="X688" s="13"/>
      <c r="Y688" s="14"/>
      <c r="Z688" s="14"/>
      <c r="AA688" s="14"/>
      <c r="AB688" s="14"/>
      <c r="AC688" s="15"/>
      <c r="AD688" s="5"/>
      <c r="AE688" s="16"/>
      <c r="AF688" s="17"/>
      <c r="AG688" s="5"/>
      <c r="AH688" s="5"/>
      <c r="AI688" s="5"/>
      <c r="AJ688" s="19"/>
      <c r="AK688" s="19"/>
      <c r="AL688" s="19"/>
      <c r="AM688" s="19"/>
      <c r="AN688" s="19"/>
      <c r="AO688" s="19"/>
      <c r="AP688" s="19"/>
    </row>
    <row r="689" ht="10.5" customHeight="1">
      <c r="A689" s="3"/>
      <c r="B689" s="3"/>
      <c r="C689" s="5"/>
      <c r="D689" s="7"/>
      <c r="E689" s="7"/>
      <c r="F689" s="8"/>
      <c r="G689" s="8"/>
      <c r="H689" s="8"/>
      <c r="I689" s="8"/>
      <c r="J689" s="8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10"/>
      <c r="V689" s="11"/>
      <c r="W689" s="12"/>
      <c r="X689" s="13"/>
      <c r="Y689" s="14"/>
      <c r="Z689" s="14"/>
      <c r="AA689" s="14"/>
      <c r="AB689" s="14"/>
      <c r="AC689" s="15"/>
      <c r="AD689" s="5"/>
      <c r="AE689" s="16"/>
      <c r="AF689" s="17"/>
      <c r="AG689" s="5"/>
      <c r="AH689" s="5"/>
      <c r="AI689" s="5"/>
      <c r="AJ689" s="19"/>
      <c r="AK689" s="19"/>
      <c r="AL689" s="19"/>
      <c r="AM689" s="19"/>
      <c r="AN689" s="19"/>
      <c r="AO689" s="19"/>
      <c r="AP689" s="19"/>
    </row>
    <row r="690" ht="10.5" customHeight="1">
      <c r="A690" s="3"/>
      <c r="B690" s="3"/>
      <c r="C690" s="5"/>
      <c r="D690" s="7"/>
      <c r="E690" s="7"/>
      <c r="F690" s="8"/>
      <c r="G690" s="8"/>
      <c r="H690" s="8"/>
      <c r="I690" s="8"/>
      <c r="J690" s="8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10"/>
      <c r="V690" s="11"/>
      <c r="W690" s="12"/>
      <c r="X690" s="13"/>
      <c r="Y690" s="14"/>
      <c r="Z690" s="14"/>
      <c r="AA690" s="14"/>
      <c r="AB690" s="14"/>
      <c r="AC690" s="15"/>
      <c r="AD690" s="5"/>
      <c r="AE690" s="16"/>
      <c r="AF690" s="17"/>
      <c r="AG690" s="5"/>
      <c r="AH690" s="5"/>
      <c r="AI690" s="5"/>
      <c r="AJ690" s="19"/>
      <c r="AK690" s="19"/>
      <c r="AL690" s="19"/>
      <c r="AM690" s="19"/>
      <c r="AN690" s="19"/>
      <c r="AO690" s="19"/>
      <c r="AP690" s="19"/>
    </row>
    <row r="691" ht="10.5" customHeight="1">
      <c r="A691" s="3"/>
      <c r="B691" s="3"/>
      <c r="C691" s="5"/>
      <c r="D691" s="7"/>
      <c r="E691" s="7"/>
      <c r="F691" s="8"/>
      <c r="G691" s="8"/>
      <c r="H691" s="8"/>
      <c r="I691" s="8"/>
      <c r="J691" s="8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10"/>
      <c r="V691" s="11"/>
      <c r="W691" s="12"/>
      <c r="X691" s="13"/>
      <c r="Y691" s="14"/>
      <c r="Z691" s="14"/>
      <c r="AA691" s="14"/>
      <c r="AB691" s="14"/>
      <c r="AC691" s="15"/>
      <c r="AD691" s="5"/>
      <c r="AE691" s="16"/>
      <c r="AF691" s="17"/>
      <c r="AG691" s="5"/>
      <c r="AH691" s="5"/>
      <c r="AI691" s="5"/>
      <c r="AJ691" s="19"/>
      <c r="AK691" s="19"/>
      <c r="AL691" s="19"/>
      <c r="AM691" s="19"/>
      <c r="AN691" s="19"/>
      <c r="AO691" s="19"/>
      <c r="AP691" s="19"/>
    </row>
    <row r="692" ht="10.5" customHeight="1">
      <c r="A692" s="3"/>
      <c r="B692" s="3"/>
      <c r="C692" s="5"/>
      <c r="D692" s="7"/>
      <c r="E692" s="7"/>
      <c r="F692" s="8"/>
      <c r="G692" s="8"/>
      <c r="H692" s="8"/>
      <c r="I692" s="8"/>
      <c r="J692" s="8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10"/>
      <c r="V692" s="11"/>
      <c r="W692" s="12"/>
      <c r="X692" s="13"/>
      <c r="Y692" s="14"/>
      <c r="Z692" s="14"/>
      <c r="AA692" s="14"/>
      <c r="AB692" s="14"/>
      <c r="AC692" s="15"/>
      <c r="AD692" s="5"/>
      <c r="AE692" s="16"/>
      <c r="AF692" s="17"/>
      <c r="AG692" s="5"/>
      <c r="AH692" s="5"/>
      <c r="AI692" s="5"/>
      <c r="AJ692" s="19"/>
      <c r="AK692" s="19"/>
      <c r="AL692" s="19"/>
      <c r="AM692" s="19"/>
      <c r="AN692" s="19"/>
      <c r="AO692" s="19"/>
      <c r="AP692" s="19"/>
    </row>
    <row r="693" ht="10.5" customHeight="1">
      <c r="A693" s="3"/>
      <c r="B693" s="3"/>
      <c r="C693" s="5"/>
      <c r="D693" s="7"/>
      <c r="E693" s="7"/>
      <c r="F693" s="8"/>
      <c r="G693" s="8"/>
      <c r="H693" s="8"/>
      <c r="I693" s="8"/>
      <c r="J693" s="8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10"/>
      <c r="V693" s="11"/>
      <c r="W693" s="12"/>
      <c r="X693" s="13"/>
      <c r="Y693" s="14"/>
      <c r="Z693" s="14"/>
      <c r="AA693" s="14"/>
      <c r="AB693" s="14"/>
      <c r="AC693" s="15"/>
      <c r="AD693" s="5"/>
      <c r="AE693" s="16"/>
      <c r="AF693" s="17"/>
      <c r="AG693" s="5"/>
      <c r="AH693" s="5"/>
      <c r="AI693" s="5"/>
      <c r="AJ693" s="19"/>
      <c r="AK693" s="19"/>
      <c r="AL693" s="19"/>
      <c r="AM693" s="19"/>
      <c r="AN693" s="19"/>
      <c r="AO693" s="19"/>
      <c r="AP693" s="19"/>
    </row>
    <row r="694" ht="10.5" customHeight="1">
      <c r="A694" s="3"/>
      <c r="B694" s="3"/>
      <c r="C694" s="5"/>
      <c r="D694" s="7"/>
      <c r="E694" s="7"/>
      <c r="F694" s="8"/>
      <c r="G694" s="8"/>
      <c r="H694" s="8"/>
      <c r="I694" s="8"/>
      <c r="J694" s="8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10"/>
      <c r="V694" s="11"/>
      <c r="W694" s="12"/>
      <c r="X694" s="13"/>
      <c r="Y694" s="14"/>
      <c r="Z694" s="14"/>
      <c r="AA694" s="14"/>
      <c r="AB694" s="14"/>
      <c r="AC694" s="15"/>
      <c r="AD694" s="5"/>
      <c r="AE694" s="16"/>
      <c r="AF694" s="17"/>
      <c r="AG694" s="5"/>
      <c r="AH694" s="5"/>
      <c r="AI694" s="5"/>
      <c r="AJ694" s="19"/>
      <c r="AK694" s="19"/>
      <c r="AL694" s="19"/>
      <c r="AM694" s="19"/>
      <c r="AN694" s="19"/>
      <c r="AO694" s="19"/>
      <c r="AP694" s="19"/>
    </row>
    <row r="695" ht="10.5" customHeight="1">
      <c r="A695" s="3"/>
      <c r="B695" s="3"/>
      <c r="C695" s="5"/>
      <c r="D695" s="7"/>
      <c r="E695" s="7"/>
      <c r="F695" s="8"/>
      <c r="G695" s="8"/>
      <c r="H695" s="8"/>
      <c r="I695" s="8"/>
      <c r="J695" s="8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10"/>
      <c r="V695" s="11"/>
      <c r="W695" s="12"/>
      <c r="X695" s="13"/>
      <c r="Y695" s="14"/>
      <c r="Z695" s="14"/>
      <c r="AA695" s="14"/>
      <c r="AB695" s="14"/>
      <c r="AC695" s="15"/>
      <c r="AD695" s="5"/>
      <c r="AE695" s="16"/>
      <c r="AF695" s="17"/>
      <c r="AG695" s="5"/>
      <c r="AH695" s="5"/>
      <c r="AI695" s="5"/>
      <c r="AJ695" s="19"/>
      <c r="AK695" s="19"/>
      <c r="AL695" s="19"/>
      <c r="AM695" s="19"/>
      <c r="AN695" s="19"/>
      <c r="AO695" s="19"/>
      <c r="AP695" s="19"/>
    </row>
    <row r="696" ht="10.5" customHeight="1">
      <c r="A696" s="3"/>
      <c r="B696" s="3"/>
      <c r="C696" s="5"/>
      <c r="D696" s="7"/>
      <c r="E696" s="7"/>
      <c r="F696" s="8"/>
      <c r="G696" s="8"/>
      <c r="H696" s="8"/>
      <c r="I696" s="8"/>
      <c r="J696" s="8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10"/>
      <c r="V696" s="11"/>
      <c r="W696" s="12"/>
      <c r="X696" s="13"/>
      <c r="Y696" s="14"/>
      <c r="Z696" s="14"/>
      <c r="AA696" s="14"/>
      <c r="AB696" s="14"/>
      <c r="AC696" s="15"/>
      <c r="AD696" s="5"/>
      <c r="AE696" s="16"/>
      <c r="AF696" s="17"/>
      <c r="AG696" s="5"/>
      <c r="AH696" s="5"/>
      <c r="AI696" s="5"/>
      <c r="AJ696" s="19"/>
      <c r="AK696" s="19"/>
      <c r="AL696" s="19"/>
      <c r="AM696" s="19"/>
      <c r="AN696" s="19"/>
      <c r="AO696" s="19"/>
      <c r="AP696" s="19"/>
    </row>
    <row r="697" ht="10.5" customHeight="1">
      <c r="A697" s="3"/>
      <c r="B697" s="3"/>
      <c r="C697" s="5"/>
      <c r="D697" s="7"/>
      <c r="E697" s="7"/>
      <c r="F697" s="8"/>
      <c r="G697" s="8"/>
      <c r="H697" s="8"/>
      <c r="I697" s="8"/>
      <c r="J697" s="8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10"/>
      <c r="V697" s="11"/>
      <c r="W697" s="12"/>
      <c r="X697" s="13"/>
      <c r="Y697" s="14"/>
      <c r="Z697" s="14"/>
      <c r="AA697" s="14"/>
      <c r="AB697" s="14"/>
      <c r="AC697" s="15"/>
      <c r="AD697" s="5"/>
      <c r="AE697" s="16"/>
      <c r="AF697" s="17"/>
      <c r="AG697" s="5"/>
      <c r="AH697" s="5"/>
      <c r="AI697" s="5"/>
      <c r="AJ697" s="19"/>
      <c r="AK697" s="19"/>
      <c r="AL697" s="19"/>
      <c r="AM697" s="19"/>
      <c r="AN697" s="19"/>
      <c r="AO697" s="19"/>
      <c r="AP697" s="19"/>
    </row>
    <row r="698" ht="10.5" customHeight="1">
      <c r="A698" s="3"/>
      <c r="B698" s="3"/>
      <c r="C698" s="5"/>
      <c r="D698" s="7"/>
      <c r="E698" s="7"/>
      <c r="F698" s="8"/>
      <c r="G698" s="8"/>
      <c r="H698" s="8"/>
      <c r="I698" s="8"/>
      <c r="J698" s="8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10"/>
      <c r="V698" s="11"/>
      <c r="W698" s="12"/>
      <c r="X698" s="13"/>
      <c r="Y698" s="14"/>
      <c r="Z698" s="14"/>
      <c r="AA698" s="14"/>
      <c r="AB698" s="14"/>
      <c r="AC698" s="15"/>
      <c r="AD698" s="5"/>
      <c r="AE698" s="16"/>
      <c r="AF698" s="17"/>
      <c r="AG698" s="5"/>
      <c r="AH698" s="5"/>
      <c r="AI698" s="5"/>
      <c r="AJ698" s="19"/>
      <c r="AK698" s="19"/>
      <c r="AL698" s="19"/>
      <c r="AM698" s="19"/>
      <c r="AN698" s="19"/>
      <c r="AO698" s="19"/>
      <c r="AP698" s="19"/>
    </row>
    <row r="699" ht="10.5" customHeight="1">
      <c r="A699" s="3"/>
      <c r="B699" s="3"/>
      <c r="C699" s="5"/>
      <c r="D699" s="7"/>
      <c r="E699" s="7"/>
      <c r="F699" s="8"/>
      <c r="G699" s="8"/>
      <c r="H699" s="8"/>
      <c r="I699" s="8"/>
      <c r="J699" s="8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10"/>
      <c r="V699" s="11"/>
      <c r="W699" s="12"/>
      <c r="X699" s="13"/>
      <c r="Y699" s="14"/>
      <c r="Z699" s="14"/>
      <c r="AA699" s="14"/>
      <c r="AB699" s="14"/>
      <c r="AC699" s="15"/>
      <c r="AD699" s="5"/>
      <c r="AE699" s="16"/>
      <c r="AF699" s="17"/>
      <c r="AG699" s="5"/>
      <c r="AH699" s="5"/>
      <c r="AI699" s="5"/>
      <c r="AJ699" s="19"/>
      <c r="AK699" s="19"/>
      <c r="AL699" s="19"/>
      <c r="AM699" s="19"/>
      <c r="AN699" s="19"/>
      <c r="AO699" s="19"/>
      <c r="AP699" s="19"/>
    </row>
    <row r="700" ht="10.5" customHeight="1">
      <c r="A700" s="3"/>
      <c r="B700" s="3"/>
      <c r="C700" s="5"/>
      <c r="D700" s="7"/>
      <c r="E700" s="7"/>
      <c r="F700" s="8"/>
      <c r="G700" s="8"/>
      <c r="H700" s="8"/>
      <c r="I700" s="8"/>
      <c r="J700" s="8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10"/>
      <c r="V700" s="11"/>
      <c r="W700" s="12"/>
      <c r="X700" s="13"/>
      <c r="Y700" s="14"/>
      <c r="Z700" s="14"/>
      <c r="AA700" s="14"/>
      <c r="AB700" s="14"/>
      <c r="AC700" s="15"/>
      <c r="AD700" s="5"/>
      <c r="AE700" s="16"/>
      <c r="AF700" s="17"/>
      <c r="AG700" s="5"/>
      <c r="AH700" s="5"/>
      <c r="AI700" s="5"/>
      <c r="AJ700" s="19"/>
      <c r="AK700" s="19"/>
      <c r="AL700" s="19"/>
      <c r="AM700" s="19"/>
      <c r="AN700" s="19"/>
      <c r="AO700" s="19"/>
      <c r="AP700" s="19"/>
    </row>
    <row r="701" ht="10.5" customHeight="1">
      <c r="A701" s="3"/>
      <c r="B701" s="3"/>
      <c r="C701" s="5"/>
      <c r="D701" s="7"/>
      <c r="E701" s="7"/>
      <c r="F701" s="8"/>
      <c r="G701" s="8"/>
      <c r="H701" s="8"/>
      <c r="I701" s="8"/>
      <c r="J701" s="8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10"/>
      <c r="V701" s="11"/>
      <c r="W701" s="12"/>
      <c r="X701" s="13"/>
      <c r="Y701" s="14"/>
      <c r="Z701" s="14"/>
      <c r="AA701" s="14"/>
      <c r="AB701" s="14"/>
      <c r="AC701" s="15"/>
      <c r="AD701" s="5"/>
      <c r="AE701" s="16"/>
      <c r="AF701" s="17"/>
      <c r="AG701" s="5"/>
      <c r="AH701" s="5"/>
      <c r="AI701" s="5"/>
      <c r="AJ701" s="19"/>
      <c r="AK701" s="19"/>
      <c r="AL701" s="19"/>
      <c r="AM701" s="19"/>
      <c r="AN701" s="19"/>
      <c r="AO701" s="19"/>
      <c r="AP701" s="19"/>
    </row>
    <row r="702" ht="10.5" customHeight="1">
      <c r="A702" s="3"/>
      <c r="B702" s="3"/>
      <c r="C702" s="5"/>
      <c r="D702" s="7"/>
      <c r="E702" s="7"/>
      <c r="F702" s="8"/>
      <c r="G702" s="8"/>
      <c r="H702" s="8"/>
      <c r="I702" s="8"/>
      <c r="J702" s="8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10"/>
      <c r="V702" s="11"/>
      <c r="W702" s="12"/>
      <c r="X702" s="13"/>
      <c r="Y702" s="14"/>
      <c r="Z702" s="14"/>
      <c r="AA702" s="14"/>
      <c r="AB702" s="14"/>
      <c r="AC702" s="15"/>
      <c r="AD702" s="5"/>
      <c r="AE702" s="16"/>
      <c r="AF702" s="17"/>
      <c r="AG702" s="5"/>
      <c r="AH702" s="5"/>
      <c r="AI702" s="5"/>
      <c r="AJ702" s="19"/>
      <c r="AK702" s="19"/>
      <c r="AL702" s="19"/>
      <c r="AM702" s="19"/>
      <c r="AN702" s="19"/>
      <c r="AO702" s="19"/>
      <c r="AP702" s="19"/>
    </row>
    <row r="703" ht="10.5" customHeight="1">
      <c r="A703" s="3"/>
      <c r="B703" s="3"/>
      <c r="C703" s="5"/>
      <c r="D703" s="7"/>
      <c r="E703" s="7"/>
      <c r="F703" s="8"/>
      <c r="G703" s="8"/>
      <c r="H703" s="8"/>
      <c r="I703" s="8"/>
      <c r="J703" s="8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10"/>
      <c r="V703" s="11"/>
      <c r="W703" s="12"/>
      <c r="X703" s="13"/>
      <c r="Y703" s="14"/>
      <c r="Z703" s="14"/>
      <c r="AA703" s="14"/>
      <c r="AB703" s="14"/>
      <c r="AC703" s="15"/>
      <c r="AD703" s="5"/>
      <c r="AE703" s="16"/>
      <c r="AF703" s="17"/>
      <c r="AG703" s="5"/>
      <c r="AH703" s="5"/>
      <c r="AI703" s="5"/>
      <c r="AJ703" s="19"/>
      <c r="AK703" s="19"/>
      <c r="AL703" s="19"/>
      <c r="AM703" s="19"/>
      <c r="AN703" s="19"/>
      <c r="AO703" s="19"/>
      <c r="AP703" s="19"/>
    </row>
    <row r="704" ht="10.5" customHeight="1">
      <c r="A704" s="3"/>
      <c r="B704" s="3"/>
      <c r="C704" s="5"/>
      <c r="D704" s="7"/>
      <c r="E704" s="7"/>
      <c r="F704" s="8"/>
      <c r="G704" s="8"/>
      <c r="H704" s="8"/>
      <c r="I704" s="8"/>
      <c r="J704" s="8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10"/>
      <c r="V704" s="11"/>
      <c r="W704" s="12"/>
      <c r="X704" s="13"/>
      <c r="Y704" s="14"/>
      <c r="Z704" s="14"/>
      <c r="AA704" s="14"/>
      <c r="AB704" s="14"/>
      <c r="AC704" s="15"/>
      <c r="AD704" s="5"/>
      <c r="AE704" s="16"/>
      <c r="AF704" s="17"/>
      <c r="AG704" s="5"/>
      <c r="AH704" s="5"/>
      <c r="AI704" s="5"/>
      <c r="AJ704" s="19"/>
      <c r="AK704" s="19"/>
      <c r="AL704" s="19"/>
      <c r="AM704" s="19"/>
      <c r="AN704" s="19"/>
      <c r="AO704" s="19"/>
      <c r="AP704" s="19"/>
    </row>
    <row r="705" ht="10.5" customHeight="1">
      <c r="A705" s="3"/>
      <c r="B705" s="3"/>
      <c r="C705" s="5"/>
      <c r="D705" s="7"/>
      <c r="E705" s="7"/>
      <c r="F705" s="8"/>
      <c r="G705" s="8"/>
      <c r="H705" s="8"/>
      <c r="I705" s="8"/>
      <c r="J705" s="8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10"/>
      <c r="V705" s="11"/>
      <c r="W705" s="12"/>
      <c r="X705" s="13"/>
      <c r="Y705" s="14"/>
      <c r="Z705" s="14"/>
      <c r="AA705" s="14"/>
      <c r="AB705" s="14"/>
      <c r="AC705" s="15"/>
      <c r="AD705" s="5"/>
      <c r="AE705" s="16"/>
      <c r="AF705" s="17"/>
      <c r="AG705" s="5"/>
      <c r="AH705" s="5"/>
      <c r="AI705" s="5"/>
      <c r="AJ705" s="19"/>
      <c r="AK705" s="19"/>
      <c r="AL705" s="19"/>
      <c r="AM705" s="19"/>
      <c r="AN705" s="19"/>
      <c r="AO705" s="19"/>
      <c r="AP705" s="19"/>
    </row>
    <row r="706" ht="10.5" customHeight="1">
      <c r="A706" s="3"/>
      <c r="B706" s="3"/>
      <c r="C706" s="5"/>
      <c r="D706" s="7"/>
      <c r="E706" s="7"/>
      <c r="F706" s="8"/>
      <c r="G706" s="8"/>
      <c r="H706" s="8"/>
      <c r="I706" s="8"/>
      <c r="J706" s="8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10"/>
      <c r="V706" s="11"/>
      <c r="W706" s="12"/>
      <c r="X706" s="13"/>
      <c r="Y706" s="14"/>
      <c r="Z706" s="14"/>
      <c r="AA706" s="14"/>
      <c r="AB706" s="14"/>
      <c r="AC706" s="15"/>
      <c r="AD706" s="5"/>
      <c r="AE706" s="16"/>
      <c r="AF706" s="17"/>
      <c r="AG706" s="5"/>
      <c r="AH706" s="5"/>
      <c r="AI706" s="5"/>
      <c r="AJ706" s="19"/>
      <c r="AK706" s="19"/>
      <c r="AL706" s="19"/>
      <c r="AM706" s="19"/>
      <c r="AN706" s="19"/>
      <c r="AO706" s="19"/>
      <c r="AP706" s="19"/>
    </row>
    <row r="707" ht="10.5" customHeight="1">
      <c r="A707" s="3"/>
      <c r="B707" s="3"/>
      <c r="C707" s="5"/>
      <c r="D707" s="7"/>
      <c r="E707" s="7"/>
      <c r="F707" s="8"/>
      <c r="G707" s="8"/>
      <c r="H707" s="8"/>
      <c r="I707" s="8"/>
      <c r="J707" s="8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10"/>
      <c r="V707" s="11"/>
      <c r="W707" s="12"/>
      <c r="X707" s="13"/>
      <c r="Y707" s="14"/>
      <c r="Z707" s="14"/>
      <c r="AA707" s="14"/>
      <c r="AB707" s="14"/>
      <c r="AC707" s="15"/>
      <c r="AD707" s="5"/>
      <c r="AE707" s="16"/>
      <c r="AF707" s="17"/>
      <c r="AG707" s="5"/>
      <c r="AH707" s="5"/>
      <c r="AI707" s="5"/>
      <c r="AJ707" s="19"/>
      <c r="AK707" s="19"/>
      <c r="AL707" s="19"/>
      <c r="AM707" s="19"/>
      <c r="AN707" s="19"/>
      <c r="AO707" s="19"/>
      <c r="AP707" s="19"/>
    </row>
    <row r="708" ht="10.5" customHeight="1">
      <c r="A708" s="3"/>
      <c r="B708" s="3"/>
      <c r="C708" s="5"/>
      <c r="D708" s="7"/>
      <c r="E708" s="7"/>
      <c r="F708" s="8"/>
      <c r="G708" s="8"/>
      <c r="H708" s="8"/>
      <c r="I708" s="8"/>
      <c r="J708" s="8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10"/>
      <c r="V708" s="11"/>
      <c r="W708" s="12"/>
      <c r="X708" s="13"/>
      <c r="Y708" s="14"/>
      <c r="Z708" s="14"/>
      <c r="AA708" s="14"/>
      <c r="AB708" s="14"/>
      <c r="AC708" s="15"/>
      <c r="AD708" s="5"/>
      <c r="AE708" s="16"/>
      <c r="AF708" s="17"/>
      <c r="AG708" s="5"/>
      <c r="AH708" s="5"/>
      <c r="AI708" s="5"/>
      <c r="AJ708" s="19"/>
      <c r="AK708" s="19"/>
      <c r="AL708" s="19"/>
      <c r="AM708" s="19"/>
      <c r="AN708" s="19"/>
      <c r="AO708" s="19"/>
      <c r="AP708" s="19"/>
    </row>
    <row r="709" ht="10.5" customHeight="1">
      <c r="A709" s="3"/>
      <c r="B709" s="3"/>
      <c r="C709" s="5"/>
      <c r="D709" s="7"/>
      <c r="E709" s="7"/>
      <c r="F709" s="8"/>
      <c r="G709" s="8"/>
      <c r="H709" s="8"/>
      <c r="I709" s="8"/>
      <c r="J709" s="8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10"/>
      <c r="V709" s="11"/>
      <c r="W709" s="12"/>
      <c r="X709" s="13"/>
      <c r="Y709" s="14"/>
      <c r="Z709" s="14"/>
      <c r="AA709" s="14"/>
      <c r="AB709" s="14"/>
      <c r="AC709" s="15"/>
      <c r="AD709" s="5"/>
      <c r="AE709" s="16"/>
      <c r="AF709" s="17"/>
      <c r="AG709" s="5"/>
      <c r="AH709" s="5"/>
      <c r="AI709" s="5"/>
      <c r="AJ709" s="19"/>
      <c r="AK709" s="19"/>
      <c r="AL709" s="19"/>
      <c r="AM709" s="19"/>
      <c r="AN709" s="19"/>
      <c r="AO709" s="19"/>
      <c r="AP709" s="19"/>
    </row>
    <row r="710" ht="10.5" customHeight="1">
      <c r="A710" s="3"/>
      <c r="B710" s="3"/>
      <c r="C710" s="5"/>
      <c r="D710" s="7"/>
      <c r="E710" s="7"/>
      <c r="F710" s="8"/>
      <c r="G710" s="8"/>
      <c r="H710" s="8"/>
      <c r="I710" s="8"/>
      <c r="J710" s="8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10"/>
      <c r="V710" s="11"/>
      <c r="W710" s="12"/>
      <c r="X710" s="13"/>
      <c r="Y710" s="14"/>
      <c r="Z710" s="14"/>
      <c r="AA710" s="14"/>
      <c r="AB710" s="14"/>
      <c r="AC710" s="15"/>
      <c r="AD710" s="5"/>
      <c r="AE710" s="16"/>
      <c r="AF710" s="17"/>
      <c r="AG710" s="5"/>
      <c r="AH710" s="5"/>
      <c r="AI710" s="5"/>
      <c r="AJ710" s="19"/>
      <c r="AK710" s="19"/>
      <c r="AL710" s="19"/>
      <c r="AM710" s="19"/>
      <c r="AN710" s="19"/>
      <c r="AO710" s="19"/>
      <c r="AP710" s="19"/>
    </row>
    <row r="711" ht="10.5" customHeight="1">
      <c r="A711" s="3"/>
      <c r="B711" s="3"/>
      <c r="C711" s="5"/>
      <c r="D711" s="7"/>
      <c r="E711" s="7"/>
      <c r="F711" s="8"/>
      <c r="G711" s="8"/>
      <c r="H711" s="8"/>
      <c r="I711" s="8"/>
      <c r="J711" s="8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10"/>
      <c r="V711" s="11"/>
      <c r="W711" s="12"/>
      <c r="X711" s="13"/>
      <c r="Y711" s="14"/>
      <c r="Z711" s="14"/>
      <c r="AA711" s="14"/>
      <c r="AB711" s="14"/>
      <c r="AC711" s="15"/>
      <c r="AD711" s="5"/>
      <c r="AE711" s="16"/>
      <c r="AF711" s="17"/>
      <c r="AG711" s="5"/>
      <c r="AH711" s="5"/>
      <c r="AI711" s="5"/>
      <c r="AJ711" s="19"/>
      <c r="AK711" s="19"/>
      <c r="AL711" s="19"/>
      <c r="AM711" s="19"/>
      <c r="AN711" s="19"/>
      <c r="AO711" s="19"/>
      <c r="AP711" s="19"/>
    </row>
    <row r="712" ht="10.5" customHeight="1">
      <c r="A712" s="3"/>
      <c r="B712" s="3"/>
      <c r="C712" s="5"/>
      <c r="D712" s="7"/>
      <c r="E712" s="7"/>
      <c r="F712" s="8"/>
      <c r="G712" s="8"/>
      <c r="H712" s="8"/>
      <c r="I712" s="8"/>
      <c r="J712" s="8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10"/>
      <c r="V712" s="11"/>
      <c r="W712" s="12"/>
      <c r="X712" s="13"/>
      <c r="Y712" s="14"/>
      <c r="Z712" s="14"/>
      <c r="AA712" s="14"/>
      <c r="AB712" s="14"/>
      <c r="AC712" s="15"/>
      <c r="AD712" s="5"/>
      <c r="AE712" s="16"/>
      <c r="AF712" s="17"/>
      <c r="AG712" s="5"/>
      <c r="AH712" s="5"/>
      <c r="AI712" s="5"/>
      <c r="AJ712" s="19"/>
      <c r="AK712" s="19"/>
      <c r="AL712" s="19"/>
      <c r="AM712" s="19"/>
      <c r="AN712" s="19"/>
      <c r="AO712" s="19"/>
      <c r="AP712" s="19"/>
    </row>
    <row r="713" ht="10.5" customHeight="1">
      <c r="A713" s="3"/>
      <c r="B713" s="3"/>
      <c r="C713" s="5"/>
      <c r="D713" s="7"/>
      <c r="E713" s="7"/>
      <c r="F713" s="8"/>
      <c r="G713" s="8"/>
      <c r="H713" s="8"/>
      <c r="I713" s="8"/>
      <c r="J713" s="8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10"/>
      <c r="V713" s="11"/>
      <c r="W713" s="12"/>
      <c r="X713" s="13"/>
      <c r="Y713" s="14"/>
      <c r="Z713" s="14"/>
      <c r="AA713" s="14"/>
      <c r="AB713" s="14"/>
      <c r="AC713" s="15"/>
      <c r="AD713" s="5"/>
      <c r="AE713" s="16"/>
      <c r="AF713" s="17"/>
      <c r="AG713" s="5"/>
      <c r="AH713" s="5"/>
      <c r="AI713" s="5"/>
      <c r="AJ713" s="19"/>
      <c r="AK713" s="19"/>
      <c r="AL713" s="19"/>
      <c r="AM713" s="19"/>
      <c r="AN713" s="19"/>
      <c r="AO713" s="19"/>
      <c r="AP713" s="19"/>
    </row>
    <row r="714" ht="10.5" customHeight="1">
      <c r="A714" s="3"/>
      <c r="B714" s="3"/>
      <c r="C714" s="5"/>
      <c r="D714" s="7"/>
      <c r="E714" s="7"/>
      <c r="F714" s="8"/>
      <c r="G714" s="8"/>
      <c r="H714" s="8"/>
      <c r="I714" s="8"/>
      <c r="J714" s="8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10"/>
      <c r="V714" s="11"/>
      <c r="W714" s="12"/>
      <c r="X714" s="13"/>
      <c r="Y714" s="14"/>
      <c r="Z714" s="14"/>
      <c r="AA714" s="14"/>
      <c r="AB714" s="14"/>
      <c r="AC714" s="15"/>
      <c r="AD714" s="5"/>
      <c r="AE714" s="16"/>
      <c r="AF714" s="17"/>
      <c r="AG714" s="5"/>
      <c r="AH714" s="5"/>
      <c r="AI714" s="5"/>
      <c r="AJ714" s="19"/>
      <c r="AK714" s="19"/>
      <c r="AL714" s="19"/>
      <c r="AM714" s="19"/>
      <c r="AN714" s="19"/>
      <c r="AO714" s="19"/>
      <c r="AP714" s="19"/>
    </row>
    <row r="715" ht="10.5" customHeight="1">
      <c r="A715" s="3"/>
      <c r="B715" s="3"/>
      <c r="C715" s="5"/>
      <c r="D715" s="7"/>
      <c r="E715" s="7"/>
      <c r="F715" s="8"/>
      <c r="G715" s="8"/>
      <c r="H715" s="8"/>
      <c r="I715" s="8"/>
      <c r="J715" s="8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10"/>
      <c r="V715" s="11"/>
      <c r="W715" s="12"/>
      <c r="X715" s="13"/>
      <c r="Y715" s="14"/>
      <c r="Z715" s="14"/>
      <c r="AA715" s="14"/>
      <c r="AB715" s="14"/>
      <c r="AC715" s="15"/>
      <c r="AD715" s="5"/>
      <c r="AE715" s="16"/>
      <c r="AF715" s="17"/>
      <c r="AG715" s="5"/>
      <c r="AH715" s="5"/>
      <c r="AI715" s="5"/>
      <c r="AJ715" s="19"/>
      <c r="AK715" s="19"/>
      <c r="AL715" s="19"/>
      <c r="AM715" s="19"/>
      <c r="AN715" s="19"/>
      <c r="AO715" s="19"/>
      <c r="AP715" s="19"/>
    </row>
    <row r="716" ht="10.5" customHeight="1">
      <c r="A716" s="3"/>
      <c r="B716" s="3"/>
      <c r="C716" s="5"/>
      <c r="D716" s="7"/>
      <c r="E716" s="7"/>
      <c r="F716" s="8"/>
      <c r="G716" s="8"/>
      <c r="H716" s="8"/>
      <c r="I716" s="8"/>
      <c r="J716" s="8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10"/>
      <c r="V716" s="11"/>
      <c r="W716" s="12"/>
      <c r="X716" s="13"/>
      <c r="Y716" s="14"/>
      <c r="Z716" s="14"/>
      <c r="AA716" s="14"/>
      <c r="AB716" s="14"/>
      <c r="AC716" s="15"/>
      <c r="AD716" s="5"/>
      <c r="AE716" s="16"/>
      <c r="AF716" s="17"/>
      <c r="AG716" s="5"/>
      <c r="AH716" s="5"/>
      <c r="AI716" s="5"/>
      <c r="AJ716" s="19"/>
      <c r="AK716" s="19"/>
      <c r="AL716" s="19"/>
      <c r="AM716" s="19"/>
      <c r="AN716" s="19"/>
      <c r="AO716" s="19"/>
      <c r="AP716" s="19"/>
    </row>
    <row r="717" ht="10.5" customHeight="1">
      <c r="A717" s="3"/>
      <c r="B717" s="3"/>
      <c r="C717" s="5"/>
      <c r="D717" s="7"/>
      <c r="E717" s="7"/>
      <c r="F717" s="8"/>
      <c r="G717" s="8"/>
      <c r="H717" s="8"/>
      <c r="I717" s="8"/>
      <c r="J717" s="8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10"/>
      <c r="V717" s="11"/>
      <c r="W717" s="12"/>
      <c r="X717" s="13"/>
      <c r="Y717" s="14"/>
      <c r="Z717" s="14"/>
      <c r="AA717" s="14"/>
      <c r="AB717" s="14"/>
      <c r="AC717" s="15"/>
      <c r="AD717" s="5"/>
      <c r="AE717" s="16"/>
      <c r="AF717" s="17"/>
      <c r="AG717" s="5"/>
      <c r="AH717" s="5"/>
      <c r="AI717" s="5"/>
      <c r="AJ717" s="19"/>
      <c r="AK717" s="19"/>
      <c r="AL717" s="19"/>
      <c r="AM717" s="19"/>
      <c r="AN717" s="19"/>
      <c r="AO717" s="19"/>
      <c r="AP717" s="19"/>
    </row>
    <row r="718" ht="10.5" customHeight="1">
      <c r="A718" s="3"/>
      <c r="B718" s="3"/>
      <c r="C718" s="5"/>
      <c r="D718" s="7"/>
      <c r="E718" s="7"/>
      <c r="F718" s="8"/>
      <c r="G718" s="8"/>
      <c r="H718" s="8"/>
      <c r="I718" s="8"/>
      <c r="J718" s="8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10"/>
      <c r="V718" s="11"/>
      <c r="W718" s="12"/>
      <c r="X718" s="13"/>
      <c r="Y718" s="14"/>
      <c r="Z718" s="14"/>
      <c r="AA718" s="14"/>
      <c r="AB718" s="14"/>
      <c r="AC718" s="15"/>
      <c r="AD718" s="5"/>
      <c r="AE718" s="16"/>
      <c r="AF718" s="17"/>
      <c r="AG718" s="5"/>
      <c r="AH718" s="5"/>
      <c r="AI718" s="5"/>
      <c r="AJ718" s="19"/>
      <c r="AK718" s="19"/>
      <c r="AL718" s="19"/>
      <c r="AM718" s="19"/>
      <c r="AN718" s="19"/>
      <c r="AO718" s="19"/>
      <c r="AP718" s="19"/>
    </row>
    <row r="719" ht="10.5" customHeight="1">
      <c r="A719" s="3"/>
      <c r="B719" s="3"/>
      <c r="C719" s="5"/>
      <c r="D719" s="7"/>
      <c r="E719" s="7"/>
      <c r="F719" s="8"/>
      <c r="G719" s="8"/>
      <c r="H719" s="8"/>
      <c r="I719" s="8"/>
      <c r="J719" s="8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10"/>
      <c r="V719" s="11"/>
      <c r="W719" s="12"/>
      <c r="X719" s="13"/>
      <c r="Y719" s="14"/>
      <c r="Z719" s="14"/>
      <c r="AA719" s="14"/>
      <c r="AB719" s="14"/>
      <c r="AC719" s="15"/>
      <c r="AD719" s="5"/>
      <c r="AE719" s="16"/>
      <c r="AF719" s="17"/>
      <c r="AG719" s="5"/>
      <c r="AH719" s="5"/>
      <c r="AI719" s="5"/>
      <c r="AJ719" s="19"/>
      <c r="AK719" s="19"/>
      <c r="AL719" s="19"/>
      <c r="AM719" s="19"/>
      <c r="AN719" s="19"/>
      <c r="AO719" s="19"/>
      <c r="AP719" s="19"/>
    </row>
    <row r="720" ht="10.5" customHeight="1">
      <c r="A720" s="3"/>
      <c r="B720" s="3"/>
      <c r="C720" s="5"/>
      <c r="D720" s="7"/>
      <c r="E720" s="7"/>
      <c r="F720" s="8"/>
      <c r="G720" s="8"/>
      <c r="H720" s="8"/>
      <c r="I720" s="8"/>
      <c r="J720" s="8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10"/>
      <c r="V720" s="11"/>
      <c r="W720" s="12"/>
      <c r="X720" s="13"/>
      <c r="Y720" s="14"/>
      <c r="Z720" s="14"/>
      <c r="AA720" s="14"/>
      <c r="AB720" s="14"/>
      <c r="AC720" s="15"/>
      <c r="AD720" s="5"/>
      <c r="AE720" s="16"/>
      <c r="AF720" s="17"/>
      <c r="AG720" s="5"/>
      <c r="AH720" s="5"/>
      <c r="AI720" s="5"/>
      <c r="AJ720" s="19"/>
      <c r="AK720" s="19"/>
      <c r="AL720" s="19"/>
      <c r="AM720" s="19"/>
      <c r="AN720" s="19"/>
      <c r="AO720" s="19"/>
      <c r="AP720" s="19"/>
    </row>
    <row r="721" ht="10.5" customHeight="1">
      <c r="A721" s="3"/>
      <c r="B721" s="3"/>
      <c r="C721" s="5"/>
      <c r="D721" s="7"/>
      <c r="E721" s="7"/>
      <c r="F721" s="8"/>
      <c r="G721" s="8"/>
      <c r="H721" s="8"/>
      <c r="I721" s="8"/>
      <c r="J721" s="8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10"/>
      <c r="V721" s="11"/>
      <c r="W721" s="12"/>
      <c r="X721" s="13"/>
      <c r="Y721" s="14"/>
      <c r="Z721" s="14"/>
      <c r="AA721" s="14"/>
      <c r="AB721" s="14"/>
      <c r="AC721" s="15"/>
      <c r="AD721" s="5"/>
      <c r="AE721" s="16"/>
      <c r="AF721" s="17"/>
      <c r="AG721" s="5"/>
      <c r="AH721" s="5"/>
      <c r="AI721" s="5"/>
      <c r="AJ721" s="19"/>
      <c r="AK721" s="19"/>
      <c r="AL721" s="19"/>
      <c r="AM721" s="19"/>
      <c r="AN721" s="19"/>
      <c r="AO721" s="19"/>
      <c r="AP721" s="19"/>
    </row>
    <row r="722" ht="10.5" customHeight="1">
      <c r="A722" s="3"/>
      <c r="B722" s="3"/>
      <c r="C722" s="5"/>
      <c r="D722" s="7"/>
      <c r="E722" s="7"/>
      <c r="F722" s="8"/>
      <c r="G722" s="8"/>
      <c r="H722" s="8"/>
      <c r="I722" s="8"/>
      <c r="J722" s="8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10"/>
      <c r="V722" s="11"/>
      <c r="W722" s="12"/>
      <c r="X722" s="13"/>
      <c r="Y722" s="14"/>
      <c r="Z722" s="14"/>
      <c r="AA722" s="14"/>
      <c r="AB722" s="14"/>
      <c r="AC722" s="15"/>
      <c r="AD722" s="5"/>
      <c r="AE722" s="16"/>
      <c r="AF722" s="17"/>
      <c r="AG722" s="5"/>
      <c r="AH722" s="5"/>
      <c r="AI722" s="5"/>
      <c r="AJ722" s="19"/>
      <c r="AK722" s="19"/>
      <c r="AL722" s="19"/>
      <c r="AM722" s="19"/>
      <c r="AN722" s="19"/>
      <c r="AO722" s="19"/>
      <c r="AP722" s="19"/>
    </row>
    <row r="723" ht="10.5" customHeight="1">
      <c r="A723" s="3"/>
      <c r="B723" s="3"/>
      <c r="C723" s="5"/>
      <c r="D723" s="7"/>
      <c r="E723" s="7"/>
      <c r="F723" s="8"/>
      <c r="G723" s="8"/>
      <c r="H723" s="8"/>
      <c r="I723" s="8"/>
      <c r="J723" s="8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10"/>
      <c r="V723" s="11"/>
      <c r="W723" s="12"/>
      <c r="X723" s="13"/>
      <c r="Y723" s="14"/>
      <c r="Z723" s="14"/>
      <c r="AA723" s="14"/>
      <c r="AB723" s="14"/>
      <c r="AC723" s="15"/>
      <c r="AD723" s="5"/>
      <c r="AE723" s="16"/>
      <c r="AF723" s="17"/>
      <c r="AG723" s="5"/>
      <c r="AH723" s="5"/>
      <c r="AI723" s="5"/>
      <c r="AJ723" s="19"/>
      <c r="AK723" s="19"/>
      <c r="AL723" s="19"/>
      <c r="AM723" s="19"/>
      <c r="AN723" s="19"/>
      <c r="AO723" s="19"/>
      <c r="AP723" s="19"/>
    </row>
    <row r="724" ht="10.5" customHeight="1">
      <c r="A724" s="3"/>
      <c r="B724" s="3"/>
      <c r="C724" s="5"/>
      <c r="D724" s="7"/>
      <c r="E724" s="7"/>
      <c r="F724" s="8"/>
      <c r="G724" s="8"/>
      <c r="H724" s="8"/>
      <c r="I724" s="8"/>
      <c r="J724" s="8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10"/>
      <c r="V724" s="11"/>
      <c r="W724" s="12"/>
      <c r="X724" s="13"/>
      <c r="Y724" s="14"/>
      <c r="Z724" s="14"/>
      <c r="AA724" s="14"/>
      <c r="AB724" s="14"/>
      <c r="AC724" s="15"/>
      <c r="AD724" s="5"/>
      <c r="AE724" s="16"/>
      <c r="AF724" s="17"/>
      <c r="AG724" s="5"/>
      <c r="AH724" s="5"/>
      <c r="AI724" s="5"/>
      <c r="AJ724" s="19"/>
      <c r="AK724" s="19"/>
      <c r="AL724" s="19"/>
      <c r="AM724" s="19"/>
      <c r="AN724" s="19"/>
      <c r="AO724" s="19"/>
      <c r="AP724" s="19"/>
    </row>
    <row r="725" ht="10.5" customHeight="1">
      <c r="A725" s="3"/>
      <c r="B725" s="3"/>
      <c r="C725" s="5"/>
      <c r="D725" s="7"/>
      <c r="E725" s="7"/>
      <c r="F725" s="8"/>
      <c r="G725" s="8"/>
      <c r="H725" s="8"/>
      <c r="I725" s="8"/>
      <c r="J725" s="8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10"/>
      <c r="V725" s="11"/>
      <c r="W725" s="12"/>
      <c r="X725" s="13"/>
      <c r="Y725" s="14"/>
      <c r="Z725" s="14"/>
      <c r="AA725" s="14"/>
      <c r="AB725" s="14"/>
      <c r="AC725" s="15"/>
      <c r="AD725" s="5"/>
      <c r="AE725" s="16"/>
      <c r="AF725" s="17"/>
      <c r="AG725" s="5"/>
      <c r="AH725" s="5"/>
      <c r="AI725" s="5"/>
      <c r="AJ725" s="19"/>
      <c r="AK725" s="19"/>
      <c r="AL725" s="19"/>
      <c r="AM725" s="19"/>
      <c r="AN725" s="19"/>
      <c r="AO725" s="19"/>
      <c r="AP725" s="19"/>
    </row>
    <row r="726" ht="10.5" customHeight="1">
      <c r="A726" s="3"/>
      <c r="B726" s="3"/>
      <c r="C726" s="5"/>
      <c r="D726" s="7"/>
      <c r="E726" s="7"/>
      <c r="F726" s="8"/>
      <c r="G726" s="8"/>
      <c r="H726" s="8"/>
      <c r="I726" s="8"/>
      <c r="J726" s="8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10"/>
      <c r="V726" s="11"/>
      <c r="W726" s="12"/>
      <c r="X726" s="13"/>
      <c r="Y726" s="14"/>
      <c r="Z726" s="14"/>
      <c r="AA726" s="14"/>
      <c r="AB726" s="14"/>
      <c r="AC726" s="15"/>
      <c r="AD726" s="5"/>
      <c r="AE726" s="16"/>
      <c r="AF726" s="17"/>
      <c r="AG726" s="5"/>
      <c r="AH726" s="5"/>
      <c r="AI726" s="5"/>
      <c r="AJ726" s="19"/>
      <c r="AK726" s="19"/>
      <c r="AL726" s="19"/>
      <c r="AM726" s="19"/>
      <c r="AN726" s="19"/>
      <c r="AO726" s="19"/>
      <c r="AP726" s="19"/>
    </row>
    <row r="727" ht="10.5" customHeight="1">
      <c r="A727" s="3"/>
      <c r="B727" s="3"/>
      <c r="C727" s="5"/>
      <c r="D727" s="7"/>
      <c r="E727" s="7"/>
      <c r="F727" s="8"/>
      <c r="G727" s="8"/>
      <c r="H727" s="8"/>
      <c r="I727" s="8"/>
      <c r="J727" s="8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10"/>
      <c r="V727" s="11"/>
      <c r="W727" s="12"/>
      <c r="X727" s="13"/>
      <c r="Y727" s="14"/>
      <c r="Z727" s="14"/>
      <c r="AA727" s="14"/>
      <c r="AB727" s="14"/>
      <c r="AC727" s="15"/>
      <c r="AD727" s="5"/>
      <c r="AE727" s="16"/>
      <c r="AF727" s="17"/>
      <c r="AG727" s="5"/>
      <c r="AH727" s="5"/>
      <c r="AI727" s="5"/>
      <c r="AJ727" s="19"/>
      <c r="AK727" s="19"/>
      <c r="AL727" s="19"/>
      <c r="AM727" s="19"/>
      <c r="AN727" s="19"/>
      <c r="AO727" s="19"/>
      <c r="AP727" s="19"/>
    </row>
    <row r="728" ht="10.5" customHeight="1">
      <c r="A728" s="3"/>
      <c r="B728" s="3"/>
      <c r="C728" s="5"/>
      <c r="D728" s="7"/>
      <c r="E728" s="7"/>
      <c r="F728" s="8"/>
      <c r="G728" s="8"/>
      <c r="H728" s="8"/>
      <c r="I728" s="8"/>
      <c r="J728" s="8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10"/>
      <c r="V728" s="11"/>
      <c r="W728" s="12"/>
      <c r="X728" s="13"/>
      <c r="Y728" s="14"/>
      <c r="Z728" s="14"/>
      <c r="AA728" s="14"/>
      <c r="AB728" s="14"/>
      <c r="AC728" s="15"/>
      <c r="AD728" s="5"/>
      <c r="AE728" s="16"/>
      <c r="AF728" s="17"/>
      <c r="AG728" s="5"/>
      <c r="AH728" s="5"/>
      <c r="AI728" s="5"/>
      <c r="AJ728" s="19"/>
      <c r="AK728" s="19"/>
      <c r="AL728" s="19"/>
      <c r="AM728" s="19"/>
      <c r="AN728" s="19"/>
      <c r="AO728" s="19"/>
      <c r="AP728" s="19"/>
    </row>
    <row r="729" ht="10.5" customHeight="1">
      <c r="A729" s="3"/>
      <c r="B729" s="3"/>
      <c r="C729" s="5"/>
      <c r="D729" s="7"/>
      <c r="E729" s="7"/>
      <c r="F729" s="8"/>
      <c r="G729" s="8"/>
      <c r="H729" s="8"/>
      <c r="I729" s="8"/>
      <c r="J729" s="8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10"/>
      <c r="V729" s="11"/>
      <c r="W729" s="12"/>
      <c r="X729" s="13"/>
      <c r="Y729" s="14"/>
      <c r="Z729" s="14"/>
      <c r="AA729" s="14"/>
      <c r="AB729" s="14"/>
      <c r="AC729" s="15"/>
      <c r="AD729" s="5"/>
      <c r="AE729" s="16"/>
      <c r="AF729" s="17"/>
      <c r="AG729" s="5"/>
      <c r="AH729" s="5"/>
      <c r="AI729" s="5"/>
      <c r="AJ729" s="19"/>
      <c r="AK729" s="19"/>
      <c r="AL729" s="19"/>
      <c r="AM729" s="19"/>
      <c r="AN729" s="19"/>
      <c r="AO729" s="19"/>
      <c r="AP729" s="19"/>
    </row>
    <row r="730" ht="10.5" customHeight="1">
      <c r="A730" s="3"/>
      <c r="B730" s="3"/>
      <c r="C730" s="5"/>
      <c r="D730" s="7"/>
      <c r="E730" s="7"/>
      <c r="F730" s="8"/>
      <c r="G730" s="8"/>
      <c r="H730" s="8"/>
      <c r="I730" s="8"/>
      <c r="J730" s="8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10"/>
      <c r="V730" s="11"/>
      <c r="W730" s="12"/>
      <c r="X730" s="13"/>
      <c r="Y730" s="14"/>
      <c r="Z730" s="14"/>
      <c r="AA730" s="14"/>
      <c r="AB730" s="14"/>
      <c r="AC730" s="15"/>
      <c r="AD730" s="5"/>
      <c r="AE730" s="16"/>
      <c r="AF730" s="17"/>
      <c r="AG730" s="5"/>
      <c r="AH730" s="5"/>
      <c r="AI730" s="5"/>
      <c r="AJ730" s="19"/>
      <c r="AK730" s="19"/>
      <c r="AL730" s="19"/>
      <c r="AM730" s="19"/>
      <c r="AN730" s="19"/>
      <c r="AO730" s="19"/>
      <c r="AP730" s="19"/>
    </row>
    <row r="731" ht="10.5" customHeight="1">
      <c r="A731" s="3"/>
      <c r="B731" s="3"/>
      <c r="C731" s="5"/>
      <c r="D731" s="7"/>
      <c r="E731" s="7"/>
      <c r="F731" s="8"/>
      <c r="G731" s="8"/>
      <c r="H731" s="8"/>
      <c r="I731" s="8"/>
      <c r="J731" s="8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10"/>
      <c r="V731" s="11"/>
      <c r="W731" s="12"/>
      <c r="X731" s="13"/>
      <c r="Y731" s="14"/>
      <c r="Z731" s="14"/>
      <c r="AA731" s="14"/>
      <c r="AB731" s="14"/>
      <c r="AC731" s="15"/>
      <c r="AD731" s="5"/>
      <c r="AE731" s="16"/>
      <c r="AF731" s="17"/>
      <c r="AG731" s="5"/>
      <c r="AH731" s="5"/>
      <c r="AI731" s="5"/>
      <c r="AJ731" s="19"/>
      <c r="AK731" s="19"/>
      <c r="AL731" s="19"/>
      <c r="AM731" s="19"/>
      <c r="AN731" s="19"/>
      <c r="AO731" s="19"/>
      <c r="AP731" s="19"/>
    </row>
    <row r="732" ht="10.5" customHeight="1">
      <c r="A732" s="3"/>
      <c r="B732" s="3"/>
      <c r="C732" s="5"/>
      <c r="D732" s="7"/>
      <c r="E732" s="7"/>
      <c r="F732" s="8"/>
      <c r="G732" s="8"/>
      <c r="H732" s="8"/>
      <c r="I732" s="8"/>
      <c r="J732" s="8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10"/>
      <c r="V732" s="11"/>
      <c r="W732" s="12"/>
      <c r="X732" s="13"/>
      <c r="Y732" s="14"/>
      <c r="Z732" s="14"/>
      <c r="AA732" s="14"/>
      <c r="AB732" s="14"/>
      <c r="AC732" s="15"/>
      <c r="AD732" s="5"/>
      <c r="AE732" s="16"/>
      <c r="AF732" s="17"/>
      <c r="AG732" s="5"/>
      <c r="AH732" s="5"/>
      <c r="AI732" s="5"/>
      <c r="AJ732" s="19"/>
      <c r="AK732" s="19"/>
      <c r="AL732" s="19"/>
      <c r="AM732" s="19"/>
      <c r="AN732" s="19"/>
      <c r="AO732" s="19"/>
      <c r="AP732" s="19"/>
    </row>
    <row r="733" ht="10.5" customHeight="1">
      <c r="A733" s="3"/>
      <c r="B733" s="3"/>
      <c r="C733" s="5"/>
      <c r="D733" s="7"/>
      <c r="E733" s="7"/>
      <c r="F733" s="8"/>
      <c r="G733" s="8"/>
      <c r="H733" s="8"/>
      <c r="I733" s="8"/>
      <c r="J733" s="8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10"/>
      <c r="V733" s="11"/>
      <c r="W733" s="12"/>
      <c r="X733" s="13"/>
      <c r="Y733" s="14"/>
      <c r="Z733" s="14"/>
      <c r="AA733" s="14"/>
      <c r="AB733" s="14"/>
      <c r="AC733" s="15"/>
      <c r="AD733" s="5"/>
      <c r="AE733" s="16"/>
      <c r="AF733" s="17"/>
      <c r="AG733" s="5"/>
      <c r="AH733" s="5"/>
      <c r="AI733" s="5"/>
      <c r="AJ733" s="19"/>
      <c r="AK733" s="19"/>
      <c r="AL733" s="19"/>
      <c r="AM733" s="19"/>
      <c r="AN733" s="19"/>
      <c r="AO733" s="19"/>
      <c r="AP733" s="19"/>
    </row>
    <row r="734" ht="10.5" customHeight="1">
      <c r="A734" s="3"/>
      <c r="B734" s="3"/>
      <c r="C734" s="5"/>
      <c r="D734" s="7"/>
      <c r="E734" s="7"/>
      <c r="F734" s="8"/>
      <c r="G734" s="8"/>
      <c r="H734" s="8"/>
      <c r="I734" s="8"/>
      <c r="J734" s="8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10"/>
      <c r="V734" s="11"/>
      <c r="W734" s="12"/>
      <c r="X734" s="13"/>
      <c r="Y734" s="14"/>
      <c r="Z734" s="14"/>
      <c r="AA734" s="14"/>
      <c r="AB734" s="14"/>
      <c r="AC734" s="15"/>
      <c r="AD734" s="5"/>
      <c r="AE734" s="16"/>
      <c r="AF734" s="17"/>
      <c r="AG734" s="5"/>
      <c r="AH734" s="5"/>
      <c r="AI734" s="5"/>
      <c r="AJ734" s="19"/>
      <c r="AK734" s="19"/>
      <c r="AL734" s="19"/>
      <c r="AM734" s="19"/>
      <c r="AN734" s="19"/>
      <c r="AO734" s="19"/>
      <c r="AP734" s="19"/>
    </row>
    <row r="735" ht="10.5" customHeight="1">
      <c r="A735" s="3"/>
      <c r="B735" s="3"/>
      <c r="C735" s="5"/>
      <c r="D735" s="7"/>
      <c r="E735" s="7"/>
      <c r="F735" s="8"/>
      <c r="G735" s="8"/>
      <c r="H735" s="8"/>
      <c r="I735" s="8"/>
      <c r="J735" s="8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10"/>
      <c r="V735" s="11"/>
      <c r="W735" s="12"/>
      <c r="X735" s="13"/>
      <c r="Y735" s="14"/>
      <c r="Z735" s="14"/>
      <c r="AA735" s="14"/>
      <c r="AB735" s="14"/>
      <c r="AC735" s="15"/>
      <c r="AD735" s="5"/>
      <c r="AE735" s="16"/>
      <c r="AF735" s="17"/>
      <c r="AG735" s="5"/>
      <c r="AH735" s="5"/>
      <c r="AI735" s="5"/>
      <c r="AJ735" s="19"/>
      <c r="AK735" s="19"/>
      <c r="AL735" s="19"/>
      <c r="AM735" s="19"/>
      <c r="AN735" s="19"/>
      <c r="AO735" s="19"/>
      <c r="AP735" s="19"/>
    </row>
    <row r="736" ht="10.5" customHeight="1">
      <c r="A736" s="3"/>
      <c r="B736" s="3"/>
      <c r="C736" s="5"/>
      <c r="D736" s="7"/>
      <c r="E736" s="7"/>
      <c r="F736" s="8"/>
      <c r="G736" s="8"/>
      <c r="H736" s="8"/>
      <c r="I736" s="8"/>
      <c r="J736" s="8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10"/>
      <c r="V736" s="11"/>
      <c r="W736" s="12"/>
      <c r="X736" s="13"/>
      <c r="Y736" s="14"/>
      <c r="Z736" s="14"/>
      <c r="AA736" s="14"/>
      <c r="AB736" s="14"/>
      <c r="AC736" s="15"/>
      <c r="AD736" s="5"/>
      <c r="AE736" s="16"/>
      <c r="AF736" s="17"/>
      <c r="AG736" s="5"/>
      <c r="AH736" s="5"/>
      <c r="AI736" s="5"/>
      <c r="AJ736" s="19"/>
      <c r="AK736" s="19"/>
      <c r="AL736" s="19"/>
      <c r="AM736" s="19"/>
      <c r="AN736" s="19"/>
      <c r="AO736" s="19"/>
      <c r="AP736" s="19"/>
    </row>
    <row r="737" ht="10.5" customHeight="1">
      <c r="A737" s="3"/>
      <c r="B737" s="3"/>
      <c r="C737" s="5"/>
      <c r="D737" s="7"/>
      <c r="E737" s="7"/>
      <c r="F737" s="8"/>
      <c r="G737" s="8"/>
      <c r="H737" s="8"/>
      <c r="I737" s="8"/>
      <c r="J737" s="8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10"/>
      <c r="V737" s="11"/>
      <c r="W737" s="12"/>
      <c r="X737" s="13"/>
      <c r="Y737" s="14"/>
      <c r="Z737" s="14"/>
      <c r="AA737" s="14"/>
      <c r="AB737" s="14"/>
      <c r="AC737" s="15"/>
      <c r="AD737" s="5"/>
      <c r="AE737" s="16"/>
      <c r="AF737" s="17"/>
      <c r="AG737" s="5"/>
      <c r="AH737" s="5"/>
      <c r="AI737" s="5"/>
      <c r="AJ737" s="19"/>
      <c r="AK737" s="19"/>
      <c r="AL737" s="19"/>
      <c r="AM737" s="19"/>
      <c r="AN737" s="19"/>
      <c r="AO737" s="19"/>
      <c r="AP737" s="19"/>
    </row>
    <row r="738" ht="10.5" customHeight="1">
      <c r="A738" s="3"/>
      <c r="B738" s="3"/>
      <c r="C738" s="5"/>
      <c r="D738" s="7"/>
      <c r="E738" s="7"/>
      <c r="F738" s="8"/>
      <c r="G738" s="8"/>
      <c r="H738" s="8"/>
      <c r="I738" s="8"/>
      <c r="J738" s="8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10"/>
      <c r="V738" s="11"/>
      <c r="W738" s="12"/>
      <c r="X738" s="13"/>
      <c r="Y738" s="14"/>
      <c r="Z738" s="14"/>
      <c r="AA738" s="14"/>
      <c r="AB738" s="14"/>
      <c r="AC738" s="15"/>
      <c r="AD738" s="5"/>
      <c r="AE738" s="16"/>
      <c r="AF738" s="17"/>
      <c r="AG738" s="5"/>
      <c r="AH738" s="5"/>
      <c r="AI738" s="5"/>
      <c r="AJ738" s="19"/>
      <c r="AK738" s="19"/>
      <c r="AL738" s="19"/>
      <c r="AM738" s="19"/>
      <c r="AN738" s="19"/>
      <c r="AO738" s="19"/>
      <c r="AP738" s="19"/>
    </row>
    <row r="739" ht="10.5" customHeight="1">
      <c r="A739" s="3"/>
      <c r="B739" s="3"/>
      <c r="C739" s="5"/>
      <c r="D739" s="7"/>
      <c r="E739" s="7"/>
      <c r="F739" s="8"/>
      <c r="G739" s="8"/>
      <c r="H739" s="8"/>
      <c r="I739" s="8"/>
      <c r="J739" s="8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10"/>
      <c r="V739" s="11"/>
      <c r="W739" s="12"/>
      <c r="X739" s="13"/>
      <c r="Y739" s="14"/>
      <c r="Z739" s="14"/>
      <c r="AA739" s="14"/>
      <c r="AB739" s="14"/>
      <c r="AC739" s="15"/>
      <c r="AD739" s="5"/>
      <c r="AE739" s="16"/>
      <c r="AF739" s="17"/>
      <c r="AG739" s="5"/>
      <c r="AH739" s="5"/>
      <c r="AI739" s="5"/>
      <c r="AJ739" s="19"/>
      <c r="AK739" s="19"/>
      <c r="AL739" s="19"/>
      <c r="AM739" s="19"/>
      <c r="AN739" s="19"/>
      <c r="AO739" s="19"/>
      <c r="AP739" s="19"/>
    </row>
    <row r="740" ht="10.5" customHeight="1">
      <c r="A740" s="3"/>
      <c r="B740" s="3"/>
      <c r="C740" s="5"/>
      <c r="D740" s="7"/>
      <c r="E740" s="7"/>
      <c r="F740" s="8"/>
      <c r="G740" s="8"/>
      <c r="H740" s="8"/>
      <c r="I740" s="8"/>
      <c r="J740" s="8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10"/>
      <c r="V740" s="11"/>
      <c r="W740" s="12"/>
      <c r="X740" s="13"/>
      <c r="Y740" s="14"/>
      <c r="Z740" s="14"/>
      <c r="AA740" s="14"/>
      <c r="AB740" s="14"/>
      <c r="AC740" s="15"/>
      <c r="AD740" s="5"/>
      <c r="AE740" s="16"/>
      <c r="AF740" s="17"/>
      <c r="AG740" s="5"/>
      <c r="AH740" s="5"/>
      <c r="AI740" s="5"/>
      <c r="AJ740" s="19"/>
      <c r="AK740" s="19"/>
      <c r="AL740" s="19"/>
      <c r="AM740" s="19"/>
      <c r="AN740" s="19"/>
      <c r="AO740" s="19"/>
      <c r="AP740" s="19"/>
    </row>
    <row r="741" ht="10.5" customHeight="1">
      <c r="A741" s="3"/>
      <c r="B741" s="3"/>
      <c r="C741" s="5"/>
      <c r="D741" s="7"/>
      <c r="E741" s="7"/>
      <c r="F741" s="8"/>
      <c r="G741" s="8"/>
      <c r="H741" s="8"/>
      <c r="I741" s="8"/>
      <c r="J741" s="8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10"/>
      <c r="V741" s="11"/>
      <c r="W741" s="12"/>
      <c r="X741" s="13"/>
      <c r="Y741" s="14"/>
      <c r="Z741" s="14"/>
      <c r="AA741" s="14"/>
      <c r="AB741" s="14"/>
      <c r="AC741" s="15"/>
      <c r="AD741" s="5"/>
      <c r="AE741" s="16"/>
      <c r="AF741" s="17"/>
      <c r="AG741" s="5"/>
      <c r="AH741" s="5"/>
      <c r="AI741" s="5"/>
      <c r="AJ741" s="19"/>
      <c r="AK741" s="19"/>
      <c r="AL741" s="19"/>
      <c r="AM741" s="19"/>
      <c r="AN741" s="19"/>
      <c r="AO741" s="19"/>
      <c r="AP741" s="19"/>
    </row>
    <row r="742" ht="10.5" customHeight="1">
      <c r="A742" s="3"/>
      <c r="B742" s="3"/>
      <c r="C742" s="5"/>
      <c r="D742" s="7"/>
      <c r="E742" s="7"/>
      <c r="F742" s="8"/>
      <c r="G742" s="8"/>
      <c r="H742" s="8"/>
      <c r="I742" s="8"/>
      <c r="J742" s="8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10"/>
      <c r="V742" s="11"/>
      <c r="W742" s="12"/>
      <c r="X742" s="13"/>
      <c r="Y742" s="14"/>
      <c r="Z742" s="14"/>
      <c r="AA742" s="14"/>
      <c r="AB742" s="14"/>
      <c r="AC742" s="15"/>
      <c r="AD742" s="5"/>
      <c r="AE742" s="16"/>
      <c r="AF742" s="17"/>
      <c r="AG742" s="5"/>
      <c r="AH742" s="5"/>
      <c r="AI742" s="5"/>
      <c r="AJ742" s="19"/>
      <c r="AK742" s="19"/>
      <c r="AL742" s="19"/>
      <c r="AM742" s="19"/>
      <c r="AN742" s="19"/>
      <c r="AO742" s="19"/>
      <c r="AP742" s="19"/>
    </row>
    <row r="743" ht="10.5" customHeight="1">
      <c r="A743" s="3"/>
      <c r="B743" s="3"/>
      <c r="C743" s="5"/>
      <c r="D743" s="7"/>
      <c r="E743" s="7"/>
      <c r="F743" s="8"/>
      <c r="G743" s="8"/>
      <c r="H743" s="8"/>
      <c r="I743" s="8"/>
      <c r="J743" s="8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10"/>
      <c r="V743" s="11"/>
      <c r="W743" s="12"/>
      <c r="X743" s="13"/>
      <c r="Y743" s="14"/>
      <c r="Z743" s="14"/>
      <c r="AA743" s="14"/>
      <c r="AB743" s="14"/>
      <c r="AC743" s="15"/>
      <c r="AD743" s="5"/>
      <c r="AE743" s="16"/>
      <c r="AF743" s="17"/>
      <c r="AG743" s="5"/>
      <c r="AH743" s="5"/>
      <c r="AI743" s="5"/>
      <c r="AJ743" s="19"/>
      <c r="AK743" s="19"/>
      <c r="AL743" s="19"/>
      <c r="AM743" s="19"/>
      <c r="AN743" s="19"/>
      <c r="AO743" s="19"/>
      <c r="AP743" s="19"/>
    </row>
    <row r="744" ht="10.5" customHeight="1">
      <c r="A744" s="3"/>
      <c r="B744" s="3"/>
      <c r="C744" s="5"/>
      <c r="D744" s="7"/>
      <c r="E744" s="7"/>
      <c r="F744" s="8"/>
      <c r="G744" s="8"/>
      <c r="H744" s="8"/>
      <c r="I744" s="8"/>
      <c r="J744" s="8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10"/>
      <c r="V744" s="11"/>
      <c r="W744" s="12"/>
      <c r="X744" s="13"/>
      <c r="Y744" s="14"/>
      <c r="Z744" s="14"/>
      <c r="AA744" s="14"/>
      <c r="AB744" s="14"/>
      <c r="AC744" s="15"/>
      <c r="AD744" s="5"/>
      <c r="AE744" s="16"/>
      <c r="AF744" s="17"/>
      <c r="AG744" s="5"/>
      <c r="AH744" s="5"/>
      <c r="AI744" s="5"/>
      <c r="AJ744" s="19"/>
      <c r="AK744" s="19"/>
      <c r="AL744" s="19"/>
      <c r="AM744" s="19"/>
      <c r="AN744" s="19"/>
      <c r="AO744" s="19"/>
      <c r="AP744" s="19"/>
    </row>
    <row r="745" ht="10.5" customHeight="1">
      <c r="A745" s="3"/>
      <c r="B745" s="3"/>
      <c r="C745" s="5"/>
      <c r="D745" s="7"/>
      <c r="E745" s="7"/>
      <c r="F745" s="8"/>
      <c r="G745" s="8"/>
      <c r="H745" s="8"/>
      <c r="I745" s="8"/>
      <c r="J745" s="8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10"/>
      <c r="V745" s="11"/>
      <c r="W745" s="12"/>
      <c r="X745" s="13"/>
      <c r="Y745" s="14"/>
      <c r="Z745" s="14"/>
      <c r="AA745" s="14"/>
      <c r="AB745" s="14"/>
      <c r="AC745" s="15"/>
      <c r="AD745" s="5"/>
      <c r="AE745" s="16"/>
      <c r="AF745" s="17"/>
      <c r="AG745" s="5"/>
      <c r="AH745" s="5"/>
      <c r="AI745" s="5"/>
      <c r="AJ745" s="19"/>
      <c r="AK745" s="19"/>
      <c r="AL745" s="19"/>
      <c r="AM745" s="19"/>
      <c r="AN745" s="19"/>
      <c r="AO745" s="19"/>
      <c r="AP745" s="19"/>
    </row>
    <row r="746" ht="10.5" customHeight="1">
      <c r="A746" s="3"/>
      <c r="B746" s="3"/>
      <c r="C746" s="5"/>
      <c r="D746" s="7"/>
      <c r="E746" s="7"/>
      <c r="F746" s="8"/>
      <c r="G746" s="8"/>
      <c r="H746" s="8"/>
      <c r="I746" s="8"/>
      <c r="J746" s="8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10"/>
      <c r="V746" s="11"/>
      <c r="W746" s="12"/>
      <c r="X746" s="13"/>
      <c r="Y746" s="14"/>
      <c r="Z746" s="14"/>
      <c r="AA746" s="14"/>
      <c r="AB746" s="14"/>
      <c r="AC746" s="15"/>
      <c r="AD746" s="5"/>
      <c r="AE746" s="16"/>
      <c r="AF746" s="17"/>
      <c r="AG746" s="5"/>
      <c r="AH746" s="5"/>
      <c r="AI746" s="5"/>
      <c r="AJ746" s="19"/>
      <c r="AK746" s="19"/>
      <c r="AL746" s="19"/>
      <c r="AM746" s="19"/>
      <c r="AN746" s="19"/>
      <c r="AO746" s="19"/>
      <c r="AP746" s="19"/>
    </row>
    <row r="747" ht="10.5" customHeight="1">
      <c r="A747" s="3"/>
      <c r="B747" s="3"/>
      <c r="C747" s="5"/>
      <c r="D747" s="7"/>
      <c r="E747" s="7"/>
      <c r="F747" s="8"/>
      <c r="G747" s="8"/>
      <c r="H747" s="8"/>
      <c r="I747" s="8"/>
      <c r="J747" s="8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10"/>
      <c r="V747" s="11"/>
      <c r="W747" s="12"/>
      <c r="X747" s="13"/>
      <c r="Y747" s="14"/>
      <c r="Z747" s="14"/>
      <c r="AA747" s="14"/>
      <c r="AB747" s="14"/>
      <c r="AC747" s="15"/>
      <c r="AD747" s="5"/>
      <c r="AE747" s="16"/>
      <c r="AF747" s="17"/>
      <c r="AG747" s="5"/>
      <c r="AH747" s="5"/>
      <c r="AI747" s="5"/>
      <c r="AJ747" s="19"/>
      <c r="AK747" s="19"/>
      <c r="AL747" s="19"/>
      <c r="AM747" s="19"/>
      <c r="AN747" s="19"/>
      <c r="AO747" s="19"/>
      <c r="AP747" s="19"/>
    </row>
    <row r="748" ht="10.5" customHeight="1">
      <c r="A748" s="3"/>
      <c r="B748" s="3"/>
      <c r="C748" s="5"/>
      <c r="D748" s="7"/>
      <c r="E748" s="7"/>
      <c r="F748" s="8"/>
      <c r="G748" s="8"/>
      <c r="H748" s="8"/>
      <c r="I748" s="8"/>
      <c r="J748" s="8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10"/>
      <c r="V748" s="11"/>
      <c r="W748" s="12"/>
      <c r="X748" s="13"/>
      <c r="Y748" s="14"/>
      <c r="Z748" s="14"/>
      <c r="AA748" s="14"/>
      <c r="AB748" s="14"/>
      <c r="AC748" s="15"/>
      <c r="AD748" s="5"/>
      <c r="AE748" s="16"/>
      <c r="AF748" s="17"/>
      <c r="AG748" s="5"/>
      <c r="AH748" s="5"/>
      <c r="AI748" s="5"/>
      <c r="AJ748" s="19"/>
      <c r="AK748" s="19"/>
      <c r="AL748" s="19"/>
      <c r="AM748" s="19"/>
      <c r="AN748" s="19"/>
      <c r="AO748" s="19"/>
      <c r="AP748" s="19"/>
    </row>
    <row r="749" ht="10.5" customHeight="1">
      <c r="A749" s="3"/>
      <c r="B749" s="3"/>
      <c r="C749" s="5"/>
      <c r="D749" s="7"/>
      <c r="E749" s="7"/>
      <c r="F749" s="8"/>
      <c r="G749" s="8"/>
      <c r="H749" s="8"/>
      <c r="I749" s="8"/>
      <c r="J749" s="8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10"/>
      <c r="V749" s="11"/>
      <c r="W749" s="12"/>
      <c r="X749" s="13"/>
      <c r="Y749" s="14"/>
      <c r="Z749" s="14"/>
      <c r="AA749" s="14"/>
      <c r="AB749" s="14"/>
      <c r="AC749" s="15"/>
      <c r="AD749" s="5"/>
      <c r="AE749" s="16"/>
      <c r="AF749" s="17"/>
      <c r="AG749" s="5"/>
      <c r="AH749" s="5"/>
      <c r="AI749" s="5"/>
      <c r="AJ749" s="19"/>
      <c r="AK749" s="19"/>
      <c r="AL749" s="19"/>
      <c r="AM749" s="19"/>
      <c r="AN749" s="19"/>
      <c r="AO749" s="19"/>
      <c r="AP749" s="19"/>
    </row>
    <row r="750" ht="10.5" customHeight="1">
      <c r="A750" s="3"/>
      <c r="B750" s="3"/>
      <c r="C750" s="5"/>
      <c r="D750" s="7"/>
      <c r="E750" s="7"/>
      <c r="F750" s="8"/>
      <c r="G750" s="8"/>
      <c r="H750" s="8"/>
      <c r="I750" s="8"/>
      <c r="J750" s="8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10"/>
      <c r="V750" s="11"/>
      <c r="W750" s="12"/>
      <c r="X750" s="13"/>
      <c r="Y750" s="14"/>
      <c r="Z750" s="14"/>
      <c r="AA750" s="14"/>
      <c r="AB750" s="14"/>
      <c r="AC750" s="15"/>
      <c r="AD750" s="5"/>
      <c r="AE750" s="16"/>
      <c r="AF750" s="17"/>
      <c r="AG750" s="5"/>
      <c r="AH750" s="5"/>
      <c r="AI750" s="5"/>
      <c r="AJ750" s="19"/>
      <c r="AK750" s="19"/>
      <c r="AL750" s="19"/>
      <c r="AM750" s="19"/>
      <c r="AN750" s="19"/>
      <c r="AO750" s="19"/>
      <c r="AP750" s="19"/>
    </row>
    <row r="751" ht="10.5" customHeight="1">
      <c r="A751" s="3"/>
      <c r="B751" s="3"/>
      <c r="C751" s="5"/>
      <c r="D751" s="7"/>
      <c r="E751" s="7"/>
      <c r="F751" s="8"/>
      <c r="G751" s="8"/>
      <c r="H751" s="8"/>
      <c r="I751" s="8"/>
      <c r="J751" s="8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10"/>
      <c r="V751" s="11"/>
      <c r="W751" s="12"/>
      <c r="X751" s="13"/>
      <c r="Y751" s="14"/>
      <c r="Z751" s="14"/>
      <c r="AA751" s="14"/>
      <c r="AB751" s="14"/>
      <c r="AC751" s="15"/>
      <c r="AD751" s="5"/>
      <c r="AE751" s="16"/>
      <c r="AF751" s="17"/>
      <c r="AG751" s="5"/>
      <c r="AH751" s="5"/>
      <c r="AI751" s="5"/>
      <c r="AJ751" s="19"/>
      <c r="AK751" s="19"/>
      <c r="AL751" s="19"/>
      <c r="AM751" s="19"/>
      <c r="AN751" s="19"/>
      <c r="AO751" s="19"/>
      <c r="AP751" s="19"/>
    </row>
    <row r="752" ht="10.5" customHeight="1">
      <c r="A752" s="3"/>
      <c r="B752" s="3"/>
      <c r="C752" s="5"/>
      <c r="D752" s="7"/>
      <c r="E752" s="7"/>
      <c r="F752" s="8"/>
      <c r="G752" s="8"/>
      <c r="H752" s="8"/>
      <c r="I752" s="8"/>
      <c r="J752" s="8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10"/>
      <c r="V752" s="11"/>
      <c r="W752" s="12"/>
      <c r="X752" s="13"/>
      <c r="Y752" s="14"/>
      <c r="Z752" s="14"/>
      <c r="AA752" s="14"/>
      <c r="AB752" s="14"/>
      <c r="AC752" s="15"/>
      <c r="AD752" s="5"/>
      <c r="AE752" s="16"/>
      <c r="AF752" s="17"/>
      <c r="AG752" s="5"/>
      <c r="AH752" s="5"/>
      <c r="AI752" s="5"/>
      <c r="AJ752" s="19"/>
      <c r="AK752" s="19"/>
      <c r="AL752" s="19"/>
      <c r="AM752" s="19"/>
      <c r="AN752" s="19"/>
      <c r="AO752" s="19"/>
      <c r="AP752" s="19"/>
    </row>
    <row r="753" ht="10.5" customHeight="1">
      <c r="A753" s="3"/>
      <c r="B753" s="3"/>
      <c r="C753" s="5"/>
      <c r="D753" s="7"/>
      <c r="E753" s="7"/>
      <c r="F753" s="8"/>
      <c r="G753" s="8"/>
      <c r="H753" s="8"/>
      <c r="I753" s="8"/>
      <c r="J753" s="8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10"/>
      <c r="V753" s="11"/>
      <c r="W753" s="12"/>
      <c r="X753" s="13"/>
      <c r="Y753" s="14"/>
      <c r="Z753" s="14"/>
      <c r="AA753" s="14"/>
      <c r="AB753" s="14"/>
      <c r="AC753" s="15"/>
      <c r="AD753" s="5"/>
      <c r="AE753" s="16"/>
      <c r="AF753" s="17"/>
      <c r="AG753" s="5"/>
      <c r="AH753" s="5"/>
      <c r="AI753" s="5"/>
      <c r="AJ753" s="19"/>
      <c r="AK753" s="19"/>
      <c r="AL753" s="19"/>
      <c r="AM753" s="19"/>
      <c r="AN753" s="19"/>
      <c r="AO753" s="19"/>
      <c r="AP753" s="19"/>
    </row>
    <row r="754" ht="10.5" customHeight="1">
      <c r="A754" s="3"/>
      <c r="B754" s="3"/>
      <c r="C754" s="5"/>
      <c r="D754" s="7"/>
      <c r="E754" s="7"/>
      <c r="F754" s="8"/>
      <c r="G754" s="8"/>
      <c r="H754" s="8"/>
      <c r="I754" s="8"/>
      <c r="J754" s="8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10"/>
      <c r="V754" s="11"/>
      <c r="W754" s="12"/>
      <c r="X754" s="13"/>
      <c r="Y754" s="14"/>
      <c r="Z754" s="14"/>
      <c r="AA754" s="14"/>
      <c r="AB754" s="14"/>
      <c r="AC754" s="15"/>
      <c r="AD754" s="5"/>
      <c r="AE754" s="16"/>
      <c r="AF754" s="17"/>
      <c r="AG754" s="5"/>
      <c r="AH754" s="5"/>
      <c r="AI754" s="5"/>
      <c r="AJ754" s="19"/>
      <c r="AK754" s="19"/>
      <c r="AL754" s="19"/>
      <c r="AM754" s="19"/>
      <c r="AN754" s="19"/>
      <c r="AO754" s="19"/>
      <c r="AP754" s="19"/>
    </row>
    <row r="755" ht="10.5" customHeight="1">
      <c r="A755" s="3"/>
      <c r="B755" s="3"/>
      <c r="C755" s="5"/>
      <c r="D755" s="7"/>
      <c r="E755" s="7"/>
      <c r="F755" s="8"/>
      <c r="G755" s="8"/>
      <c r="H755" s="8"/>
      <c r="I755" s="8"/>
      <c r="J755" s="8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10"/>
      <c r="V755" s="11"/>
      <c r="W755" s="12"/>
      <c r="X755" s="13"/>
      <c r="Y755" s="14"/>
      <c r="Z755" s="14"/>
      <c r="AA755" s="14"/>
      <c r="AB755" s="14"/>
      <c r="AC755" s="15"/>
      <c r="AD755" s="5"/>
      <c r="AE755" s="16"/>
      <c r="AF755" s="17"/>
      <c r="AG755" s="5"/>
      <c r="AH755" s="5"/>
      <c r="AI755" s="5"/>
      <c r="AJ755" s="19"/>
      <c r="AK755" s="19"/>
      <c r="AL755" s="19"/>
      <c r="AM755" s="19"/>
      <c r="AN755" s="19"/>
      <c r="AO755" s="19"/>
      <c r="AP755" s="19"/>
    </row>
    <row r="756" ht="10.5" customHeight="1">
      <c r="A756" s="3"/>
      <c r="B756" s="3"/>
      <c r="C756" s="5"/>
      <c r="D756" s="7"/>
      <c r="E756" s="7"/>
      <c r="F756" s="8"/>
      <c r="G756" s="8"/>
      <c r="H756" s="8"/>
      <c r="I756" s="8"/>
      <c r="J756" s="8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10"/>
      <c r="V756" s="11"/>
      <c r="W756" s="12"/>
      <c r="X756" s="13"/>
      <c r="Y756" s="14"/>
      <c r="Z756" s="14"/>
      <c r="AA756" s="14"/>
      <c r="AB756" s="14"/>
      <c r="AC756" s="15"/>
      <c r="AD756" s="5"/>
      <c r="AE756" s="16"/>
      <c r="AF756" s="17"/>
      <c r="AG756" s="5"/>
      <c r="AH756" s="5"/>
      <c r="AI756" s="5"/>
      <c r="AJ756" s="19"/>
      <c r="AK756" s="19"/>
      <c r="AL756" s="19"/>
      <c r="AM756" s="19"/>
      <c r="AN756" s="19"/>
      <c r="AO756" s="19"/>
      <c r="AP756" s="19"/>
    </row>
    <row r="757" ht="10.5" customHeight="1">
      <c r="A757" s="3"/>
      <c r="B757" s="3"/>
      <c r="C757" s="5"/>
      <c r="D757" s="7"/>
      <c r="E757" s="7"/>
      <c r="F757" s="8"/>
      <c r="G757" s="8"/>
      <c r="H757" s="8"/>
      <c r="I757" s="8"/>
      <c r="J757" s="8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10"/>
      <c r="V757" s="11"/>
      <c r="W757" s="12"/>
      <c r="X757" s="13"/>
      <c r="Y757" s="14"/>
      <c r="Z757" s="14"/>
      <c r="AA757" s="14"/>
      <c r="AB757" s="14"/>
      <c r="AC757" s="15"/>
      <c r="AD757" s="5"/>
      <c r="AE757" s="16"/>
      <c r="AF757" s="17"/>
      <c r="AG757" s="5"/>
      <c r="AH757" s="5"/>
      <c r="AI757" s="5"/>
      <c r="AJ757" s="19"/>
      <c r="AK757" s="19"/>
      <c r="AL757" s="19"/>
      <c r="AM757" s="19"/>
      <c r="AN757" s="19"/>
      <c r="AO757" s="19"/>
      <c r="AP757" s="19"/>
    </row>
    <row r="758" ht="10.5" customHeight="1">
      <c r="A758" s="3"/>
      <c r="B758" s="3"/>
      <c r="C758" s="5"/>
      <c r="D758" s="7"/>
      <c r="E758" s="7"/>
      <c r="F758" s="8"/>
      <c r="G758" s="8"/>
      <c r="H758" s="8"/>
      <c r="I758" s="8"/>
      <c r="J758" s="8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10"/>
      <c r="V758" s="11"/>
      <c r="W758" s="12"/>
      <c r="X758" s="13"/>
      <c r="Y758" s="14"/>
      <c r="Z758" s="14"/>
      <c r="AA758" s="14"/>
      <c r="AB758" s="14"/>
      <c r="AC758" s="15"/>
      <c r="AD758" s="5"/>
      <c r="AE758" s="16"/>
      <c r="AF758" s="17"/>
      <c r="AG758" s="5"/>
      <c r="AH758" s="5"/>
      <c r="AI758" s="5"/>
      <c r="AJ758" s="19"/>
      <c r="AK758" s="19"/>
      <c r="AL758" s="19"/>
      <c r="AM758" s="19"/>
      <c r="AN758" s="19"/>
      <c r="AO758" s="19"/>
      <c r="AP758" s="19"/>
    </row>
    <row r="759" ht="10.5" customHeight="1">
      <c r="A759" s="3"/>
      <c r="B759" s="3"/>
      <c r="C759" s="5"/>
      <c r="D759" s="7"/>
      <c r="E759" s="7"/>
      <c r="F759" s="8"/>
      <c r="G759" s="8"/>
      <c r="H759" s="8"/>
      <c r="I759" s="8"/>
      <c r="J759" s="8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10"/>
      <c r="V759" s="11"/>
      <c r="W759" s="12"/>
      <c r="X759" s="13"/>
      <c r="Y759" s="14"/>
      <c r="Z759" s="14"/>
      <c r="AA759" s="14"/>
      <c r="AB759" s="14"/>
      <c r="AC759" s="15"/>
      <c r="AD759" s="5"/>
      <c r="AE759" s="16"/>
      <c r="AF759" s="17"/>
      <c r="AG759" s="5"/>
      <c r="AH759" s="5"/>
      <c r="AI759" s="5"/>
      <c r="AJ759" s="19"/>
      <c r="AK759" s="19"/>
      <c r="AL759" s="19"/>
      <c r="AM759" s="19"/>
      <c r="AN759" s="19"/>
      <c r="AO759" s="19"/>
      <c r="AP759" s="19"/>
    </row>
    <row r="760" ht="10.5" customHeight="1">
      <c r="A760" s="3"/>
      <c r="B760" s="3"/>
      <c r="C760" s="5"/>
      <c r="D760" s="7"/>
      <c r="E760" s="7"/>
      <c r="F760" s="8"/>
      <c r="G760" s="8"/>
      <c r="H760" s="8"/>
      <c r="I760" s="8"/>
      <c r="J760" s="8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10"/>
      <c r="V760" s="11"/>
      <c r="W760" s="12"/>
      <c r="X760" s="13"/>
      <c r="Y760" s="14"/>
      <c r="Z760" s="14"/>
      <c r="AA760" s="14"/>
      <c r="AB760" s="14"/>
      <c r="AC760" s="15"/>
      <c r="AD760" s="5"/>
      <c r="AE760" s="16"/>
      <c r="AF760" s="17"/>
      <c r="AG760" s="5"/>
      <c r="AH760" s="5"/>
      <c r="AI760" s="5"/>
      <c r="AJ760" s="19"/>
      <c r="AK760" s="19"/>
      <c r="AL760" s="19"/>
      <c r="AM760" s="19"/>
      <c r="AN760" s="19"/>
      <c r="AO760" s="19"/>
      <c r="AP760" s="19"/>
    </row>
    <row r="761" ht="10.5" customHeight="1">
      <c r="A761" s="3"/>
      <c r="B761" s="3"/>
      <c r="C761" s="5"/>
      <c r="D761" s="7"/>
      <c r="E761" s="7"/>
      <c r="F761" s="8"/>
      <c r="G761" s="8"/>
      <c r="H761" s="8"/>
      <c r="I761" s="8"/>
      <c r="J761" s="8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10"/>
      <c r="V761" s="11"/>
      <c r="W761" s="12"/>
      <c r="X761" s="13"/>
      <c r="Y761" s="14"/>
      <c r="Z761" s="14"/>
      <c r="AA761" s="14"/>
      <c r="AB761" s="14"/>
      <c r="AC761" s="15"/>
      <c r="AD761" s="5"/>
      <c r="AE761" s="16"/>
      <c r="AF761" s="17"/>
      <c r="AG761" s="5"/>
      <c r="AH761" s="5"/>
      <c r="AI761" s="5"/>
      <c r="AJ761" s="19"/>
      <c r="AK761" s="19"/>
      <c r="AL761" s="19"/>
      <c r="AM761" s="19"/>
      <c r="AN761" s="19"/>
      <c r="AO761" s="19"/>
      <c r="AP761" s="19"/>
    </row>
    <row r="762" ht="10.5" customHeight="1">
      <c r="A762" s="3"/>
      <c r="B762" s="3"/>
      <c r="C762" s="5"/>
      <c r="D762" s="7"/>
      <c r="E762" s="7"/>
      <c r="F762" s="8"/>
      <c r="G762" s="8"/>
      <c r="H762" s="8"/>
      <c r="I762" s="8"/>
      <c r="J762" s="8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10"/>
      <c r="V762" s="11"/>
      <c r="W762" s="12"/>
      <c r="X762" s="13"/>
      <c r="Y762" s="14"/>
      <c r="Z762" s="14"/>
      <c r="AA762" s="14"/>
      <c r="AB762" s="14"/>
      <c r="AC762" s="15"/>
      <c r="AD762" s="5"/>
      <c r="AE762" s="16"/>
      <c r="AF762" s="17"/>
      <c r="AG762" s="5"/>
      <c r="AH762" s="5"/>
      <c r="AI762" s="5"/>
      <c r="AJ762" s="19"/>
      <c r="AK762" s="19"/>
      <c r="AL762" s="19"/>
      <c r="AM762" s="19"/>
      <c r="AN762" s="19"/>
      <c r="AO762" s="19"/>
      <c r="AP762" s="19"/>
    </row>
    <row r="763" ht="10.5" customHeight="1">
      <c r="A763" s="3"/>
      <c r="B763" s="3"/>
      <c r="C763" s="5"/>
      <c r="D763" s="7"/>
      <c r="E763" s="7"/>
      <c r="F763" s="8"/>
      <c r="G763" s="8"/>
      <c r="H763" s="8"/>
      <c r="I763" s="8"/>
      <c r="J763" s="8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10"/>
      <c r="V763" s="11"/>
      <c r="W763" s="12"/>
      <c r="X763" s="13"/>
      <c r="Y763" s="14"/>
      <c r="Z763" s="14"/>
      <c r="AA763" s="14"/>
      <c r="AB763" s="14"/>
      <c r="AC763" s="15"/>
      <c r="AD763" s="5"/>
      <c r="AE763" s="16"/>
      <c r="AF763" s="17"/>
      <c r="AG763" s="5"/>
      <c r="AH763" s="5"/>
      <c r="AI763" s="5"/>
      <c r="AJ763" s="19"/>
      <c r="AK763" s="19"/>
      <c r="AL763" s="19"/>
      <c r="AM763" s="19"/>
      <c r="AN763" s="19"/>
      <c r="AO763" s="19"/>
      <c r="AP763" s="19"/>
    </row>
    <row r="764" ht="10.5" customHeight="1">
      <c r="A764" s="3"/>
      <c r="B764" s="3"/>
      <c r="C764" s="5"/>
      <c r="D764" s="7"/>
      <c r="E764" s="7"/>
      <c r="F764" s="8"/>
      <c r="G764" s="8"/>
      <c r="H764" s="8"/>
      <c r="I764" s="8"/>
      <c r="J764" s="8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10"/>
      <c r="V764" s="11"/>
      <c r="W764" s="12"/>
      <c r="X764" s="13"/>
      <c r="Y764" s="14"/>
      <c r="Z764" s="14"/>
      <c r="AA764" s="14"/>
      <c r="AB764" s="14"/>
      <c r="AC764" s="15"/>
      <c r="AD764" s="5"/>
      <c r="AE764" s="16"/>
      <c r="AF764" s="17"/>
      <c r="AG764" s="5"/>
      <c r="AH764" s="5"/>
      <c r="AI764" s="5"/>
      <c r="AJ764" s="19"/>
      <c r="AK764" s="19"/>
      <c r="AL764" s="19"/>
      <c r="AM764" s="19"/>
      <c r="AN764" s="19"/>
      <c r="AO764" s="19"/>
      <c r="AP764" s="19"/>
    </row>
    <row r="765" ht="10.5" customHeight="1">
      <c r="A765" s="3"/>
      <c r="B765" s="3"/>
      <c r="C765" s="5"/>
      <c r="D765" s="7"/>
      <c r="E765" s="7"/>
      <c r="F765" s="8"/>
      <c r="G765" s="8"/>
      <c r="H765" s="8"/>
      <c r="I765" s="8"/>
      <c r="J765" s="8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10"/>
      <c r="V765" s="11"/>
      <c r="W765" s="12"/>
      <c r="X765" s="13"/>
      <c r="Y765" s="14"/>
      <c r="Z765" s="14"/>
      <c r="AA765" s="14"/>
      <c r="AB765" s="14"/>
      <c r="AC765" s="15"/>
      <c r="AD765" s="5"/>
      <c r="AE765" s="16"/>
      <c r="AF765" s="17"/>
      <c r="AG765" s="5"/>
      <c r="AH765" s="5"/>
      <c r="AI765" s="5"/>
      <c r="AJ765" s="19"/>
      <c r="AK765" s="19"/>
      <c r="AL765" s="19"/>
      <c r="AM765" s="19"/>
      <c r="AN765" s="19"/>
      <c r="AO765" s="19"/>
      <c r="AP765" s="19"/>
    </row>
    <row r="766" ht="10.5" customHeight="1">
      <c r="A766" s="3"/>
      <c r="B766" s="3"/>
      <c r="C766" s="5"/>
      <c r="D766" s="7"/>
      <c r="E766" s="7"/>
      <c r="F766" s="8"/>
      <c r="G766" s="8"/>
      <c r="H766" s="8"/>
      <c r="I766" s="8"/>
      <c r="J766" s="8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10"/>
      <c r="V766" s="11"/>
      <c r="W766" s="12"/>
      <c r="X766" s="13"/>
      <c r="Y766" s="14"/>
      <c r="Z766" s="14"/>
      <c r="AA766" s="14"/>
      <c r="AB766" s="14"/>
      <c r="AC766" s="15"/>
      <c r="AD766" s="5"/>
      <c r="AE766" s="16"/>
      <c r="AF766" s="17"/>
      <c r="AG766" s="5"/>
      <c r="AH766" s="5"/>
      <c r="AI766" s="5"/>
      <c r="AJ766" s="19"/>
      <c r="AK766" s="19"/>
      <c r="AL766" s="19"/>
      <c r="AM766" s="19"/>
      <c r="AN766" s="19"/>
      <c r="AO766" s="19"/>
      <c r="AP766" s="19"/>
    </row>
    <row r="767" ht="10.5" customHeight="1">
      <c r="A767" s="3"/>
      <c r="B767" s="3"/>
      <c r="C767" s="5"/>
      <c r="D767" s="7"/>
      <c r="E767" s="7"/>
      <c r="F767" s="8"/>
      <c r="G767" s="8"/>
      <c r="H767" s="8"/>
      <c r="I767" s="8"/>
      <c r="J767" s="8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10"/>
      <c r="V767" s="11"/>
      <c r="W767" s="12"/>
      <c r="X767" s="13"/>
      <c r="Y767" s="14"/>
      <c r="Z767" s="14"/>
      <c r="AA767" s="14"/>
      <c r="AB767" s="14"/>
      <c r="AC767" s="15"/>
      <c r="AD767" s="5"/>
      <c r="AE767" s="16"/>
      <c r="AF767" s="17"/>
      <c r="AG767" s="5"/>
      <c r="AH767" s="5"/>
      <c r="AI767" s="5"/>
      <c r="AJ767" s="19"/>
      <c r="AK767" s="19"/>
      <c r="AL767" s="19"/>
      <c r="AM767" s="19"/>
      <c r="AN767" s="19"/>
      <c r="AO767" s="19"/>
      <c r="AP767" s="19"/>
    </row>
    <row r="768" ht="10.5" customHeight="1">
      <c r="A768" s="3"/>
      <c r="B768" s="3"/>
      <c r="C768" s="5"/>
      <c r="D768" s="7"/>
      <c r="E768" s="7"/>
      <c r="F768" s="8"/>
      <c r="G768" s="8"/>
      <c r="H768" s="8"/>
      <c r="I768" s="8"/>
      <c r="J768" s="8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10"/>
      <c r="V768" s="11"/>
      <c r="W768" s="12"/>
      <c r="X768" s="13"/>
      <c r="Y768" s="14"/>
      <c r="Z768" s="14"/>
      <c r="AA768" s="14"/>
      <c r="AB768" s="14"/>
      <c r="AC768" s="15"/>
      <c r="AD768" s="5"/>
      <c r="AE768" s="16"/>
      <c r="AF768" s="17"/>
      <c r="AG768" s="5"/>
      <c r="AH768" s="5"/>
      <c r="AI768" s="5"/>
      <c r="AJ768" s="19"/>
      <c r="AK768" s="19"/>
      <c r="AL768" s="19"/>
      <c r="AM768" s="19"/>
      <c r="AN768" s="19"/>
      <c r="AO768" s="19"/>
      <c r="AP768" s="19"/>
    </row>
    <row r="769" ht="10.5" customHeight="1">
      <c r="A769" s="3"/>
      <c r="B769" s="3"/>
      <c r="C769" s="5"/>
      <c r="D769" s="7"/>
      <c r="E769" s="7"/>
      <c r="F769" s="8"/>
      <c r="G769" s="8"/>
      <c r="H769" s="8"/>
      <c r="I769" s="8"/>
      <c r="J769" s="8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10"/>
      <c r="V769" s="11"/>
      <c r="W769" s="12"/>
      <c r="X769" s="13"/>
      <c r="Y769" s="14"/>
      <c r="Z769" s="14"/>
      <c r="AA769" s="14"/>
      <c r="AB769" s="14"/>
      <c r="AC769" s="15"/>
      <c r="AD769" s="5"/>
      <c r="AE769" s="16"/>
      <c r="AF769" s="17"/>
      <c r="AG769" s="5"/>
      <c r="AH769" s="5"/>
      <c r="AI769" s="5"/>
      <c r="AJ769" s="19"/>
      <c r="AK769" s="19"/>
      <c r="AL769" s="19"/>
      <c r="AM769" s="19"/>
      <c r="AN769" s="19"/>
      <c r="AO769" s="19"/>
      <c r="AP769" s="19"/>
    </row>
    <row r="770" ht="10.5" customHeight="1">
      <c r="A770" s="3"/>
      <c r="B770" s="3"/>
      <c r="C770" s="5"/>
      <c r="D770" s="7"/>
      <c r="E770" s="7"/>
      <c r="F770" s="8"/>
      <c r="G770" s="8"/>
      <c r="H770" s="8"/>
      <c r="I770" s="8"/>
      <c r="J770" s="8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10"/>
      <c r="V770" s="11"/>
      <c r="W770" s="12"/>
      <c r="X770" s="13"/>
      <c r="Y770" s="14"/>
      <c r="Z770" s="14"/>
      <c r="AA770" s="14"/>
      <c r="AB770" s="14"/>
      <c r="AC770" s="15"/>
      <c r="AD770" s="5"/>
      <c r="AE770" s="16"/>
      <c r="AF770" s="17"/>
      <c r="AG770" s="5"/>
      <c r="AH770" s="5"/>
      <c r="AI770" s="5"/>
      <c r="AJ770" s="19"/>
      <c r="AK770" s="19"/>
      <c r="AL770" s="19"/>
      <c r="AM770" s="19"/>
      <c r="AN770" s="19"/>
      <c r="AO770" s="19"/>
      <c r="AP770" s="19"/>
    </row>
    <row r="771" ht="10.5" customHeight="1">
      <c r="A771" s="3"/>
      <c r="B771" s="3"/>
      <c r="C771" s="5"/>
      <c r="D771" s="7"/>
      <c r="E771" s="7"/>
      <c r="F771" s="8"/>
      <c r="G771" s="8"/>
      <c r="H771" s="8"/>
      <c r="I771" s="8"/>
      <c r="J771" s="8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10"/>
      <c r="V771" s="11"/>
      <c r="W771" s="12"/>
      <c r="X771" s="13"/>
      <c r="Y771" s="14"/>
      <c r="Z771" s="14"/>
      <c r="AA771" s="14"/>
      <c r="AB771" s="14"/>
      <c r="AC771" s="15"/>
      <c r="AD771" s="5"/>
      <c r="AE771" s="16"/>
      <c r="AF771" s="17"/>
      <c r="AG771" s="5"/>
      <c r="AH771" s="5"/>
      <c r="AI771" s="5"/>
      <c r="AJ771" s="19"/>
      <c r="AK771" s="19"/>
      <c r="AL771" s="19"/>
      <c r="AM771" s="19"/>
      <c r="AN771" s="19"/>
      <c r="AO771" s="19"/>
      <c r="AP771" s="19"/>
    </row>
    <row r="772" ht="10.5" customHeight="1">
      <c r="A772" s="3"/>
      <c r="B772" s="3"/>
      <c r="C772" s="5"/>
      <c r="D772" s="7"/>
      <c r="E772" s="7"/>
      <c r="F772" s="8"/>
      <c r="G772" s="8"/>
      <c r="H772" s="8"/>
      <c r="I772" s="8"/>
      <c r="J772" s="8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10"/>
      <c r="V772" s="11"/>
      <c r="W772" s="12"/>
      <c r="X772" s="13"/>
      <c r="Y772" s="14"/>
      <c r="Z772" s="14"/>
      <c r="AA772" s="14"/>
      <c r="AB772" s="14"/>
      <c r="AC772" s="15"/>
      <c r="AD772" s="5"/>
      <c r="AE772" s="16"/>
      <c r="AF772" s="17"/>
      <c r="AG772" s="5"/>
      <c r="AH772" s="5"/>
      <c r="AI772" s="5"/>
      <c r="AJ772" s="19"/>
      <c r="AK772" s="19"/>
      <c r="AL772" s="19"/>
      <c r="AM772" s="19"/>
      <c r="AN772" s="19"/>
      <c r="AO772" s="19"/>
      <c r="AP772" s="19"/>
    </row>
    <row r="773" ht="10.5" customHeight="1">
      <c r="A773" s="3"/>
      <c r="B773" s="3"/>
      <c r="C773" s="5"/>
      <c r="D773" s="7"/>
      <c r="E773" s="7"/>
      <c r="F773" s="8"/>
      <c r="G773" s="8"/>
      <c r="H773" s="8"/>
      <c r="I773" s="8"/>
      <c r="J773" s="8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10"/>
      <c r="V773" s="11"/>
      <c r="W773" s="12"/>
      <c r="X773" s="13"/>
      <c r="Y773" s="14"/>
      <c r="Z773" s="14"/>
      <c r="AA773" s="14"/>
      <c r="AB773" s="14"/>
      <c r="AC773" s="15"/>
      <c r="AD773" s="5"/>
      <c r="AE773" s="16"/>
      <c r="AF773" s="17"/>
      <c r="AG773" s="5"/>
      <c r="AH773" s="5"/>
      <c r="AI773" s="5"/>
      <c r="AJ773" s="19"/>
      <c r="AK773" s="19"/>
      <c r="AL773" s="19"/>
      <c r="AM773" s="19"/>
      <c r="AN773" s="19"/>
      <c r="AO773" s="19"/>
      <c r="AP773" s="19"/>
    </row>
    <row r="774" ht="10.5" customHeight="1">
      <c r="A774" s="3"/>
      <c r="B774" s="3"/>
      <c r="C774" s="5"/>
      <c r="D774" s="7"/>
      <c r="E774" s="7"/>
      <c r="F774" s="8"/>
      <c r="G774" s="8"/>
      <c r="H774" s="8"/>
      <c r="I774" s="8"/>
      <c r="J774" s="8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10"/>
      <c r="V774" s="11"/>
      <c r="W774" s="12"/>
      <c r="X774" s="13"/>
      <c r="Y774" s="14"/>
      <c r="Z774" s="14"/>
      <c r="AA774" s="14"/>
      <c r="AB774" s="14"/>
      <c r="AC774" s="15"/>
      <c r="AD774" s="5"/>
      <c r="AE774" s="16"/>
      <c r="AF774" s="17"/>
      <c r="AG774" s="5"/>
      <c r="AH774" s="5"/>
      <c r="AI774" s="5"/>
      <c r="AJ774" s="19"/>
      <c r="AK774" s="19"/>
      <c r="AL774" s="19"/>
      <c r="AM774" s="19"/>
      <c r="AN774" s="19"/>
      <c r="AO774" s="19"/>
      <c r="AP774" s="19"/>
    </row>
    <row r="775" ht="10.5" customHeight="1">
      <c r="A775" s="3"/>
      <c r="B775" s="3"/>
      <c r="C775" s="5"/>
      <c r="D775" s="7"/>
      <c r="E775" s="7"/>
      <c r="F775" s="8"/>
      <c r="G775" s="8"/>
      <c r="H775" s="8"/>
      <c r="I775" s="8"/>
      <c r="J775" s="8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10"/>
      <c r="V775" s="11"/>
      <c r="W775" s="12"/>
      <c r="X775" s="13"/>
      <c r="Y775" s="14"/>
      <c r="Z775" s="14"/>
      <c r="AA775" s="14"/>
      <c r="AB775" s="14"/>
      <c r="AC775" s="15"/>
      <c r="AD775" s="5"/>
      <c r="AE775" s="16"/>
      <c r="AF775" s="17"/>
      <c r="AG775" s="5"/>
      <c r="AH775" s="5"/>
      <c r="AI775" s="5"/>
      <c r="AJ775" s="19"/>
      <c r="AK775" s="19"/>
      <c r="AL775" s="19"/>
      <c r="AM775" s="19"/>
      <c r="AN775" s="19"/>
      <c r="AO775" s="19"/>
      <c r="AP775" s="19"/>
    </row>
    <row r="776" ht="10.5" customHeight="1">
      <c r="A776" s="3"/>
      <c r="B776" s="3"/>
      <c r="C776" s="5"/>
      <c r="D776" s="7"/>
      <c r="E776" s="7"/>
      <c r="F776" s="8"/>
      <c r="G776" s="8"/>
      <c r="H776" s="8"/>
      <c r="I776" s="8"/>
      <c r="J776" s="8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10"/>
      <c r="V776" s="11"/>
      <c r="W776" s="12"/>
      <c r="X776" s="13"/>
      <c r="Y776" s="14"/>
      <c r="Z776" s="14"/>
      <c r="AA776" s="14"/>
      <c r="AB776" s="14"/>
      <c r="AC776" s="15"/>
      <c r="AD776" s="5"/>
      <c r="AE776" s="16"/>
      <c r="AF776" s="17"/>
      <c r="AG776" s="5"/>
      <c r="AH776" s="5"/>
      <c r="AI776" s="5"/>
      <c r="AJ776" s="19"/>
      <c r="AK776" s="19"/>
      <c r="AL776" s="19"/>
      <c r="AM776" s="19"/>
      <c r="AN776" s="19"/>
      <c r="AO776" s="19"/>
      <c r="AP776" s="19"/>
    </row>
    <row r="777" ht="10.5" customHeight="1">
      <c r="A777" s="3"/>
      <c r="B777" s="3"/>
      <c r="C777" s="5"/>
      <c r="D777" s="7"/>
      <c r="E777" s="7"/>
      <c r="F777" s="8"/>
      <c r="G777" s="8"/>
      <c r="H777" s="8"/>
      <c r="I777" s="8"/>
      <c r="J777" s="8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10"/>
      <c r="V777" s="11"/>
      <c r="W777" s="12"/>
      <c r="X777" s="13"/>
      <c r="Y777" s="14"/>
      <c r="Z777" s="14"/>
      <c r="AA777" s="14"/>
      <c r="AB777" s="14"/>
      <c r="AC777" s="15"/>
      <c r="AD777" s="5"/>
      <c r="AE777" s="16"/>
      <c r="AF777" s="17"/>
      <c r="AG777" s="5"/>
      <c r="AH777" s="5"/>
      <c r="AI777" s="5"/>
      <c r="AJ777" s="19"/>
      <c r="AK777" s="19"/>
      <c r="AL777" s="19"/>
      <c r="AM777" s="19"/>
      <c r="AN777" s="19"/>
      <c r="AO777" s="19"/>
      <c r="AP777" s="19"/>
    </row>
    <row r="778" ht="10.5" customHeight="1">
      <c r="A778" s="3"/>
      <c r="B778" s="3"/>
      <c r="C778" s="5"/>
      <c r="D778" s="7"/>
      <c r="E778" s="7"/>
      <c r="F778" s="8"/>
      <c r="G778" s="8"/>
      <c r="H778" s="8"/>
      <c r="I778" s="8"/>
      <c r="J778" s="8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10"/>
      <c r="V778" s="11"/>
      <c r="W778" s="12"/>
      <c r="X778" s="13"/>
      <c r="Y778" s="14"/>
      <c r="Z778" s="14"/>
      <c r="AA778" s="14"/>
      <c r="AB778" s="14"/>
      <c r="AC778" s="15"/>
      <c r="AD778" s="5"/>
      <c r="AE778" s="16"/>
      <c r="AF778" s="17"/>
      <c r="AG778" s="5"/>
      <c r="AH778" s="5"/>
      <c r="AI778" s="5"/>
      <c r="AJ778" s="19"/>
      <c r="AK778" s="19"/>
      <c r="AL778" s="19"/>
      <c r="AM778" s="19"/>
      <c r="AN778" s="19"/>
      <c r="AO778" s="19"/>
      <c r="AP778" s="19"/>
    </row>
    <row r="779" ht="10.5" customHeight="1">
      <c r="A779" s="3"/>
      <c r="B779" s="3"/>
      <c r="C779" s="5"/>
      <c r="D779" s="7"/>
      <c r="E779" s="7"/>
      <c r="F779" s="8"/>
      <c r="G779" s="8"/>
      <c r="H779" s="8"/>
      <c r="I779" s="8"/>
      <c r="J779" s="8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10"/>
      <c r="V779" s="11"/>
      <c r="W779" s="12"/>
      <c r="X779" s="13"/>
      <c r="Y779" s="14"/>
      <c r="Z779" s="14"/>
      <c r="AA779" s="14"/>
      <c r="AB779" s="14"/>
      <c r="AC779" s="15"/>
      <c r="AD779" s="5"/>
      <c r="AE779" s="16"/>
      <c r="AF779" s="17"/>
      <c r="AG779" s="5"/>
      <c r="AH779" s="5"/>
      <c r="AI779" s="5"/>
      <c r="AJ779" s="19"/>
      <c r="AK779" s="19"/>
      <c r="AL779" s="19"/>
      <c r="AM779" s="19"/>
      <c r="AN779" s="19"/>
      <c r="AO779" s="19"/>
      <c r="AP779" s="19"/>
    </row>
    <row r="780" ht="10.5" customHeight="1">
      <c r="A780" s="3"/>
      <c r="B780" s="3"/>
      <c r="C780" s="5"/>
      <c r="D780" s="7"/>
      <c r="E780" s="7"/>
      <c r="F780" s="8"/>
      <c r="G780" s="8"/>
      <c r="H780" s="8"/>
      <c r="I780" s="8"/>
      <c r="J780" s="8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10"/>
      <c r="V780" s="11"/>
      <c r="W780" s="12"/>
      <c r="X780" s="13"/>
      <c r="Y780" s="14"/>
      <c r="Z780" s="14"/>
      <c r="AA780" s="14"/>
      <c r="AB780" s="14"/>
      <c r="AC780" s="15"/>
      <c r="AD780" s="5"/>
      <c r="AE780" s="16"/>
      <c r="AF780" s="17"/>
      <c r="AG780" s="5"/>
      <c r="AH780" s="5"/>
      <c r="AI780" s="5"/>
      <c r="AJ780" s="19"/>
      <c r="AK780" s="19"/>
      <c r="AL780" s="19"/>
      <c r="AM780" s="19"/>
      <c r="AN780" s="19"/>
      <c r="AO780" s="19"/>
      <c r="AP780" s="19"/>
    </row>
    <row r="781" ht="10.5" customHeight="1">
      <c r="A781" s="3"/>
      <c r="B781" s="3"/>
      <c r="C781" s="5"/>
      <c r="D781" s="7"/>
      <c r="E781" s="7"/>
      <c r="F781" s="8"/>
      <c r="G781" s="8"/>
      <c r="H781" s="8"/>
      <c r="I781" s="8"/>
      <c r="J781" s="8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10"/>
      <c r="V781" s="11"/>
      <c r="W781" s="12"/>
      <c r="X781" s="13"/>
      <c r="Y781" s="14"/>
      <c r="Z781" s="14"/>
      <c r="AA781" s="14"/>
      <c r="AB781" s="14"/>
      <c r="AC781" s="15"/>
      <c r="AD781" s="5"/>
      <c r="AE781" s="16"/>
      <c r="AF781" s="17"/>
      <c r="AG781" s="5"/>
      <c r="AH781" s="5"/>
      <c r="AI781" s="5"/>
      <c r="AJ781" s="19"/>
      <c r="AK781" s="19"/>
      <c r="AL781" s="19"/>
      <c r="AM781" s="19"/>
      <c r="AN781" s="19"/>
      <c r="AO781" s="19"/>
      <c r="AP781" s="19"/>
    </row>
    <row r="782" ht="10.5" customHeight="1">
      <c r="A782" s="3"/>
      <c r="B782" s="3"/>
      <c r="C782" s="5"/>
      <c r="D782" s="7"/>
      <c r="E782" s="7"/>
      <c r="F782" s="8"/>
      <c r="G782" s="8"/>
      <c r="H782" s="8"/>
      <c r="I782" s="8"/>
      <c r="J782" s="8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10"/>
      <c r="V782" s="11"/>
      <c r="W782" s="12"/>
      <c r="X782" s="13"/>
      <c r="Y782" s="14"/>
      <c r="Z782" s="14"/>
      <c r="AA782" s="14"/>
      <c r="AB782" s="14"/>
      <c r="AC782" s="15"/>
      <c r="AD782" s="5"/>
      <c r="AE782" s="16"/>
      <c r="AF782" s="17"/>
      <c r="AG782" s="5"/>
      <c r="AH782" s="5"/>
      <c r="AI782" s="5"/>
      <c r="AJ782" s="19"/>
      <c r="AK782" s="19"/>
      <c r="AL782" s="19"/>
      <c r="AM782" s="19"/>
      <c r="AN782" s="19"/>
      <c r="AO782" s="19"/>
      <c r="AP782" s="19"/>
    </row>
    <row r="783" ht="10.5" customHeight="1">
      <c r="A783" s="3"/>
      <c r="B783" s="3"/>
      <c r="C783" s="5"/>
      <c r="D783" s="7"/>
      <c r="E783" s="7"/>
      <c r="F783" s="8"/>
      <c r="G783" s="8"/>
      <c r="H783" s="8"/>
      <c r="I783" s="8"/>
      <c r="J783" s="8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10"/>
      <c r="V783" s="11"/>
      <c r="W783" s="12"/>
      <c r="X783" s="13"/>
      <c r="Y783" s="14"/>
      <c r="Z783" s="14"/>
      <c r="AA783" s="14"/>
      <c r="AB783" s="14"/>
      <c r="AC783" s="15"/>
      <c r="AD783" s="5"/>
      <c r="AE783" s="16"/>
      <c r="AF783" s="17"/>
      <c r="AG783" s="5"/>
      <c r="AH783" s="5"/>
      <c r="AI783" s="5"/>
      <c r="AJ783" s="19"/>
      <c r="AK783" s="19"/>
      <c r="AL783" s="19"/>
      <c r="AM783" s="19"/>
      <c r="AN783" s="19"/>
      <c r="AO783" s="19"/>
      <c r="AP783" s="19"/>
    </row>
    <row r="784" ht="10.5" customHeight="1">
      <c r="A784" s="3"/>
      <c r="B784" s="3"/>
      <c r="C784" s="5"/>
      <c r="D784" s="7"/>
      <c r="E784" s="7"/>
      <c r="F784" s="8"/>
      <c r="G784" s="8"/>
      <c r="H784" s="8"/>
      <c r="I784" s="8"/>
      <c r="J784" s="8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10"/>
      <c r="V784" s="11"/>
      <c r="W784" s="12"/>
      <c r="X784" s="13"/>
      <c r="Y784" s="14"/>
      <c r="Z784" s="14"/>
      <c r="AA784" s="14"/>
      <c r="AB784" s="14"/>
      <c r="AC784" s="15"/>
      <c r="AD784" s="5"/>
      <c r="AE784" s="16"/>
      <c r="AF784" s="17"/>
      <c r="AG784" s="5"/>
      <c r="AH784" s="5"/>
      <c r="AI784" s="5"/>
      <c r="AJ784" s="19"/>
      <c r="AK784" s="19"/>
      <c r="AL784" s="19"/>
      <c r="AM784" s="19"/>
      <c r="AN784" s="19"/>
      <c r="AO784" s="19"/>
      <c r="AP784" s="19"/>
    </row>
    <row r="785" ht="10.5" customHeight="1">
      <c r="A785" s="3"/>
      <c r="B785" s="3"/>
      <c r="C785" s="5"/>
      <c r="D785" s="7"/>
      <c r="E785" s="7"/>
      <c r="F785" s="8"/>
      <c r="G785" s="8"/>
      <c r="H785" s="8"/>
      <c r="I785" s="8"/>
      <c r="J785" s="8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10"/>
      <c r="V785" s="11"/>
      <c r="W785" s="12"/>
      <c r="X785" s="13"/>
      <c r="Y785" s="14"/>
      <c r="Z785" s="14"/>
      <c r="AA785" s="14"/>
      <c r="AB785" s="14"/>
      <c r="AC785" s="15"/>
      <c r="AD785" s="5"/>
      <c r="AE785" s="16"/>
      <c r="AF785" s="17"/>
      <c r="AG785" s="5"/>
      <c r="AH785" s="5"/>
      <c r="AI785" s="5"/>
      <c r="AJ785" s="19"/>
      <c r="AK785" s="19"/>
      <c r="AL785" s="19"/>
      <c r="AM785" s="19"/>
      <c r="AN785" s="19"/>
      <c r="AO785" s="19"/>
      <c r="AP785" s="19"/>
    </row>
    <row r="786" ht="10.5" customHeight="1">
      <c r="A786" s="3"/>
      <c r="B786" s="3"/>
      <c r="C786" s="5"/>
      <c r="D786" s="7"/>
      <c r="E786" s="7"/>
      <c r="F786" s="8"/>
      <c r="G786" s="8"/>
      <c r="H786" s="8"/>
      <c r="I786" s="8"/>
      <c r="J786" s="8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10"/>
      <c r="V786" s="11"/>
      <c r="W786" s="12"/>
      <c r="X786" s="13"/>
      <c r="Y786" s="14"/>
      <c r="Z786" s="14"/>
      <c r="AA786" s="14"/>
      <c r="AB786" s="14"/>
      <c r="AC786" s="15"/>
      <c r="AD786" s="5"/>
      <c r="AE786" s="16"/>
      <c r="AF786" s="17"/>
      <c r="AG786" s="5"/>
      <c r="AH786" s="5"/>
      <c r="AI786" s="5"/>
      <c r="AJ786" s="19"/>
      <c r="AK786" s="19"/>
      <c r="AL786" s="19"/>
      <c r="AM786" s="19"/>
      <c r="AN786" s="19"/>
      <c r="AO786" s="19"/>
      <c r="AP786" s="19"/>
    </row>
    <row r="787" ht="10.5" customHeight="1">
      <c r="A787" s="3"/>
      <c r="B787" s="3"/>
      <c r="C787" s="5"/>
      <c r="D787" s="7"/>
      <c r="E787" s="7"/>
      <c r="F787" s="8"/>
      <c r="G787" s="8"/>
      <c r="H787" s="8"/>
      <c r="I787" s="8"/>
      <c r="J787" s="8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10"/>
      <c r="V787" s="11"/>
      <c r="W787" s="12"/>
      <c r="X787" s="13"/>
      <c r="Y787" s="14"/>
      <c r="Z787" s="14"/>
      <c r="AA787" s="14"/>
      <c r="AB787" s="14"/>
      <c r="AC787" s="15"/>
      <c r="AD787" s="5"/>
      <c r="AE787" s="16"/>
      <c r="AF787" s="17"/>
      <c r="AG787" s="5"/>
      <c r="AH787" s="5"/>
      <c r="AI787" s="5"/>
      <c r="AJ787" s="19"/>
      <c r="AK787" s="19"/>
      <c r="AL787" s="19"/>
      <c r="AM787" s="19"/>
      <c r="AN787" s="19"/>
      <c r="AO787" s="19"/>
      <c r="AP787" s="19"/>
    </row>
    <row r="788" ht="10.5" customHeight="1">
      <c r="A788" s="3"/>
      <c r="B788" s="3"/>
      <c r="C788" s="5"/>
      <c r="D788" s="7"/>
      <c r="E788" s="7"/>
      <c r="F788" s="8"/>
      <c r="G788" s="8"/>
      <c r="H788" s="8"/>
      <c r="I788" s="8"/>
      <c r="J788" s="8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10"/>
      <c r="V788" s="11"/>
      <c r="W788" s="12"/>
      <c r="X788" s="13"/>
      <c r="Y788" s="14"/>
      <c r="Z788" s="14"/>
      <c r="AA788" s="14"/>
      <c r="AB788" s="14"/>
      <c r="AC788" s="15"/>
      <c r="AD788" s="5"/>
      <c r="AE788" s="16"/>
      <c r="AF788" s="17"/>
      <c r="AG788" s="5"/>
      <c r="AH788" s="5"/>
      <c r="AI788" s="5"/>
      <c r="AJ788" s="19"/>
      <c r="AK788" s="19"/>
      <c r="AL788" s="19"/>
      <c r="AM788" s="19"/>
      <c r="AN788" s="19"/>
      <c r="AO788" s="19"/>
      <c r="AP788" s="19"/>
    </row>
    <row r="789" ht="10.5" customHeight="1">
      <c r="A789" s="3"/>
      <c r="B789" s="3"/>
      <c r="C789" s="5"/>
      <c r="D789" s="7"/>
      <c r="E789" s="7"/>
      <c r="F789" s="8"/>
      <c r="G789" s="8"/>
      <c r="H789" s="8"/>
      <c r="I789" s="8"/>
      <c r="J789" s="8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10"/>
      <c r="V789" s="11"/>
      <c r="W789" s="12"/>
      <c r="X789" s="13"/>
      <c r="Y789" s="14"/>
      <c r="Z789" s="14"/>
      <c r="AA789" s="14"/>
      <c r="AB789" s="14"/>
      <c r="AC789" s="15"/>
      <c r="AD789" s="5"/>
      <c r="AE789" s="16"/>
      <c r="AF789" s="17"/>
      <c r="AG789" s="5"/>
      <c r="AH789" s="5"/>
      <c r="AI789" s="5"/>
      <c r="AJ789" s="19"/>
      <c r="AK789" s="19"/>
      <c r="AL789" s="19"/>
      <c r="AM789" s="19"/>
      <c r="AN789" s="19"/>
      <c r="AO789" s="19"/>
      <c r="AP789" s="19"/>
    </row>
    <row r="790" ht="10.5" customHeight="1">
      <c r="A790" s="3"/>
      <c r="B790" s="3"/>
      <c r="C790" s="5"/>
      <c r="D790" s="7"/>
      <c r="E790" s="7"/>
      <c r="F790" s="8"/>
      <c r="G790" s="8"/>
      <c r="H790" s="8"/>
      <c r="I790" s="8"/>
      <c r="J790" s="8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10"/>
      <c r="V790" s="11"/>
      <c r="W790" s="12"/>
      <c r="X790" s="13"/>
      <c r="Y790" s="14"/>
      <c r="Z790" s="14"/>
      <c r="AA790" s="14"/>
      <c r="AB790" s="14"/>
      <c r="AC790" s="15"/>
      <c r="AD790" s="5"/>
      <c r="AE790" s="16"/>
      <c r="AF790" s="17"/>
      <c r="AG790" s="5"/>
      <c r="AH790" s="5"/>
      <c r="AI790" s="5"/>
      <c r="AJ790" s="19"/>
      <c r="AK790" s="19"/>
      <c r="AL790" s="19"/>
      <c r="AM790" s="19"/>
      <c r="AN790" s="19"/>
      <c r="AO790" s="19"/>
      <c r="AP790" s="19"/>
    </row>
    <row r="791" ht="10.5" customHeight="1">
      <c r="A791" s="3"/>
      <c r="B791" s="3"/>
      <c r="C791" s="5"/>
      <c r="D791" s="7"/>
      <c r="E791" s="7"/>
      <c r="F791" s="8"/>
      <c r="G791" s="8"/>
      <c r="H791" s="8"/>
      <c r="I791" s="8"/>
      <c r="J791" s="8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10"/>
      <c r="V791" s="11"/>
      <c r="W791" s="12"/>
      <c r="X791" s="13"/>
      <c r="Y791" s="14"/>
      <c r="Z791" s="14"/>
      <c r="AA791" s="14"/>
      <c r="AB791" s="14"/>
      <c r="AC791" s="15"/>
      <c r="AD791" s="5"/>
      <c r="AE791" s="16"/>
      <c r="AF791" s="17"/>
      <c r="AG791" s="5"/>
      <c r="AH791" s="5"/>
      <c r="AI791" s="5"/>
      <c r="AJ791" s="19"/>
      <c r="AK791" s="19"/>
      <c r="AL791" s="19"/>
      <c r="AM791" s="19"/>
      <c r="AN791" s="19"/>
      <c r="AO791" s="19"/>
      <c r="AP791" s="19"/>
    </row>
    <row r="792" ht="10.5" customHeight="1">
      <c r="A792" s="3"/>
      <c r="B792" s="3"/>
      <c r="C792" s="5"/>
      <c r="D792" s="7"/>
      <c r="E792" s="7"/>
      <c r="F792" s="8"/>
      <c r="G792" s="8"/>
      <c r="H792" s="8"/>
      <c r="I792" s="8"/>
      <c r="J792" s="8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10"/>
      <c r="V792" s="11"/>
      <c r="W792" s="12"/>
      <c r="X792" s="13"/>
      <c r="Y792" s="14"/>
      <c r="Z792" s="14"/>
      <c r="AA792" s="14"/>
      <c r="AB792" s="14"/>
      <c r="AC792" s="15"/>
      <c r="AD792" s="5"/>
      <c r="AE792" s="16"/>
      <c r="AF792" s="17"/>
      <c r="AG792" s="5"/>
      <c r="AH792" s="5"/>
      <c r="AI792" s="5"/>
      <c r="AJ792" s="19"/>
      <c r="AK792" s="19"/>
      <c r="AL792" s="19"/>
      <c r="AM792" s="19"/>
      <c r="AN792" s="19"/>
      <c r="AO792" s="19"/>
      <c r="AP792" s="19"/>
    </row>
    <row r="793" ht="10.5" customHeight="1">
      <c r="A793" s="3"/>
      <c r="B793" s="3"/>
      <c r="C793" s="5"/>
      <c r="D793" s="7"/>
      <c r="E793" s="7"/>
      <c r="F793" s="8"/>
      <c r="G793" s="8"/>
      <c r="H793" s="8"/>
      <c r="I793" s="8"/>
      <c r="J793" s="8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10"/>
      <c r="V793" s="11"/>
      <c r="W793" s="12"/>
      <c r="X793" s="13"/>
      <c r="Y793" s="14"/>
      <c r="Z793" s="14"/>
      <c r="AA793" s="14"/>
      <c r="AB793" s="14"/>
      <c r="AC793" s="15"/>
      <c r="AD793" s="5"/>
      <c r="AE793" s="16"/>
      <c r="AF793" s="17"/>
      <c r="AG793" s="5"/>
      <c r="AH793" s="5"/>
      <c r="AI793" s="5"/>
      <c r="AJ793" s="19"/>
      <c r="AK793" s="19"/>
      <c r="AL793" s="19"/>
      <c r="AM793" s="19"/>
      <c r="AN793" s="19"/>
      <c r="AO793" s="19"/>
      <c r="AP793" s="19"/>
    </row>
    <row r="794" ht="10.5" customHeight="1">
      <c r="A794" s="3"/>
      <c r="B794" s="3"/>
      <c r="C794" s="5"/>
      <c r="D794" s="7"/>
      <c r="E794" s="7"/>
      <c r="F794" s="8"/>
      <c r="G794" s="8"/>
      <c r="H794" s="8"/>
      <c r="I794" s="8"/>
      <c r="J794" s="8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10"/>
      <c r="V794" s="11"/>
      <c r="W794" s="12"/>
      <c r="X794" s="13"/>
      <c r="Y794" s="14"/>
      <c r="Z794" s="14"/>
      <c r="AA794" s="14"/>
      <c r="AB794" s="14"/>
      <c r="AC794" s="15"/>
      <c r="AD794" s="5"/>
      <c r="AE794" s="16"/>
      <c r="AF794" s="17"/>
      <c r="AG794" s="5"/>
      <c r="AH794" s="5"/>
      <c r="AI794" s="5"/>
      <c r="AJ794" s="19"/>
      <c r="AK794" s="19"/>
      <c r="AL794" s="19"/>
      <c r="AM794" s="19"/>
      <c r="AN794" s="19"/>
      <c r="AO794" s="19"/>
      <c r="AP794" s="19"/>
    </row>
    <row r="795" ht="10.5" customHeight="1">
      <c r="A795" s="3"/>
      <c r="B795" s="3"/>
      <c r="C795" s="5"/>
      <c r="D795" s="7"/>
      <c r="E795" s="7"/>
      <c r="F795" s="8"/>
      <c r="G795" s="8"/>
      <c r="H795" s="8"/>
      <c r="I795" s="8"/>
      <c r="J795" s="8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10"/>
      <c r="V795" s="11"/>
      <c r="W795" s="12"/>
      <c r="X795" s="13"/>
      <c r="Y795" s="14"/>
      <c r="Z795" s="14"/>
      <c r="AA795" s="14"/>
      <c r="AB795" s="14"/>
      <c r="AC795" s="15"/>
      <c r="AD795" s="5"/>
      <c r="AE795" s="16"/>
      <c r="AF795" s="17"/>
      <c r="AG795" s="5"/>
      <c r="AH795" s="5"/>
      <c r="AI795" s="5"/>
      <c r="AJ795" s="19"/>
      <c r="AK795" s="19"/>
      <c r="AL795" s="19"/>
      <c r="AM795" s="19"/>
      <c r="AN795" s="19"/>
      <c r="AO795" s="19"/>
      <c r="AP795" s="19"/>
    </row>
    <row r="796" ht="10.5" customHeight="1">
      <c r="A796" s="3"/>
      <c r="B796" s="3"/>
      <c r="C796" s="5"/>
      <c r="D796" s="7"/>
      <c r="E796" s="7"/>
      <c r="F796" s="8"/>
      <c r="G796" s="8"/>
      <c r="H796" s="8"/>
      <c r="I796" s="8"/>
      <c r="J796" s="8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10"/>
      <c r="V796" s="11"/>
      <c r="W796" s="12"/>
      <c r="X796" s="13"/>
      <c r="Y796" s="14"/>
      <c r="Z796" s="14"/>
      <c r="AA796" s="14"/>
      <c r="AB796" s="14"/>
      <c r="AC796" s="15"/>
      <c r="AD796" s="5"/>
      <c r="AE796" s="16"/>
      <c r="AF796" s="17"/>
      <c r="AG796" s="5"/>
      <c r="AH796" s="5"/>
      <c r="AI796" s="5"/>
      <c r="AJ796" s="19"/>
      <c r="AK796" s="19"/>
      <c r="AL796" s="19"/>
      <c r="AM796" s="19"/>
      <c r="AN796" s="19"/>
      <c r="AO796" s="19"/>
      <c r="AP796" s="19"/>
    </row>
    <row r="797" ht="10.5" customHeight="1">
      <c r="A797" s="3"/>
      <c r="B797" s="3"/>
      <c r="C797" s="5"/>
      <c r="D797" s="7"/>
      <c r="E797" s="7"/>
      <c r="F797" s="8"/>
      <c r="G797" s="8"/>
      <c r="H797" s="8"/>
      <c r="I797" s="8"/>
      <c r="J797" s="8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10"/>
      <c r="V797" s="11"/>
      <c r="W797" s="12"/>
      <c r="X797" s="13"/>
      <c r="Y797" s="14"/>
      <c r="Z797" s="14"/>
      <c r="AA797" s="14"/>
      <c r="AB797" s="14"/>
      <c r="AC797" s="15"/>
      <c r="AD797" s="5"/>
      <c r="AE797" s="16"/>
      <c r="AF797" s="17"/>
      <c r="AG797" s="5"/>
      <c r="AH797" s="5"/>
      <c r="AI797" s="5"/>
      <c r="AJ797" s="19"/>
      <c r="AK797" s="19"/>
      <c r="AL797" s="19"/>
      <c r="AM797" s="19"/>
      <c r="AN797" s="19"/>
      <c r="AO797" s="19"/>
      <c r="AP797" s="19"/>
    </row>
    <row r="798" ht="10.5" customHeight="1">
      <c r="A798" s="3"/>
      <c r="B798" s="3"/>
      <c r="C798" s="5"/>
      <c r="D798" s="7"/>
      <c r="E798" s="7"/>
      <c r="F798" s="8"/>
      <c r="G798" s="8"/>
      <c r="H798" s="8"/>
      <c r="I798" s="8"/>
      <c r="J798" s="8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10"/>
      <c r="V798" s="11"/>
      <c r="W798" s="12"/>
      <c r="X798" s="13"/>
      <c r="Y798" s="14"/>
      <c r="Z798" s="14"/>
      <c r="AA798" s="14"/>
      <c r="AB798" s="14"/>
      <c r="AC798" s="15"/>
      <c r="AD798" s="5"/>
      <c r="AE798" s="16"/>
      <c r="AF798" s="17"/>
      <c r="AG798" s="5"/>
      <c r="AH798" s="5"/>
      <c r="AI798" s="5"/>
      <c r="AJ798" s="19"/>
      <c r="AK798" s="19"/>
      <c r="AL798" s="19"/>
      <c r="AM798" s="19"/>
      <c r="AN798" s="19"/>
      <c r="AO798" s="19"/>
      <c r="AP798" s="19"/>
    </row>
    <row r="799" ht="10.5" customHeight="1">
      <c r="A799" s="3"/>
      <c r="B799" s="3"/>
      <c r="C799" s="5"/>
      <c r="D799" s="7"/>
      <c r="E799" s="7"/>
      <c r="F799" s="8"/>
      <c r="G799" s="8"/>
      <c r="H799" s="8"/>
      <c r="I799" s="8"/>
      <c r="J799" s="8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10"/>
      <c r="V799" s="11"/>
      <c r="W799" s="12"/>
      <c r="X799" s="13"/>
      <c r="Y799" s="14"/>
      <c r="Z799" s="14"/>
      <c r="AA799" s="14"/>
      <c r="AB799" s="14"/>
      <c r="AC799" s="15"/>
      <c r="AD799" s="5"/>
      <c r="AE799" s="16"/>
      <c r="AF799" s="17"/>
      <c r="AG799" s="5"/>
      <c r="AH799" s="5"/>
      <c r="AI799" s="5"/>
      <c r="AJ799" s="19"/>
      <c r="AK799" s="19"/>
      <c r="AL799" s="19"/>
      <c r="AM799" s="19"/>
      <c r="AN799" s="19"/>
      <c r="AO799" s="19"/>
      <c r="AP799" s="19"/>
    </row>
    <row r="800" ht="10.5" customHeight="1">
      <c r="A800" s="3"/>
      <c r="B800" s="3"/>
      <c r="C800" s="5"/>
      <c r="D800" s="7"/>
      <c r="E800" s="7"/>
      <c r="F800" s="8"/>
      <c r="G800" s="8"/>
      <c r="H800" s="8"/>
      <c r="I800" s="8"/>
      <c r="J800" s="8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10"/>
      <c r="V800" s="11"/>
      <c r="W800" s="12"/>
      <c r="X800" s="13"/>
      <c r="Y800" s="14"/>
      <c r="Z800" s="14"/>
      <c r="AA800" s="14"/>
      <c r="AB800" s="14"/>
      <c r="AC800" s="15"/>
      <c r="AD800" s="5"/>
      <c r="AE800" s="16"/>
      <c r="AF800" s="17"/>
      <c r="AG800" s="5"/>
      <c r="AH800" s="5"/>
      <c r="AI800" s="5"/>
      <c r="AJ800" s="19"/>
      <c r="AK800" s="19"/>
      <c r="AL800" s="19"/>
      <c r="AM800" s="19"/>
      <c r="AN800" s="19"/>
      <c r="AO800" s="19"/>
      <c r="AP800" s="19"/>
    </row>
    <row r="801" ht="10.5" customHeight="1">
      <c r="A801" s="3"/>
      <c r="B801" s="3"/>
      <c r="C801" s="5"/>
      <c r="D801" s="7"/>
      <c r="E801" s="7"/>
      <c r="F801" s="8"/>
      <c r="G801" s="8"/>
      <c r="H801" s="8"/>
      <c r="I801" s="8"/>
      <c r="J801" s="8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10"/>
      <c r="V801" s="11"/>
      <c r="W801" s="12"/>
      <c r="X801" s="13"/>
      <c r="Y801" s="14"/>
      <c r="Z801" s="14"/>
      <c r="AA801" s="14"/>
      <c r="AB801" s="14"/>
      <c r="AC801" s="15"/>
      <c r="AD801" s="5"/>
      <c r="AE801" s="16"/>
      <c r="AF801" s="17"/>
      <c r="AG801" s="5"/>
      <c r="AH801" s="5"/>
      <c r="AI801" s="5"/>
      <c r="AJ801" s="19"/>
      <c r="AK801" s="19"/>
      <c r="AL801" s="19"/>
      <c r="AM801" s="19"/>
      <c r="AN801" s="19"/>
      <c r="AO801" s="19"/>
      <c r="AP801" s="19"/>
    </row>
    <row r="802" ht="10.5" customHeight="1">
      <c r="A802" s="3"/>
      <c r="B802" s="3"/>
      <c r="C802" s="5"/>
      <c r="D802" s="7"/>
      <c r="E802" s="7"/>
      <c r="F802" s="8"/>
      <c r="G802" s="8"/>
      <c r="H802" s="8"/>
      <c r="I802" s="8"/>
      <c r="J802" s="8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10"/>
      <c r="V802" s="11"/>
      <c r="W802" s="12"/>
      <c r="X802" s="13"/>
      <c r="Y802" s="14"/>
      <c r="Z802" s="14"/>
      <c r="AA802" s="14"/>
      <c r="AB802" s="14"/>
      <c r="AC802" s="15"/>
      <c r="AD802" s="5"/>
      <c r="AE802" s="16"/>
      <c r="AF802" s="17"/>
      <c r="AG802" s="5"/>
      <c r="AH802" s="5"/>
      <c r="AI802" s="5"/>
      <c r="AJ802" s="19"/>
      <c r="AK802" s="19"/>
      <c r="AL802" s="19"/>
      <c r="AM802" s="19"/>
      <c r="AN802" s="19"/>
      <c r="AO802" s="19"/>
      <c r="AP802" s="19"/>
    </row>
    <row r="803" ht="10.5" customHeight="1">
      <c r="A803" s="3"/>
      <c r="B803" s="3"/>
      <c r="C803" s="5"/>
      <c r="D803" s="7"/>
      <c r="E803" s="7"/>
      <c r="F803" s="8"/>
      <c r="G803" s="8"/>
      <c r="H803" s="8"/>
      <c r="I803" s="8"/>
      <c r="J803" s="8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10"/>
      <c r="V803" s="11"/>
      <c r="W803" s="12"/>
      <c r="X803" s="13"/>
      <c r="Y803" s="14"/>
      <c r="Z803" s="14"/>
      <c r="AA803" s="14"/>
      <c r="AB803" s="14"/>
      <c r="AC803" s="15"/>
      <c r="AD803" s="5"/>
      <c r="AE803" s="16"/>
      <c r="AF803" s="17"/>
      <c r="AG803" s="5"/>
      <c r="AH803" s="5"/>
      <c r="AI803" s="5"/>
      <c r="AJ803" s="19"/>
      <c r="AK803" s="19"/>
      <c r="AL803" s="19"/>
      <c r="AM803" s="19"/>
      <c r="AN803" s="19"/>
      <c r="AO803" s="19"/>
      <c r="AP803" s="19"/>
    </row>
    <row r="804" ht="10.5" customHeight="1">
      <c r="A804" s="3"/>
      <c r="B804" s="3"/>
      <c r="C804" s="5"/>
      <c r="D804" s="7"/>
      <c r="E804" s="7"/>
      <c r="F804" s="8"/>
      <c r="G804" s="8"/>
      <c r="H804" s="8"/>
      <c r="I804" s="8"/>
      <c r="J804" s="8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10"/>
      <c r="V804" s="11"/>
      <c r="W804" s="12"/>
      <c r="X804" s="13"/>
      <c r="Y804" s="14"/>
      <c r="Z804" s="14"/>
      <c r="AA804" s="14"/>
      <c r="AB804" s="14"/>
      <c r="AC804" s="15"/>
      <c r="AD804" s="5"/>
      <c r="AE804" s="16"/>
      <c r="AF804" s="17"/>
      <c r="AG804" s="5"/>
      <c r="AH804" s="5"/>
      <c r="AI804" s="5"/>
      <c r="AJ804" s="19"/>
      <c r="AK804" s="19"/>
      <c r="AL804" s="19"/>
      <c r="AM804" s="19"/>
      <c r="AN804" s="19"/>
      <c r="AO804" s="19"/>
      <c r="AP804" s="19"/>
    </row>
    <row r="805" ht="10.5" customHeight="1">
      <c r="A805" s="3"/>
      <c r="B805" s="3"/>
      <c r="C805" s="5"/>
      <c r="D805" s="7"/>
      <c r="E805" s="7"/>
      <c r="F805" s="8"/>
      <c r="G805" s="8"/>
      <c r="H805" s="8"/>
      <c r="I805" s="8"/>
      <c r="J805" s="8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10"/>
      <c r="V805" s="11"/>
      <c r="W805" s="12"/>
      <c r="X805" s="13"/>
      <c r="Y805" s="14"/>
      <c r="Z805" s="14"/>
      <c r="AA805" s="14"/>
      <c r="AB805" s="14"/>
      <c r="AC805" s="15"/>
      <c r="AD805" s="5"/>
      <c r="AE805" s="16"/>
      <c r="AF805" s="17"/>
      <c r="AG805" s="5"/>
      <c r="AH805" s="5"/>
      <c r="AI805" s="5"/>
      <c r="AJ805" s="19"/>
      <c r="AK805" s="19"/>
      <c r="AL805" s="19"/>
      <c r="AM805" s="19"/>
      <c r="AN805" s="19"/>
      <c r="AO805" s="19"/>
      <c r="AP805" s="19"/>
    </row>
    <row r="806" ht="10.5" customHeight="1">
      <c r="A806" s="3"/>
      <c r="B806" s="3"/>
      <c r="C806" s="5"/>
      <c r="D806" s="7"/>
      <c r="E806" s="7"/>
      <c r="F806" s="8"/>
      <c r="G806" s="8"/>
      <c r="H806" s="8"/>
      <c r="I806" s="8"/>
      <c r="J806" s="8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10"/>
      <c r="V806" s="11"/>
      <c r="W806" s="12"/>
      <c r="X806" s="13"/>
      <c r="Y806" s="14"/>
      <c r="Z806" s="14"/>
      <c r="AA806" s="14"/>
      <c r="AB806" s="14"/>
      <c r="AC806" s="15"/>
      <c r="AD806" s="5"/>
      <c r="AE806" s="16"/>
      <c r="AF806" s="17"/>
      <c r="AG806" s="5"/>
      <c r="AH806" s="5"/>
      <c r="AI806" s="5"/>
      <c r="AJ806" s="19"/>
      <c r="AK806" s="19"/>
      <c r="AL806" s="19"/>
      <c r="AM806" s="19"/>
      <c r="AN806" s="19"/>
      <c r="AO806" s="19"/>
      <c r="AP806" s="19"/>
    </row>
    <row r="807" ht="10.5" customHeight="1">
      <c r="A807" s="3"/>
      <c r="B807" s="3"/>
      <c r="C807" s="5"/>
      <c r="D807" s="7"/>
      <c r="E807" s="7"/>
      <c r="F807" s="8"/>
      <c r="G807" s="8"/>
      <c r="H807" s="8"/>
      <c r="I807" s="8"/>
      <c r="J807" s="8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10"/>
      <c r="V807" s="11"/>
      <c r="W807" s="12"/>
      <c r="X807" s="13"/>
      <c r="Y807" s="14"/>
      <c r="Z807" s="14"/>
      <c r="AA807" s="14"/>
      <c r="AB807" s="14"/>
      <c r="AC807" s="15"/>
      <c r="AD807" s="5"/>
      <c r="AE807" s="16"/>
      <c r="AF807" s="17"/>
      <c r="AG807" s="5"/>
      <c r="AH807" s="5"/>
      <c r="AI807" s="5"/>
      <c r="AJ807" s="19"/>
      <c r="AK807" s="19"/>
      <c r="AL807" s="19"/>
      <c r="AM807" s="19"/>
      <c r="AN807" s="19"/>
      <c r="AO807" s="19"/>
      <c r="AP807" s="19"/>
    </row>
    <row r="808" ht="10.5" customHeight="1">
      <c r="A808" s="3"/>
      <c r="B808" s="3"/>
      <c r="C808" s="5"/>
      <c r="D808" s="7"/>
      <c r="E808" s="7"/>
      <c r="F808" s="8"/>
      <c r="G808" s="8"/>
      <c r="H808" s="8"/>
      <c r="I808" s="8"/>
      <c r="J808" s="8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10"/>
      <c r="V808" s="11"/>
      <c r="W808" s="12"/>
      <c r="X808" s="13"/>
      <c r="Y808" s="14"/>
      <c r="Z808" s="14"/>
      <c r="AA808" s="14"/>
      <c r="AB808" s="14"/>
      <c r="AC808" s="15"/>
      <c r="AD808" s="5"/>
      <c r="AE808" s="16"/>
      <c r="AF808" s="17"/>
      <c r="AG808" s="5"/>
      <c r="AH808" s="5"/>
      <c r="AI808" s="5"/>
      <c r="AJ808" s="19"/>
      <c r="AK808" s="19"/>
      <c r="AL808" s="19"/>
      <c r="AM808" s="19"/>
      <c r="AN808" s="19"/>
      <c r="AO808" s="19"/>
      <c r="AP808" s="19"/>
    </row>
    <row r="809" ht="10.5" customHeight="1">
      <c r="A809" s="3"/>
      <c r="B809" s="3"/>
      <c r="C809" s="5"/>
      <c r="D809" s="7"/>
      <c r="E809" s="7"/>
      <c r="F809" s="8"/>
      <c r="G809" s="8"/>
      <c r="H809" s="8"/>
      <c r="I809" s="8"/>
      <c r="J809" s="8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10"/>
      <c r="V809" s="11"/>
      <c r="W809" s="12"/>
      <c r="X809" s="13"/>
      <c r="Y809" s="14"/>
      <c r="Z809" s="14"/>
      <c r="AA809" s="14"/>
      <c r="AB809" s="14"/>
      <c r="AC809" s="15"/>
      <c r="AD809" s="5"/>
      <c r="AE809" s="16"/>
      <c r="AF809" s="17"/>
      <c r="AG809" s="5"/>
      <c r="AH809" s="5"/>
      <c r="AI809" s="5"/>
      <c r="AJ809" s="19"/>
      <c r="AK809" s="19"/>
      <c r="AL809" s="19"/>
      <c r="AM809" s="19"/>
      <c r="AN809" s="19"/>
      <c r="AO809" s="19"/>
      <c r="AP809" s="19"/>
    </row>
    <row r="810" ht="10.5" customHeight="1">
      <c r="A810" s="3"/>
      <c r="B810" s="3"/>
      <c r="C810" s="5"/>
      <c r="D810" s="7"/>
      <c r="E810" s="7"/>
      <c r="F810" s="8"/>
      <c r="G810" s="8"/>
      <c r="H810" s="8"/>
      <c r="I810" s="8"/>
      <c r="J810" s="8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10"/>
      <c r="V810" s="11"/>
      <c r="W810" s="12"/>
      <c r="X810" s="13"/>
      <c r="Y810" s="14"/>
      <c r="Z810" s="14"/>
      <c r="AA810" s="14"/>
      <c r="AB810" s="14"/>
      <c r="AC810" s="15"/>
      <c r="AD810" s="5"/>
      <c r="AE810" s="16"/>
      <c r="AF810" s="17"/>
      <c r="AG810" s="5"/>
      <c r="AH810" s="5"/>
      <c r="AI810" s="5"/>
      <c r="AJ810" s="19"/>
      <c r="AK810" s="19"/>
      <c r="AL810" s="19"/>
      <c r="AM810" s="19"/>
      <c r="AN810" s="19"/>
      <c r="AO810" s="19"/>
      <c r="AP810" s="19"/>
    </row>
    <row r="811" ht="10.5" customHeight="1">
      <c r="A811" s="3"/>
      <c r="B811" s="3"/>
      <c r="C811" s="5"/>
      <c r="D811" s="7"/>
      <c r="E811" s="7"/>
      <c r="F811" s="8"/>
      <c r="G811" s="8"/>
      <c r="H811" s="8"/>
      <c r="I811" s="8"/>
      <c r="J811" s="8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10"/>
      <c r="V811" s="11"/>
      <c r="W811" s="12"/>
      <c r="X811" s="13"/>
      <c r="Y811" s="14"/>
      <c r="Z811" s="14"/>
      <c r="AA811" s="14"/>
      <c r="AB811" s="14"/>
      <c r="AC811" s="15"/>
      <c r="AD811" s="5"/>
      <c r="AE811" s="16"/>
      <c r="AF811" s="17"/>
      <c r="AG811" s="5"/>
      <c r="AH811" s="5"/>
      <c r="AI811" s="5"/>
      <c r="AJ811" s="19"/>
      <c r="AK811" s="19"/>
      <c r="AL811" s="19"/>
      <c r="AM811" s="19"/>
      <c r="AN811" s="19"/>
      <c r="AO811" s="19"/>
      <c r="AP811" s="19"/>
    </row>
    <row r="812" ht="10.5" customHeight="1">
      <c r="A812" s="3"/>
      <c r="B812" s="3"/>
      <c r="C812" s="5"/>
      <c r="D812" s="7"/>
      <c r="E812" s="7"/>
      <c r="F812" s="8"/>
      <c r="G812" s="8"/>
      <c r="H812" s="8"/>
      <c r="I812" s="8"/>
      <c r="J812" s="8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10"/>
      <c r="V812" s="11"/>
      <c r="W812" s="12"/>
      <c r="X812" s="13"/>
      <c r="Y812" s="14"/>
      <c r="Z812" s="14"/>
      <c r="AA812" s="14"/>
      <c r="AB812" s="14"/>
      <c r="AC812" s="15"/>
      <c r="AD812" s="5"/>
      <c r="AE812" s="16"/>
      <c r="AF812" s="17"/>
      <c r="AG812" s="5"/>
      <c r="AH812" s="5"/>
      <c r="AI812" s="5"/>
      <c r="AJ812" s="19"/>
      <c r="AK812" s="19"/>
      <c r="AL812" s="19"/>
      <c r="AM812" s="19"/>
      <c r="AN812" s="19"/>
      <c r="AO812" s="19"/>
      <c r="AP812" s="19"/>
    </row>
    <row r="813" ht="10.5" customHeight="1">
      <c r="A813" s="3"/>
      <c r="B813" s="3"/>
      <c r="C813" s="5"/>
      <c r="D813" s="7"/>
      <c r="E813" s="7"/>
      <c r="F813" s="8"/>
      <c r="G813" s="8"/>
      <c r="H813" s="8"/>
      <c r="I813" s="8"/>
      <c r="J813" s="8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10"/>
      <c r="V813" s="11"/>
      <c r="W813" s="12"/>
      <c r="X813" s="13"/>
      <c r="Y813" s="14"/>
      <c r="Z813" s="14"/>
      <c r="AA813" s="14"/>
      <c r="AB813" s="14"/>
      <c r="AC813" s="15"/>
      <c r="AD813" s="5"/>
      <c r="AE813" s="16"/>
      <c r="AF813" s="17"/>
      <c r="AG813" s="5"/>
      <c r="AH813" s="5"/>
      <c r="AI813" s="5"/>
      <c r="AJ813" s="19"/>
      <c r="AK813" s="19"/>
      <c r="AL813" s="19"/>
      <c r="AM813" s="19"/>
      <c r="AN813" s="19"/>
      <c r="AO813" s="19"/>
      <c r="AP813" s="19"/>
    </row>
    <row r="814" ht="10.5" customHeight="1">
      <c r="A814" s="3"/>
      <c r="B814" s="3"/>
      <c r="C814" s="5"/>
      <c r="D814" s="7"/>
      <c r="E814" s="7"/>
      <c r="F814" s="8"/>
      <c r="G814" s="8"/>
      <c r="H814" s="8"/>
      <c r="I814" s="8"/>
      <c r="J814" s="8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10"/>
      <c r="V814" s="11"/>
      <c r="W814" s="12"/>
      <c r="X814" s="13"/>
      <c r="Y814" s="14"/>
      <c r="Z814" s="14"/>
      <c r="AA814" s="14"/>
      <c r="AB814" s="14"/>
      <c r="AC814" s="15"/>
      <c r="AD814" s="5"/>
      <c r="AE814" s="16"/>
      <c r="AF814" s="17"/>
      <c r="AG814" s="5"/>
      <c r="AH814" s="5"/>
      <c r="AI814" s="5"/>
      <c r="AJ814" s="19"/>
      <c r="AK814" s="19"/>
      <c r="AL814" s="19"/>
      <c r="AM814" s="19"/>
      <c r="AN814" s="19"/>
      <c r="AO814" s="19"/>
      <c r="AP814" s="19"/>
    </row>
    <row r="815" ht="10.5" customHeight="1">
      <c r="A815" s="3"/>
      <c r="B815" s="3"/>
      <c r="C815" s="5"/>
      <c r="D815" s="7"/>
      <c r="E815" s="7"/>
      <c r="F815" s="8"/>
      <c r="G815" s="8"/>
      <c r="H815" s="8"/>
      <c r="I815" s="8"/>
      <c r="J815" s="8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10"/>
      <c r="V815" s="11"/>
      <c r="W815" s="12"/>
      <c r="X815" s="13"/>
      <c r="Y815" s="14"/>
      <c r="Z815" s="14"/>
      <c r="AA815" s="14"/>
      <c r="AB815" s="14"/>
      <c r="AC815" s="15"/>
      <c r="AD815" s="5"/>
      <c r="AE815" s="16"/>
      <c r="AF815" s="17"/>
      <c r="AG815" s="5"/>
      <c r="AH815" s="5"/>
      <c r="AI815" s="5"/>
      <c r="AJ815" s="19"/>
      <c r="AK815" s="19"/>
      <c r="AL815" s="19"/>
      <c r="AM815" s="19"/>
      <c r="AN815" s="19"/>
      <c r="AO815" s="19"/>
      <c r="AP815" s="19"/>
    </row>
    <row r="816" ht="10.5" customHeight="1">
      <c r="A816" s="3"/>
      <c r="B816" s="3"/>
      <c r="C816" s="5"/>
      <c r="D816" s="7"/>
      <c r="E816" s="7"/>
      <c r="F816" s="8"/>
      <c r="G816" s="8"/>
      <c r="H816" s="8"/>
      <c r="I816" s="8"/>
      <c r="J816" s="8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10"/>
      <c r="V816" s="11"/>
      <c r="W816" s="12"/>
      <c r="X816" s="13"/>
      <c r="Y816" s="14"/>
      <c r="Z816" s="14"/>
      <c r="AA816" s="14"/>
      <c r="AB816" s="14"/>
      <c r="AC816" s="15"/>
      <c r="AD816" s="5"/>
      <c r="AE816" s="16"/>
      <c r="AF816" s="17"/>
      <c r="AG816" s="5"/>
      <c r="AH816" s="5"/>
      <c r="AI816" s="5"/>
      <c r="AJ816" s="19"/>
      <c r="AK816" s="19"/>
      <c r="AL816" s="19"/>
      <c r="AM816" s="19"/>
      <c r="AN816" s="19"/>
      <c r="AO816" s="19"/>
      <c r="AP816" s="19"/>
    </row>
    <row r="817" ht="10.5" customHeight="1">
      <c r="A817" s="3"/>
      <c r="B817" s="3"/>
      <c r="C817" s="5"/>
      <c r="D817" s="7"/>
      <c r="E817" s="7"/>
      <c r="F817" s="8"/>
      <c r="G817" s="8"/>
      <c r="H817" s="8"/>
      <c r="I817" s="8"/>
      <c r="J817" s="8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10"/>
      <c r="V817" s="11"/>
      <c r="W817" s="12"/>
      <c r="X817" s="13"/>
      <c r="Y817" s="14"/>
      <c r="Z817" s="14"/>
      <c r="AA817" s="14"/>
      <c r="AB817" s="14"/>
      <c r="AC817" s="15"/>
      <c r="AD817" s="5"/>
      <c r="AE817" s="16"/>
      <c r="AF817" s="17"/>
      <c r="AG817" s="5"/>
      <c r="AH817" s="5"/>
      <c r="AI817" s="5"/>
      <c r="AJ817" s="19"/>
      <c r="AK817" s="19"/>
      <c r="AL817" s="19"/>
      <c r="AM817" s="19"/>
      <c r="AN817" s="19"/>
      <c r="AO817" s="19"/>
      <c r="AP817" s="19"/>
    </row>
    <row r="818" ht="10.5" customHeight="1">
      <c r="A818" s="3"/>
      <c r="B818" s="3"/>
      <c r="C818" s="5"/>
      <c r="D818" s="7"/>
      <c r="E818" s="7"/>
      <c r="F818" s="8"/>
      <c r="G818" s="8"/>
      <c r="H818" s="8"/>
      <c r="I818" s="8"/>
      <c r="J818" s="8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10"/>
      <c r="V818" s="11"/>
      <c r="W818" s="12"/>
      <c r="X818" s="13"/>
      <c r="Y818" s="14"/>
      <c r="Z818" s="14"/>
      <c r="AA818" s="14"/>
      <c r="AB818" s="14"/>
      <c r="AC818" s="15"/>
      <c r="AD818" s="5"/>
      <c r="AE818" s="16"/>
      <c r="AF818" s="17"/>
      <c r="AG818" s="5"/>
      <c r="AH818" s="5"/>
      <c r="AI818" s="5"/>
      <c r="AJ818" s="19"/>
      <c r="AK818" s="19"/>
      <c r="AL818" s="19"/>
      <c r="AM818" s="19"/>
      <c r="AN818" s="19"/>
      <c r="AO818" s="19"/>
      <c r="AP818" s="19"/>
    </row>
    <row r="819" ht="10.5" customHeight="1">
      <c r="A819" s="3"/>
      <c r="B819" s="3"/>
      <c r="C819" s="5"/>
      <c r="D819" s="7"/>
      <c r="E819" s="7"/>
      <c r="F819" s="8"/>
      <c r="G819" s="8"/>
      <c r="H819" s="8"/>
      <c r="I819" s="8"/>
      <c r="J819" s="8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10"/>
      <c r="V819" s="11"/>
      <c r="W819" s="12"/>
      <c r="X819" s="13"/>
      <c r="Y819" s="14"/>
      <c r="Z819" s="14"/>
      <c r="AA819" s="14"/>
      <c r="AB819" s="14"/>
      <c r="AC819" s="15"/>
      <c r="AD819" s="5"/>
      <c r="AE819" s="16"/>
      <c r="AF819" s="17"/>
      <c r="AG819" s="5"/>
      <c r="AH819" s="5"/>
      <c r="AI819" s="5"/>
      <c r="AJ819" s="19"/>
      <c r="AK819" s="19"/>
      <c r="AL819" s="19"/>
      <c r="AM819" s="19"/>
      <c r="AN819" s="19"/>
      <c r="AO819" s="19"/>
      <c r="AP819" s="19"/>
    </row>
    <row r="820" ht="10.5" customHeight="1">
      <c r="A820" s="3"/>
      <c r="B820" s="3"/>
      <c r="C820" s="5"/>
      <c r="D820" s="7"/>
      <c r="E820" s="7"/>
      <c r="F820" s="8"/>
      <c r="G820" s="8"/>
      <c r="H820" s="8"/>
      <c r="I820" s="8"/>
      <c r="J820" s="8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10"/>
      <c r="V820" s="11"/>
      <c r="W820" s="12"/>
      <c r="X820" s="13"/>
      <c r="Y820" s="14"/>
      <c r="Z820" s="14"/>
      <c r="AA820" s="14"/>
      <c r="AB820" s="14"/>
      <c r="AC820" s="15"/>
      <c r="AD820" s="5"/>
      <c r="AE820" s="16"/>
      <c r="AF820" s="17"/>
      <c r="AG820" s="5"/>
      <c r="AH820" s="5"/>
      <c r="AI820" s="5"/>
      <c r="AJ820" s="19"/>
      <c r="AK820" s="19"/>
      <c r="AL820" s="19"/>
      <c r="AM820" s="19"/>
      <c r="AN820" s="19"/>
      <c r="AO820" s="19"/>
      <c r="AP820" s="19"/>
    </row>
    <row r="821" ht="10.5" customHeight="1">
      <c r="A821" s="3"/>
      <c r="B821" s="3"/>
      <c r="C821" s="5"/>
      <c r="D821" s="7"/>
      <c r="E821" s="7"/>
      <c r="F821" s="8"/>
      <c r="G821" s="8"/>
      <c r="H821" s="8"/>
      <c r="I821" s="8"/>
      <c r="J821" s="8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10"/>
      <c r="V821" s="11"/>
      <c r="W821" s="12"/>
      <c r="X821" s="13"/>
      <c r="Y821" s="14"/>
      <c r="Z821" s="14"/>
      <c r="AA821" s="14"/>
      <c r="AB821" s="14"/>
      <c r="AC821" s="15"/>
      <c r="AD821" s="5"/>
      <c r="AE821" s="16"/>
      <c r="AF821" s="17"/>
      <c r="AG821" s="5"/>
      <c r="AH821" s="5"/>
      <c r="AI821" s="5"/>
      <c r="AJ821" s="19"/>
      <c r="AK821" s="19"/>
      <c r="AL821" s="19"/>
      <c r="AM821" s="19"/>
      <c r="AN821" s="19"/>
      <c r="AO821" s="19"/>
      <c r="AP821" s="19"/>
    </row>
    <row r="822" ht="10.5" customHeight="1">
      <c r="A822" s="3"/>
      <c r="B822" s="3"/>
      <c r="C822" s="5"/>
      <c r="D822" s="7"/>
      <c r="E822" s="7"/>
      <c r="F822" s="8"/>
      <c r="G822" s="8"/>
      <c r="H822" s="8"/>
      <c r="I822" s="8"/>
      <c r="J822" s="8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10"/>
      <c r="V822" s="11"/>
      <c r="W822" s="12"/>
      <c r="X822" s="13"/>
      <c r="Y822" s="14"/>
      <c r="Z822" s="14"/>
      <c r="AA822" s="14"/>
      <c r="AB822" s="14"/>
      <c r="AC822" s="15"/>
      <c r="AD822" s="5"/>
      <c r="AE822" s="16"/>
      <c r="AF822" s="17"/>
      <c r="AG822" s="5"/>
      <c r="AH822" s="5"/>
      <c r="AI822" s="5"/>
      <c r="AJ822" s="19"/>
      <c r="AK822" s="19"/>
      <c r="AL822" s="19"/>
      <c r="AM822" s="19"/>
      <c r="AN822" s="19"/>
      <c r="AO822" s="19"/>
      <c r="AP822" s="19"/>
    </row>
    <row r="823" ht="10.5" customHeight="1">
      <c r="A823" s="3"/>
      <c r="B823" s="3"/>
      <c r="C823" s="5"/>
      <c r="D823" s="7"/>
      <c r="E823" s="7"/>
      <c r="F823" s="8"/>
      <c r="G823" s="8"/>
      <c r="H823" s="8"/>
      <c r="I823" s="8"/>
      <c r="J823" s="8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10"/>
      <c r="V823" s="11"/>
      <c r="W823" s="12"/>
      <c r="X823" s="13"/>
      <c r="Y823" s="14"/>
      <c r="Z823" s="14"/>
      <c r="AA823" s="14"/>
      <c r="AB823" s="14"/>
      <c r="AC823" s="15"/>
      <c r="AD823" s="5"/>
      <c r="AE823" s="16"/>
      <c r="AF823" s="17"/>
      <c r="AG823" s="5"/>
      <c r="AH823" s="5"/>
      <c r="AI823" s="5"/>
      <c r="AJ823" s="19"/>
      <c r="AK823" s="19"/>
      <c r="AL823" s="19"/>
      <c r="AM823" s="19"/>
      <c r="AN823" s="19"/>
      <c r="AO823" s="19"/>
      <c r="AP823" s="19"/>
    </row>
    <row r="824" ht="10.5" customHeight="1">
      <c r="A824" s="3"/>
      <c r="B824" s="3"/>
      <c r="C824" s="5"/>
      <c r="D824" s="7"/>
      <c r="E824" s="7"/>
      <c r="F824" s="8"/>
      <c r="G824" s="8"/>
      <c r="H824" s="8"/>
      <c r="I824" s="8"/>
      <c r="J824" s="8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10"/>
      <c r="V824" s="11"/>
      <c r="W824" s="12"/>
      <c r="X824" s="13"/>
      <c r="Y824" s="14"/>
      <c r="Z824" s="14"/>
      <c r="AA824" s="14"/>
      <c r="AB824" s="14"/>
      <c r="AC824" s="15"/>
      <c r="AD824" s="5"/>
      <c r="AE824" s="16"/>
      <c r="AF824" s="17"/>
      <c r="AG824" s="5"/>
      <c r="AH824" s="5"/>
      <c r="AI824" s="5"/>
      <c r="AJ824" s="19"/>
      <c r="AK824" s="19"/>
      <c r="AL824" s="19"/>
      <c r="AM824" s="19"/>
      <c r="AN824" s="19"/>
      <c r="AO824" s="19"/>
      <c r="AP824" s="19"/>
    </row>
    <row r="825" ht="10.5" customHeight="1">
      <c r="A825" s="3"/>
      <c r="B825" s="3"/>
      <c r="C825" s="5"/>
      <c r="D825" s="7"/>
      <c r="E825" s="7"/>
      <c r="F825" s="8"/>
      <c r="G825" s="8"/>
      <c r="H825" s="8"/>
      <c r="I825" s="8"/>
      <c r="J825" s="8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10"/>
      <c r="V825" s="11"/>
      <c r="W825" s="12"/>
      <c r="X825" s="13"/>
      <c r="Y825" s="14"/>
      <c r="Z825" s="14"/>
      <c r="AA825" s="14"/>
      <c r="AB825" s="14"/>
      <c r="AC825" s="15"/>
      <c r="AD825" s="5"/>
      <c r="AE825" s="16"/>
      <c r="AF825" s="17"/>
      <c r="AG825" s="5"/>
      <c r="AH825" s="5"/>
      <c r="AI825" s="5"/>
      <c r="AJ825" s="19"/>
      <c r="AK825" s="19"/>
      <c r="AL825" s="19"/>
      <c r="AM825" s="19"/>
      <c r="AN825" s="19"/>
      <c r="AO825" s="19"/>
      <c r="AP825" s="19"/>
    </row>
    <row r="826" ht="10.5" customHeight="1">
      <c r="A826" s="3"/>
      <c r="B826" s="3"/>
      <c r="C826" s="5"/>
      <c r="D826" s="7"/>
      <c r="E826" s="7"/>
      <c r="F826" s="8"/>
      <c r="G826" s="8"/>
      <c r="H826" s="8"/>
      <c r="I826" s="8"/>
      <c r="J826" s="8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10"/>
      <c r="V826" s="11"/>
      <c r="W826" s="12"/>
      <c r="X826" s="13"/>
      <c r="Y826" s="14"/>
      <c r="Z826" s="14"/>
      <c r="AA826" s="14"/>
      <c r="AB826" s="14"/>
      <c r="AC826" s="15"/>
      <c r="AD826" s="5"/>
      <c r="AE826" s="16"/>
      <c r="AF826" s="17"/>
      <c r="AG826" s="5"/>
      <c r="AH826" s="5"/>
      <c r="AI826" s="5"/>
      <c r="AJ826" s="19"/>
      <c r="AK826" s="19"/>
      <c r="AL826" s="19"/>
      <c r="AM826" s="19"/>
      <c r="AN826" s="19"/>
      <c r="AO826" s="19"/>
      <c r="AP826" s="19"/>
    </row>
    <row r="827" ht="10.5" customHeight="1">
      <c r="A827" s="3"/>
      <c r="B827" s="3"/>
      <c r="C827" s="5"/>
      <c r="D827" s="7"/>
      <c r="E827" s="7"/>
      <c r="F827" s="8"/>
      <c r="G827" s="8"/>
      <c r="H827" s="8"/>
      <c r="I827" s="8"/>
      <c r="J827" s="8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10"/>
      <c r="V827" s="11"/>
      <c r="W827" s="12"/>
      <c r="X827" s="13"/>
      <c r="Y827" s="14"/>
      <c r="Z827" s="14"/>
      <c r="AA827" s="14"/>
      <c r="AB827" s="14"/>
      <c r="AC827" s="15"/>
      <c r="AD827" s="5"/>
      <c r="AE827" s="16"/>
      <c r="AF827" s="17"/>
      <c r="AG827" s="5"/>
      <c r="AH827" s="5"/>
      <c r="AI827" s="5"/>
      <c r="AJ827" s="19"/>
      <c r="AK827" s="19"/>
      <c r="AL827" s="19"/>
      <c r="AM827" s="19"/>
      <c r="AN827" s="19"/>
      <c r="AO827" s="19"/>
      <c r="AP827" s="19"/>
    </row>
    <row r="828" ht="10.5" customHeight="1">
      <c r="A828" s="3"/>
      <c r="B828" s="3"/>
      <c r="C828" s="5"/>
      <c r="D828" s="7"/>
      <c r="E828" s="7"/>
      <c r="F828" s="8"/>
      <c r="G828" s="8"/>
      <c r="H828" s="8"/>
      <c r="I828" s="8"/>
      <c r="J828" s="8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10"/>
      <c r="V828" s="11"/>
      <c r="W828" s="12"/>
      <c r="X828" s="13"/>
      <c r="Y828" s="14"/>
      <c r="Z828" s="14"/>
      <c r="AA828" s="14"/>
      <c r="AB828" s="14"/>
      <c r="AC828" s="15"/>
      <c r="AD828" s="5"/>
      <c r="AE828" s="16"/>
      <c r="AF828" s="17"/>
      <c r="AG828" s="5"/>
      <c r="AH828" s="5"/>
      <c r="AI828" s="5"/>
      <c r="AJ828" s="19"/>
      <c r="AK828" s="19"/>
      <c r="AL828" s="19"/>
      <c r="AM828" s="19"/>
      <c r="AN828" s="19"/>
      <c r="AO828" s="19"/>
      <c r="AP828" s="19"/>
    </row>
    <row r="829" ht="10.5" customHeight="1">
      <c r="A829" s="3"/>
      <c r="B829" s="3"/>
      <c r="C829" s="5"/>
      <c r="D829" s="7"/>
      <c r="E829" s="7"/>
      <c r="F829" s="8"/>
      <c r="G829" s="8"/>
      <c r="H829" s="8"/>
      <c r="I829" s="8"/>
      <c r="J829" s="8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10"/>
      <c r="V829" s="11"/>
      <c r="W829" s="12"/>
      <c r="X829" s="13"/>
      <c r="Y829" s="14"/>
      <c r="Z829" s="14"/>
      <c r="AA829" s="14"/>
      <c r="AB829" s="14"/>
      <c r="AC829" s="15"/>
      <c r="AD829" s="5"/>
      <c r="AE829" s="16"/>
      <c r="AF829" s="17"/>
      <c r="AG829" s="5"/>
      <c r="AH829" s="5"/>
      <c r="AI829" s="5"/>
      <c r="AJ829" s="19"/>
      <c r="AK829" s="19"/>
      <c r="AL829" s="19"/>
      <c r="AM829" s="19"/>
      <c r="AN829" s="19"/>
      <c r="AO829" s="19"/>
      <c r="AP829" s="19"/>
    </row>
    <row r="830" ht="10.5" customHeight="1">
      <c r="A830" s="3"/>
      <c r="B830" s="3"/>
      <c r="C830" s="5"/>
      <c r="D830" s="7"/>
      <c r="E830" s="7"/>
      <c r="F830" s="8"/>
      <c r="G830" s="8"/>
      <c r="H830" s="8"/>
      <c r="I830" s="8"/>
      <c r="J830" s="8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10"/>
      <c r="V830" s="11"/>
      <c r="W830" s="12"/>
      <c r="X830" s="13"/>
      <c r="Y830" s="14"/>
      <c r="Z830" s="14"/>
      <c r="AA830" s="14"/>
      <c r="AB830" s="14"/>
      <c r="AC830" s="15"/>
      <c r="AD830" s="5"/>
      <c r="AE830" s="16"/>
      <c r="AF830" s="17"/>
      <c r="AG830" s="5"/>
      <c r="AH830" s="5"/>
      <c r="AI830" s="5"/>
      <c r="AJ830" s="19"/>
      <c r="AK830" s="19"/>
      <c r="AL830" s="19"/>
      <c r="AM830" s="19"/>
      <c r="AN830" s="19"/>
      <c r="AO830" s="19"/>
      <c r="AP830" s="19"/>
    </row>
    <row r="831" ht="10.5" customHeight="1">
      <c r="A831" s="3"/>
      <c r="B831" s="3"/>
      <c r="C831" s="5"/>
      <c r="D831" s="7"/>
      <c r="E831" s="7"/>
      <c r="F831" s="8"/>
      <c r="G831" s="8"/>
      <c r="H831" s="8"/>
      <c r="I831" s="8"/>
      <c r="J831" s="8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10"/>
      <c r="V831" s="11"/>
      <c r="W831" s="12"/>
      <c r="X831" s="13"/>
      <c r="Y831" s="14"/>
      <c r="Z831" s="14"/>
      <c r="AA831" s="14"/>
      <c r="AB831" s="14"/>
      <c r="AC831" s="15"/>
      <c r="AD831" s="5"/>
      <c r="AE831" s="16"/>
      <c r="AF831" s="17"/>
      <c r="AG831" s="5"/>
      <c r="AH831" s="5"/>
      <c r="AI831" s="5"/>
      <c r="AJ831" s="19"/>
      <c r="AK831" s="19"/>
      <c r="AL831" s="19"/>
      <c r="AM831" s="19"/>
      <c r="AN831" s="19"/>
      <c r="AO831" s="19"/>
      <c r="AP831" s="19"/>
    </row>
    <row r="832" ht="10.5" customHeight="1">
      <c r="A832" s="3"/>
      <c r="B832" s="3"/>
      <c r="C832" s="5"/>
      <c r="D832" s="7"/>
      <c r="E832" s="7"/>
      <c r="F832" s="8"/>
      <c r="G832" s="8"/>
      <c r="H832" s="8"/>
      <c r="I832" s="8"/>
      <c r="J832" s="8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10"/>
      <c r="V832" s="11"/>
      <c r="W832" s="12"/>
      <c r="X832" s="13"/>
      <c r="Y832" s="14"/>
      <c r="Z832" s="14"/>
      <c r="AA832" s="14"/>
      <c r="AB832" s="14"/>
      <c r="AC832" s="15"/>
      <c r="AD832" s="5"/>
      <c r="AE832" s="16"/>
      <c r="AF832" s="17"/>
      <c r="AG832" s="5"/>
      <c r="AH832" s="5"/>
      <c r="AI832" s="5"/>
      <c r="AJ832" s="19"/>
      <c r="AK832" s="19"/>
      <c r="AL832" s="19"/>
      <c r="AM832" s="19"/>
      <c r="AN832" s="19"/>
      <c r="AO832" s="19"/>
      <c r="AP832" s="19"/>
    </row>
    <row r="833" ht="10.5" customHeight="1">
      <c r="A833" s="3"/>
      <c r="B833" s="3"/>
      <c r="C833" s="5"/>
      <c r="D833" s="7"/>
      <c r="E833" s="7"/>
      <c r="F833" s="8"/>
      <c r="G833" s="8"/>
      <c r="H833" s="8"/>
      <c r="I833" s="8"/>
      <c r="J833" s="8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10"/>
      <c r="V833" s="11"/>
      <c r="W833" s="12"/>
      <c r="X833" s="13"/>
      <c r="Y833" s="14"/>
      <c r="Z833" s="14"/>
      <c r="AA833" s="14"/>
      <c r="AB833" s="14"/>
      <c r="AC833" s="15"/>
      <c r="AD833" s="5"/>
      <c r="AE833" s="16"/>
      <c r="AF833" s="17"/>
      <c r="AG833" s="5"/>
      <c r="AH833" s="5"/>
      <c r="AI833" s="5"/>
      <c r="AJ833" s="19"/>
      <c r="AK833" s="19"/>
      <c r="AL833" s="19"/>
      <c r="AM833" s="19"/>
      <c r="AN833" s="19"/>
      <c r="AO833" s="19"/>
      <c r="AP833" s="19"/>
    </row>
    <row r="834" ht="10.5" customHeight="1">
      <c r="A834" s="3"/>
      <c r="B834" s="3"/>
      <c r="C834" s="5"/>
      <c r="D834" s="7"/>
      <c r="E834" s="7"/>
      <c r="F834" s="8"/>
      <c r="G834" s="8"/>
      <c r="H834" s="8"/>
      <c r="I834" s="8"/>
      <c r="J834" s="8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10"/>
      <c r="V834" s="11"/>
      <c r="W834" s="12"/>
      <c r="X834" s="13"/>
      <c r="Y834" s="14"/>
      <c r="Z834" s="14"/>
      <c r="AA834" s="14"/>
      <c r="AB834" s="14"/>
      <c r="AC834" s="15"/>
      <c r="AD834" s="5"/>
      <c r="AE834" s="16"/>
      <c r="AF834" s="17"/>
      <c r="AG834" s="5"/>
      <c r="AH834" s="5"/>
      <c r="AI834" s="5"/>
      <c r="AJ834" s="19"/>
      <c r="AK834" s="19"/>
      <c r="AL834" s="19"/>
      <c r="AM834" s="19"/>
      <c r="AN834" s="19"/>
      <c r="AO834" s="19"/>
      <c r="AP834" s="19"/>
    </row>
    <row r="835" ht="10.5" customHeight="1">
      <c r="A835" s="3"/>
      <c r="B835" s="3"/>
      <c r="C835" s="5"/>
      <c r="D835" s="7"/>
      <c r="E835" s="7"/>
      <c r="F835" s="8"/>
      <c r="G835" s="8"/>
      <c r="H835" s="8"/>
      <c r="I835" s="8"/>
      <c r="J835" s="8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10"/>
      <c r="V835" s="11"/>
      <c r="W835" s="12"/>
      <c r="X835" s="13"/>
      <c r="Y835" s="14"/>
      <c r="Z835" s="14"/>
      <c r="AA835" s="14"/>
      <c r="AB835" s="14"/>
      <c r="AC835" s="15"/>
      <c r="AD835" s="5"/>
      <c r="AE835" s="16"/>
      <c r="AF835" s="17"/>
      <c r="AG835" s="5"/>
      <c r="AH835" s="5"/>
      <c r="AI835" s="5"/>
      <c r="AJ835" s="19"/>
      <c r="AK835" s="19"/>
      <c r="AL835" s="19"/>
      <c r="AM835" s="19"/>
      <c r="AN835" s="19"/>
      <c r="AO835" s="19"/>
      <c r="AP835" s="19"/>
    </row>
    <row r="836" ht="10.5" customHeight="1">
      <c r="A836" s="3"/>
      <c r="B836" s="3"/>
      <c r="C836" s="5"/>
      <c r="D836" s="7"/>
      <c r="E836" s="7"/>
      <c r="F836" s="8"/>
      <c r="G836" s="8"/>
      <c r="H836" s="8"/>
      <c r="I836" s="8"/>
      <c r="J836" s="8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10"/>
      <c r="V836" s="11"/>
      <c r="W836" s="12"/>
      <c r="X836" s="13"/>
      <c r="Y836" s="14"/>
      <c r="Z836" s="14"/>
      <c r="AA836" s="14"/>
      <c r="AB836" s="14"/>
      <c r="AC836" s="15"/>
      <c r="AD836" s="5"/>
      <c r="AE836" s="16"/>
      <c r="AF836" s="17"/>
      <c r="AG836" s="5"/>
      <c r="AH836" s="5"/>
      <c r="AI836" s="5"/>
      <c r="AJ836" s="19"/>
      <c r="AK836" s="19"/>
      <c r="AL836" s="19"/>
      <c r="AM836" s="19"/>
      <c r="AN836" s="19"/>
      <c r="AO836" s="19"/>
      <c r="AP836" s="19"/>
    </row>
    <row r="837" ht="10.5" customHeight="1">
      <c r="A837" s="3"/>
      <c r="B837" s="3"/>
      <c r="C837" s="5"/>
      <c r="D837" s="7"/>
      <c r="E837" s="7"/>
      <c r="F837" s="8"/>
      <c r="G837" s="8"/>
      <c r="H837" s="8"/>
      <c r="I837" s="8"/>
      <c r="J837" s="8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10"/>
      <c r="V837" s="11"/>
      <c r="W837" s="12"/>
      <c r="X837" s="13"/>
      <c r="Y837" s="14"/>
      <c r="Z837" s="14"/>
      <c r="AA837" s="14"/>
      <c r="AB837" s="14"/>
      <c r="AC837" s="15"/>
      <c r="AD837" s="5"/>
      <c r="AE837" s="16"/>
      <c r="AF837" s="17"/>
      <c r="AG837" s="5"/>
      <c r="AH837" s="5"/>
      <c r="AI837" s="5"/>
      <c r="AJ837" s="19"/>
      <c r="AK837" s="19"/>
      <c r="AL837" s="19"/>
      <c r="AM837" s="19"/>
      <c r="AN837" s="19"/>
      <c r="AO837" s="19"/>
      <c r="AP837" s="19"/>
    </row>
    <row r="838" ht="10.5" customHeight="1">
      <c r="A838" s="3"/>
      <c r="B838" s="3"/>
      <c r="C838" s="5"/>
      <c r="D838" s="7"/>
      <c r="E838" s="7"/>
      <c r="F838" s="8"/>
      <c r="G838" s="8"/>
      <c r="H838" s="8"/>
      <c r="I838" s="8"/>
      <c r="J838" s="8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10"/>
      <c r="V838" s="11"/>
      <c r="W838" s="12"/>
      <c r="X838" s="13"/>
      <c r="Y838" s="14"/>
      <c r="Z838" s="14"/>
      <c r="AA838" s="14"/>
      <c r="AB838" s="14"/>
      <c r="AC838" s="15"/>
      <c r="AD838" s="5"/>
      <c r="AE838" s="16"/>
      <c r="AF838" s="17"/>
      <c r="AG838" s="5"/>
      <c r="AH838" s="5"/>
      <c r="AI838" s="5"/>
      <c r="AJ838" s="19"/>
      <c r="AK838" s="19"/>
      <c r="AL838" s="19"/>
      <c r="AM838" s="19"/>
      <c r="AN838" s="19"/>
      <c r="AO838" s="19"/>
      <c r="AP838" s="19"/>
    </row>
    <row r="839" ht="10.5" customHeight="1">
      <c r="A839" s="3"/>
      <c r="B839" s="3"/>
      <c r="C839" s="5"/>
      <c r="D839" s="7"/>
      <c r="E839" s="7"/>
      <c r="F839" s="8"/>
      <c r="G839" s="8"/>
      <c r="H839" s="8"/>
      <c r="I839" s="8"/>
      <c r="J839" s="8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10"/>
      <c r="V839" s="11"/>
      <c r="W839" s="12"/>
      <c r="X839" s="13"/>
      <c r="Y839" s="14"/>
      <c r="Z839" s="14"/>
      <c r="AA839" s="14"/>
      <c r="AB839" s="14"/>
      <c r="AC839" s="15"/>
      <c r="AD839" s="5"/>
      <c r="AE839" s="16"/>
      <c r="AF839" s="17"/>
      <c r="AG839" s="5"/>
      <c r="AH839" s="5"/>
      <c r="AI839" s="5"/>
      <c r="AJ839" s="19"/>
      <c r="AK839" s="19"/>
      <c r="AL839" s="19"/>
      <c r="AM839" s="19"/>
      <c r="AN839" s="19"/>
      <c r="AO839" s="19"/>
      <c r="AP839" s="19"/>
    </row>
    <row r="840" ht="10.5" customHeight="1">
      <c r="A840" s="3"/>
      <c r="B840" s="3"/>
      <c r="C840" s="5"/>
      <c r="D840" s="7"/>
      <c r="E840" s="7"/>
      <c r="F840" s="8"/>
      <c r="G840" s="8"/>
      <c r="H840" s="8"/>
      <c r="I840" s="8"/>
      <c r="J840" s="8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10"/>
      <c r="V840" s="11"/>
      <c r="W840" s="12"/>
      <c r="X840" s="13"/>
      <c r="Y840" s="14"/>
      <c r="Z840" s="14"/>
      <c r="AA840" s="14"/>
      <c r="AB840" s="14"/>
      <c r="AC840" s="15"/>
      <c r="AD840" s="5"/>
      <c r="AE840" s="16"/>
      <c r="AF840" s="17"/>
      <c r="AG840" s="5"/>
      <c r="AH840" s="5"/>
      <c r="AI840" s="5"/>
      <c r="AJ840" s="19"/>
      <c r="AK840" s="19"/>
      <c r="AL840" s="19"/>
      <c r="AM840" s="19"/>
      <c r="AN840" s="19"/>
      <c r="AO840" s="19"/>
      <c r="AP840" s="19"/>
    </row>
    <row r="841" ht="10.5" customHeight="1">
      <c r="A841" s="3"/>
      <c r="B841" s="3"/>
      <c r="C841" s="5"/>
      <c r="D841" s="7"/>
      <c r="E841" s="7"/>
      <c r="F841" s="8"/>
      <c r="G841" s="8"/>
      <c r="H841" s="8"/>
      <c r="I841" s="8"/>
      <c r="J841" s="8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10"/>
      <c r="V841" s="11"/>
      <c r="W841" s="12"/>
      <c r="X841" s="13"/>
      <c r="Y841" s="14"/>
      <c r="Z841" s="14"/>
      <c r="AA841" s="14"/>
      <c r="AB841" s="14"/>
      <c r="AC841" s="15"/>
      <c r="AD841" s="5"/>
      <c r="AE841" s="16"/>
      <c r="AF841" s="17"/>
      <c r="AG841" s="5"/>
      <c r="AH841" s="5"/>
      <c r="AI841" s="5"/>
      <c r="AJ841" s="19"/>
      <c r="AK841" s="19"/>
      <c r="AL841" s="19"/>
      <c r="AM841" s="19"/>
      <c r="AN841" s="19"/>
      <c r="AO841" s="19"/>
      <c r="AP841" s="19"/>
    </row>
    <row r="842" ht="10.5" customHeight="1">
      <c r="A842" s="3"/>
      <c r="B842" s="3"/>
      <c r="C842" s="5"/>
      <c r="D842" s="7"/>
      <c r="E842" s="7"/>
      <c r="F842" s="8"/>
      <c r="G842" s="8"/>
      <c r="H842" s="8"/>
      <c r="I842" s="8"/>
      <c r="J842" s="8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10"/>
      <c r="V842" s="11"/>
      <c r="W842" s="12"/>
      <c r="X842" s="13"/>
      <c r="Y842" s="14"/>
      <c r="Z842" s="14"/>
      <c r="AA842" s="14"/>
      <c r="AB842" s="14"/>
      <c r="AC842" s="15"/>
      <c r="AD842" s="5"/>
      <c r="AE842" s="16"/>
      <c r="AF842" s="17"/>
      <c r="AG842" s="5"/>
      <c r="AH842" s="5"/>
      <c r="AI842" s="5"/>
      <c r="AJ842" s="19"/>
      <c r="AK842" s="19"/>
      <c r="AL842" s="19"/>
      <c r="AM842" s="19"/>
      <c r="AN842" s="19"/>
      <c r="AO842" s="19"/>
      <c r="AP842" s="19"/>
    </row>
    <row r="843" ht="10.5" customHeight="1">
      <c r="A843" s="3"/>
      <c r="B843" s="3"/>
      <c r="C843" s="5"/>
      <c r="D843" s="7"/>
      <c r="E843" s="7"/>
      <c r="F843" s="8"/>
      <c r="G843" s="8"/>
      <c r="H843" s="8"/>
      <c r="I843" s="8"/>
      <c r="J843" s="8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10"/>
      <c r="V843" s="11"/>
      <c r="W843" s="12"/>
      <c r="X843" s="13"/>
      <c r="Y843" s="14"/>
      <c r="Z843" s="14"/>
      <c r="AA843" s="14"/>
      <c r="AB843" s="14"/>
      <c r="AC843" s="15"/>
      <c r="AD843" s="5"/>
      <c r="AE843" s="16"/>
      <c r="AF843" s="17"/>
      <c r="AG843" s="5"/>
      <c r="AH843" s="5"/>
      <c r="AI843" s="5"/>
      <c r="AJ843" s="19"/>
      <c r="AK843" s="19"/>
      <c r="AL843" s="19"/>
      <c r="AM843" s="19"/>
      <c r="AN843" s="19"/>
      <c r="AO843" s="19"/>
      <c r="AP843" s="19"/>
    </row>
    <row r="844" ht="10.5" customHeight="1">
      <c r="A844" s="3"/>
      <c r="B844" s="3"/>
      <c r="C844" s="5"/>
      <c r="D844" s="7"/>
      <c r="E844" s="7"/>
      <c r="F844" s="8"/>
      <c r="G844" s="8"/>
      <c r="H844" s="8"/>
      <c r="I844" s="8"/>
      <c r="J844" s="8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10"/>
      <c r="V844" s="11"/>
      <c r="W844" s="12"/>
      <c r="X844" s="13"/>
      <c r="Y844" s="14"/>
      <c r="Z844" s="14"/>
      <c r="AA844" s="14"/>
      <c r="AB844" s="14"/>
      <c r="AC844" s="15"/>
      <c r="AD844" s="5"/>
      <c r="AE844" s="16"/>
      <c r="AF844" s="17"/>
      <c r="AG844" s="5"/>
      <c r="AH844" s="5"/>
      <c r="AI844" s="5"/>
      <c r="AJ844" s="19"/>
      <c r="AK844" s="19"/>
      <c r="AL844" s="19"/>
      <c r="AM844" s="19"/>
      <c r="AN844" s="19"/>
      <c r="AO844" s="19"/>
      <c r="AP844" s="19"/>
    </row>
    <row r="845" ht="10.5" customHeight="1">
      <c r="A845" s="3"/>
      <c r="B845" s="3"/>
      <c r="C845" s="5"/>
      <c r="D845" s="7"/>
      <c r="E845" s="7"/>
      <c r="F845" s="8"/>
      <c r="G845" s="8"/>
      <c r="H845" s="8"/>
      <c r="I845" s="8"/>
      <c r="J845" s="8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10"/>
      <c r="V845" s="11"/>
      <c r="W845" s="12"/>
      <c r="X845" s="13"/>
      <c r="Y845" s="14"/>
      <c r="Z845" s="14"/>
      <c r="AA845" s="14"/>
      <c r="AB845" s="14"/>
      <c r="AC845" s="15"/>
      <c r="AD845" s="5"/>
      <c r="AE845" s="16"/>
      <c r="AF845" s="17"/>
      <c r="AG845" s="5"/>
      <c r="AH845" s="5"/>
      <c r="AI845" s="5"/>
      <c r="AJ845" s="19"/>
      <c r="AK845" s="19"/>
      <c r="AL845" s="19"/>
      <c r="AM845" s="19"/>
      <c r="AN845" s="19"/>
      <c r="AO845" s="19"/>
      <c r="AP845" s="19"/>
    </row>
    <row r="846" ht="10.5" customHeight="1">
      <c r="A846" s="3"/>
      <c r="B846" s="3"/>
      <c r="C846" s="5"/>
      <c r="D846" s="7"/>
      <c r="E846" s="7"/>
      <c r="F846" s="8"/>
      <c r="G846" s="8"/>
      <c r="H846" s="8"/>
      <c r="I846" s="8"/>
      <c r="J846" s="8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10"/>
      <c r="V846" s="11"/>
      <c r="W846" s="12"/>
      <c r="X846" s="13"/>
      <c r="Y846" s="14"/>
      <c r="Z846" s="14"/>
      <c r="AA846" s="14"/>
      <c r="AB846" s="14"/>
      <c r="AC846" s="15"/>
      <c r="AD846" s="5"/>
      <c r="AE846" s="16"/>
      <c r="AF846" s="17"/>
      <c r="AG846" s="5"/>
      <c r="AH846" s="5"/>
      <c r="AI846" s="5"/>
      <c r="AJ846" s="19"/>
      <c r="AK846" s="19"/>
      <c r="AL846" s="19"/>
      <c r="AM846" s="19"/>
      <c r="AN846" s="19"/>
      <c r="AO846" s="19"/>
      <c r="AP846" s="19"/>
    </row>
    <row r="847" ht="10.5" customHeight="1">
      <c r="A847" s="3"/>
      <c r="B847" s="3"/>
      <c r="C847" s="5"/>
      <c r="D847" s="7"/>
      <c r="E847" s="7"/>
      <c r="F847" s="8"/>
      <c r="G847" s="8"/>
      <c r="H847" s="8"/>
      <c r="I847" s="8"/>
      <c r="J847" s="8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10"/>
      <c r="V847" s="11"/>
      <c r="W847" s="12"/>
      <c r="X847" s="13"/>
      <c r="Y847" s="14"/>
      <c r="Z847" s="14"/>
      <c r="AA847" s="14"/>
      <c r="AB847" s="14"/>
      <c r="AC847" s="15"/>
      <c r="AD847" s="5"/>
      <c r="AE847" s="16"/>
      <c r="AF847" s="17"/>
      <c r="AG847" s="5"/>
      <c r="AH847" s="5"/>
      <c r="AI847" s="5"/>
      <c r="AJ847" s="19"/>
      <c r="AK847" s="19"/>
      <c r="AL847" s="19"/>
      <c r="AM847" s="19"/>
      <c r="AN847" s="19"/>
      <c r="AO847" s="19"/>
      <c r="AP847" s="19"/>
    </row>
    <row r="848" ht="10.5" customHeight="1">
      <c r="A848" s="3"/>
      <c r="B848" s="3"/>
      <c r="C848" s="5"/>
      <c r="D848" s="7"/>
      <c r="E848" s="7"/>
      <c r="F848" s="8"/>
      <c r="G848" s="8"/>
      <c r="H848" s="8"/>
      <c r="I848" s="8"/>
      <c r="J848" s="8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10"/>
      <c r="V848" s="11"/>
      <c r="W848" s="12"/>
      <c r="X848" s="13"/>
      <c r="Y848" s="14"/>
      <c r="Z848" s="14"/>
      <c r="AA848" s="14"/>
      <c r="AB848" s="14"/>
      <c r="AC848" s="15"/>
      <c r="AD848" s="5"/>
      <c r="AE848" s="16"/>
      <c r="AF848" s="17"/>
      <c r="AG848" s="5"/>
      <c r="AH848" s="5"/>
      <c r="AI848" s="5"/>
      <c r="AJ848" s="19"/>
      <c r="AK848" s="19"/>
      <c r="AL848" s="19"/>
      <c r="AM848" s="19"/>
      <c r="AN848" s="19"/>
      <c r="AO848" s="19"/>
      <c r="AP848" s="19"/>
    </row>
    <row r="849" ht="10.5" customHeight="1">
      <c r="A849" s="3"/>
      <c r="B849" s="3"/>
      <c r="C849" s="5"/>
      <c r="D849" s="7"/>
      <c r="E849" s="7"/>
      <c r="F849" s="8"/>
      <c r="G849" s="8"/>
      <c r="H849" s="8"/>
      <c r="I849" s="8"/>
      <c r="J849" s="8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10"/>
      <c r="V849" s="11"/>
      <c r="W849" s="12"/>
      <c r="X849" s="13"/>
      <c r="Y849" s="14"/>
      <c r="Z849" s="14"/>
      <c r="AA849" s="14"/>
      <c r="AB849" s="14"/>
      <c r="AC849" s="15"/>
      <c r="AD849" s="5"/>
      <c r="AE849" s="16"/>
      <c r="AF849" s="17"/>
      <c r="AG849" s="5"/>
      <c r="AH849" s="5"/>
      <c r="AI849" s="5"/>
      <c r="AJ849" s="19"/>
      <c r="AK849" s="19"/>
      <c r="AL849" s="19"/>
      <c r="AM849" s="19"/>
      <c r="AN849" s="19"/>
      <c r="AO849" s="19"/>
      <c r="AP849" s="19"/>
    </row>
    <row r="850" ht="10.5" customHeight="1">
      <c r="A850" s="3"/>
      <c r="B850" s="3"/>
      <c r="C850" s="5"/>
      <c r="D850" s="7"/>
      <c r="E850" s="7"/>
      <c r="F850" s="8"/>
      <c r="G850" s="8"/>
      <c r="H850" s="8"/>
      <c r="I850" s="8"/>
      <c r="J850" s="8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10"/>
      <c r="V850" s="11"/>
      <c r="W850" s="12"/>
      <c r="X850" s="13"/>
      <c r="Y850" s="14"/>
      <c r="Z850" s="14"/>
      <c r="AA850" s="14"/>
      <c r="AB850" s="14"/>
      <c r="AC850" s="15"/>
      <c r="AD850" s="5"/>
      <c r="AE850" s="16"/>
      <c r="AF850" s="17"/>
      <c r="AG850" s="5"/>
      <c r="AH850" s="5"/>
      <c r="AI850" s="5"/>
      <c r="AJ850" s="19"/>
      <c r="AK850" s="19"/>
      <c r="AL850" s="19"/>
      <c r="AM850" s="19"/>
      <c r="AN850" s="19"/>
      <c r="AO850" s="19"/>
      <c r="AP850" s="19"/>
    </row>
    <row r="851" ht="10.5" customHeight="1">
      <c r="A851" s="3"/>
      <c r="B851" s="3"/>
      <c r="C851" s="5"/>
      <c r="D851" s="7"/>
      <c r="E851" s="7"/>
      <c r="F851" s="8"/>
      <c r="G851" s="8"/>
      <c r="H851" s="8"/>
      <c r="I851" s="8"/>
      <c r="J851" s="8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10"/>
      <c r="V851" s="11"/>
      <c r="W851" s="12"/>
      <c r="X851" s="13"/>
      <c r="Y851" s="14"/>
      <c r="Z851" s="14"/>
      <c r="AA851" s="14"/>
      <c r="AB851" s="14"/>
      <c r="AC851" s="15"/>
      <c r="AD851" s="5"/>
      <c r="AE851" s="16"/>
      <c r="AF851" s="17"/>
      <c r="AG851" s="5"/>
      <c r="AH851" s="5"/>
      <c r="AI851" s="5"/>
      <c r="AJ851" s="19"/>
      <c r="AK851" s="19"/>
      <c r="AL851" s="19"/>
      <c r="AM851" s="19"/>
      <c r="AN851" s="19"/>
      <c r="AO851" s="19"/>
      <c r="AP851" s="19"/>
    </row>
    <row r="852" ht="10.5" customHeight="1">
      <c r="A852" s="3"/>
      <c r="B852" s="3"/>
      <c r="C852" s="5"/>
      <c r="D852" s="7"/>
      <c r="E852" s="7"/>
      <c r="F852" s="8"/>
      <c r="G852" s="8"/>
      <c r="H852" s="8"/>
      <c r="I852" s="8"/>
      <c r="J852" s="8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10"/>
      <c r="V852" s="11"/>
      <c r="W852" s="12"/>
      <c r="X852" s="13"/>
      <c r="Y852" s="14"/>
      <c r="Z852" s="14"/>
      <c r="AA852" s="14"/>
      <c r="AB852" s="14"/>
      <c r="AC852" s="15"/>
      <c r="AD852" s="5"/>
      <c r="AE852" s="16"/>
      <c r="AF852" s="17"/>
      <c r="AG852" s="5"/>
      <c r="AH852" s="5"/>
      <c r="AI852" s="5"/>
      <c r="AJ852" s="19"/>
      <c r="AK852" s="19"/>
      <c r="AL852" s="19"/>
      <c r="AM852" s="19"/>
      <c r="AN852" s="19"/>
      <c r="AO852" s="19"/>
      <c r="AP852" s="19"/>
    </row>
    <row r="853" ht="10.5" customHeight="1">
      <c r="A853" s="3"/>
      <c r="B853" s="3"/>
      <c r="C853" s="5"/>
      <c r="D853" s="7"/>
      <c r="E853" s="7"/>
      <c r="F853" s="8"/>
      <c r="G853" s="8"/>
      <c r="H853" s="8"/>
      <c r="I853" s="8"/>
      <c r="J853" s="8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10"/>
      <c r="V853" s="11"/>
      <c r="W853" s="12"/>
      <c r="X853" s="13"/>
      <c r="Y853" s="14"/>
      <c r="Z853" s="14"/>
      <c r="AA853" s="14"/>
      <c r="AB853" s="14"/>
      <c r="AC853" s="15"/>
      <c r="AD853" s="5"/>
      <c r="AE853" s="16"/>
      <c r="AF853" s="17"/>
      <c r="AG853" s="5"/>
      <c r="AH853" s="5"/>
      <c r="AI853" s="5"/>
      <c r="AJ853" s="19"/>
      <c r="AK853" s="19"/>
      <c r="AL853" s="19"/>
      <c r="AM853" s="19"/>
      <c r="AN853" s="19"/>
      <c r="AO853" s="19"/>
      <c r="AP853" s="19"/>
    </row>
    <row r="854" ht="10.5" customHeight="1">
      <c r="A854" s="3"/>
      <c r="B854" s="3"/>
      <c r="C854" s="5"/>
      <c r="D854" s="7"/>
      <c r="E854" s="7"/>
      <c r="F854" s="8"/>
      <c r="G854" s="8"/>
      <c r="H854" s="8"/>
      <c r="I854" s="8"/>
      <c r="J854" s="8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10"/>
      <c r="V854" s="11"/>
      <c r="W854" s="12"/>
      <c r="X854" s="13"/>
      <c r="Y854" s="14"/>
      <c r="Z854" s="14"/>
      <c r="AA854" s="14"/>
      <c r="AB854" s="14"/>
      <c r="AC854" s="15"/>
      <c r="AD854" s="5"/>
      <c r="AE854" s="16"/>
      <c r="AF854" s="17"/>
      <c r="AG854" s="5"/>
      <c r="AH854" s="5"/>
      <c r="AI854" s="5"/>
      <c r="AJ854" s="19"/>
      <c r="AK854" s="19"/>
      <c r="AL854" s="19"/>
      <c r="AM854" s="19"/>
      <c r="AN854" s="19"/>
      <c r="AO854" s="19"/>
      <c r="AP854" s="19"/>
    </row>
    <row r="855" ht="10.5" customHeight="1">
      <c r="A855" s="3"/>
      <c r="B855" s="3"/>
      <c r="C855" s="5"/>
      <c r="D855" s="7"/>
      <c r="E855" s="7"/>
      <c r="F855" s="8"/>
      <c r="G855" s="8"/>
      <c r="H855" s="8"/>
      <c r="I855" s="8"/>
      <c r="J855" s="8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10"/>
      <c r="V855" s="11"/>
      <c r="W855" s="12"/>
      <c r="X855" s="13"/>
      <c r="Y855" s="14"/>
      <c r="Z855" s="14"/>
      <c r="AA855" s="14"/>
      <c r="AB855" s="14"/>
      <c r="AC855" s="15"/>
      <c r="AD855" s="5"/>
      <c r="AE855" s="16"/>
      <c r="AF855" s="17"/>
      <c r="AG855" s="5"/>
      <c r="AH855" s="5"/>
      <c r="AI855" s="5"/>
      <c r="AJ855" s="19"/>
      <c r="AK855" s="19"/>
      <c r="AL855" s="19"/>
      <c r="AM855" s="19"/>
      <c r="AN855" s="19"/>
      <c r="AO855" s="19"/>
      <c r="AP855" s="19"/>
    </row>
    <row r="856" ht="10.5" customHeight="1">
      <c r="A856" s="3"/>
      <c r="B856" s="3"/>
      <c r="C856" s="5"/>
      <c r="D856" s="7"/>
      <c r="E856" s="7"/>
      <c r="F856" s="8"/>
      <c r="G856" s="8"/>
      <c r="H856" s="8"/>
      <c r="I856" s="8"/>
      <c r="J856" s="8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10"/>
      <c r="V856" s="11"/>
      <c r="W856" s="12"/>
      <c r="X856" s="13"/>
      <c r="Y856" s="14"/>
      <c r="Z856" s="14"/>
      <c r="AA856" s="14"/>
      <c r="AB856" s="14"/>
      <c r="AC856" s="15"/>
      <c r="AD856" s="5"/>
      <c r="AE856" s="16"/>
      <c r="AF856" s="17"/>
      <c r="AG856" s="5"/>
      <c r="AH856" s="5"/>
      <c r="AI856" s="5"/>
      <c r="AJ856" s="19"/>
      <c r="AK856" s="19"/>
      <c r="AL856" s="19"/>
      <c r="AM856" s="19"/>
      <c r="AN856" s="19"/>
      <c r="AO856" s="19"/>
      <c r="AP856" s="19"/>
    </row>
    <row r="857" ht="10.5" customHeight="1">
      <c r="A857" s="3"/>
      <c r="B857" s="3"/>
      <c r="C857" s="5"/>
      <c r="D857" s="7"/>
      <c r="E857" s="7"/>
      <c r="F857" s="8"/>
      <c r="G857" s="8"/>
      <c r="H857" s="8"/>
      <c r="I857" s="8"/>
      <c r="J857" s="8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10"/>
      <c r="V857" s="11"/>
      <c r="W857" s="12"/>
      <c r="X857" s="13"/>
      <c r="Y857" s="14"/>
      <c r="Z857" s="14"/>
      <c r="AA857" s="14"/>
      <c r="AB857" s="14"/>
      <c r="AC857" s="15"/>
      <c r="AD857" s="5"/>
      <c r="AE857" s="16"/>
      <c r="AF857" s="17"/>
      <c r="AG857" s="5"/>
      <c r="AH857" s="5"/>
      <c r="AI857" s="5"/>
      <c r="AJ857" s="19"/>
      <c r="AK857" s="19"/>
      <c r="AL857" s="19"/>
      <c r="AM857" s="19"/>
      <c r="AN857" s="19"/>
      <c r="AO857" s="19"/>
      <c r="AP857" s="19"/>
    </row>
    <row r="858" ht="10.5" customHeight="1">
      <c r="A858" s="3"/>
      <c r="B858" s="3"/>
      <c r="C858" s="5"/>
      <c r="D858" s="7"/>
      <c r="E858" s="7"/>
      <c r="F858" s="8"/>
      <c r="G858" s="8"/>
      <c r="H858" s="8"/>
      <c r="I858" s="8"/>
      <c r="J858" s="8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10"/>
      <c r="V858" s="11"/>
      <c r="W858" s="12"/>
      <c r="X858" s="13"/>
      <c r="Y858" s="14"/>
      <c r="Z858" s="14"/>
      <c r="AA858" s="14"/>
      <c r="AB858" s="14"/>
      <c r="AC858" s="15"/>
      <c r="AD858" s="5"/>
      <c r="AE858" s="16"/>
      <c r="AF858" s="17"/>
      <c r="AG858" s="5"/>
      <c r="AH858" s="5"/>
      <c r="AI858" s="5"/>
      <c r="AJ858" s="19"/>
      <c r="AK858" s="19"/>
      <c r="AL858" s="19"/>
      <c r="AM858" s="19"/>
      <c r="AN858" s="19"/>
      <c r="AO858" s="19"/>
      <c r="AP858" s="19"/>
    </row>
    <row r="859" ht="10.5" customHeight="1">
      <c r="A859" s="3"/>
      <c r="B859" s="3"/>
      <c r="C859" s="5"/>
      <c r="D859" s="7"/>
      <c r="E859" s="7"/>
      <c r="F859" s="8"/>
      <c r="G859" s="8"/>
      <c r="H859" s="8"/>
      <c r="I859" s="8"/>
      <c r="J859" s="8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10"/>
      <c r="V859" s="11"/>
      <c r="W859" s="12"/>
      <c r="X859" s="13"/>
      <c r="Y859" s="14"/>
      <c r="Z859" s="14"/>
      <c r="AA859" s="14"/>
      <c r="AB859" s="14"/>
      <c r="AC859" s="15"/>
      <c r="AD859" s="5"/>
      <c r="AE859" s="16"/>
      <c r="AF859" s="17"/>
      <c r="AG859" s="5"/>
      <c r="AH859" s="5"/>
      <c r="AI859" s="5"/>
      <c r="AJ859" s="19"/>
      <c r="AK859" s="19"/>
      <c r="AL859" s="19"/>
      <c r="AM859" s="19"/>
      <c r="AN859" s="19"/>
      <c r="AO859" s="19"/>
      <c r="AP859" s="19"/>
    </row>
    <row r="860" ht="10.5" customHeight="1">
      <c r="A860" s="3"/>
      <c r="B860" s="3"/>
      <c r="C860" s="5"/>
      <c r="D860" s="7"/>
      <c r="E860" s="7"/>
      <c r="F860" s="8"/>
      <c r="G860" s="8"/>
      <c r="H860" s="8"/>
      <c r="I860" s="8"/>
      <c r="J860" s="8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10"/>
      <c r="V860" s="11"/>
      <c r="W860" s="12"/>
      <c r="X860" s="13"/>
      <c r="Y860" s="14"/>
      <c r="Z860" s="14"/>
      <c r="AA860" s="14"/>
      <c r="AB860" s="14"/>
      <c r="AC860" s="15"/>
      <c r="AD860" s="5"/>
      <c r="AE860" s="16"/>
      <c r="AF860" s="17"/>
      <c r="AG860" s="5"/>
      <c r="AH860" s="5"/>
      <c r="AI860" s="5"/>
      <c r="AJ860" s="19"/>
      <c r="AK860" s="19"/>
      <c r="AL860" s="19"/>
      <c r="AM860" s="19"/>
      <c r="AN860" s="19"/>
      <c r="AO860" s="19"/>
      <c r="AP860" s="19"/>
    </row>
    <row r="861" ht="10.5" customHeight="1">
      <c r="A861" s="3"/>
      <c r="B861" s="3"/>
      <c r="C861" s="5"/>
      <c r="D861" s="7"/>
      <c r="E861" s="7"/>
      <c r="F861" s="8"/>
      <c r="G861" s="8"/>
      <c r="H861" s="8"/>
      <c r="I861" s="8"/>
      <c r="J861" s="8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10"/>
      <c r="V861" s="11"/>
      <c r="W861" s="12"/>
      <c r="X861" s="13"/>
      <c r="Y861" s="14"/>
      <c r="Z861" s="14"/>
      <c r="AA861" s="14"/>
      <c r="AB861" s="14"/>
      <c r="AC861" s="15"/>
      <c r="AD861" s="5"/>
      <c r="AE861" s="16"/>
      <c r="AF861" s="17"/>
      <c r="AG861" s="5"/>
      <c r="AH861" s="5"/>
      <c r="AI861" s="5"/>
      <c r="AJ861" s="19"/>
      <c r="AK861" s="19"/>
      <c r="AL861" s="19"/>
      <c r="AM861" s="19"/>
      <c r="AN861" s="19"/>
      <c r="AO861" s="19"/>
      <c r="AP861" s="19"/>
    </row>
    <row r="862" ht="10.5" customHeight="1">
      <c r="A862" s="3"/>
      <c r="B862" s="3"/>
      <c r="C862" s="5"/>
      <c r="D862" s="7"/>
      <c r="E862" s="7"/>
      <c r="F862" s="8"/>
      <c r="G862" s="8"/>
      <c r="H862" s="8"/>
      <c r="I862" s="8"/>
      <c r="J862" s="8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10"/>
      <c r="V862" s="11"/>
      <c r="W862" s="12"/>
      <c r="X862" s="13"/>
      <c r="Y862" s="14"/>
      <c r="Z862" s="14"/>
      <c r="AA862" s="14"/>
      <c r="AB862" s="14"/>
      <c r="AC862" s="15"/>
      <c r="AD862" s="5"/>
      <c r="AE862" s="16"/>
      <c r="AF862" s="17"/>
      <c r="AG862" s="5"/>
      <c r="AH862" s="5"/>
      <c r="AI862" s="5"/>
      <c r="AJ862" s="19"/>
      <c r="AK862" s="19"/>
      <c r="AL862" s="19"/>
      <c r="AM862" s="19"/>
      <c r="AN862" s="19"/>
      <c r="AO862" s="19"/>
      <c r="AP862" s="19"/>
    </row>
    <row r="863" ht="10.5" customHeight="1">
      <c r="A863" s="3"/>
      <c r="B863" s="3"/>
      <c r="C863" s="5"/>
      <c r="D863" s="7"/>
      <c r="E863" s="7"/>
      <c r="F863" s="8"/>
      <c r="G863" s="8"/>
      <c r="H863" s="8"/>
      <c r="I863" s="8"/>
      <c r="J863" s="8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10"/>
      <c r="V863" s="11"/>
      <c r="W863" s="12"/>
      <c r="X863" s="13"/>
      <c r="Y863" s="14"/>
      <c r="Z863" s="14"/>
      <c r="AA863" s="14"/>
      <c r="AB863" s="14"/>
      <c r="AC863" s="15"/>
      <c r="AD863" s="5"/>
      <c r="AE863" s="16"/>
      <c r="AF863" s="17"/>
      <c r="AG863" s="5"/>
      <c r="AH863" s="5"/>
      <c r="AI863" s="5"/>
      <c r="AJ863" s="19"/>
      <c r="AK863" s="19"/>
      <c r="AL863" s="19"/>
      <c r="AM863" s="19"/>
      <c r="AN863" s="19"/>
      <c r="AO863" s="19"/>
      <c r="AP863" s="19"/>
    </row>
    <row r="864" ht="10.5" customHeight="1">
      <c r="A864" s="3"/>
      <c r="B864" s="3"/>
      <c r="C864" s="5"/>
      <c r="D864" s="7"/>
      <c r="E864" s="7"/>
      <c r="F864" s="8"/>
      <c r="G864" s="8"/>
      <c r="H864" s="8"/>
      <c r="I864" s="8"/>
      <c r="J864" s="8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10"/>
      <c r="V864" s="11"/>
      <c r="W864" s="12"/>
      <c r="X864" s="13"/>
      <c r="Y864" s="14"/>
      <c r="Z864" s="14"/>
      <c r="AA864" s="14"/>
      <c r="AB864" s="14"/>
      <c r="AC864" s="15"/>
      <c r="AD864" s="5"/>
      <c r="AE864" s="16"/>
      <c r="AF864" s="17"/>
      <c r="AG864" s="5"/>
      <c r="AH864" s="5"/>
      <c r="AI864" s="5"/>
      <c r="AJ864" s="19"/>
      <c r="AK864" s="19"/>
      <c r="AL864" s="19"/>
      <c r="AM864" s="19"/>
      <c r="AN864" s="19"/>
      <c r="AO864" s="19"/>
      <c r="AP864" s="19"/>
    </row>
    <row r="865" ht="10.5" customHeight="1">
      <c r="A865" s="3"/>
      <c r="B865" s="3"/>
      <c r="C865" s="5"/>
      <c r="D865" s="7"/>
      <c r="E865" s="7"/>
      <c r="F865" s="8"/>
      <c r="G865" s="8"/>
      <c r="H865" s="8"/>
      <c r="I865" s="8"/>
      <c r="J865" s="8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10"/>
      <c r="V865" s="11"/>
      <c r="W865" s="12"/>
      <c r="X865" s="13"/>
      <c r="Y865" s="14"/>
      <c r="Z865" s="14"/>
      <c r="AA865" s="14"/>
      <c r="AB865" s="14"/>
      <c r="AC865" s="15"/>
      <c r="AD865" s="5"/>
      <c r="AE865" s="16"/>
      <c r="AF865" s="17"/>
      <c r="AG865" s="5"/>
      <c r="AH865" s="5"/>
      <c r="AI865" s="5"/>
      <c r="AJ865" s="19"/>
      <c r="AK865" s="19"/>
      <c r="AL865" s="19"/>
      <c r="AM865" s="19"/>
      <c r="AN865" s="19"/>
      <c r="AO865" s="19"/>
      <c r="AP865" s="19"/>
    </row>
    <row r="866" ht="10.5" customHeight="1">
      <c r="A866" s="3"/>
      <c r="B866" s="3"/>
      <c r="C866" s="5"/>
      <c r="D866" s="7"/>
      <c r="E866" s="7"/>
      <c r="F866" s="8"/>
      <c r="G866" s="8"/>
      <c r="H866" s="8"/>
      <c r="I866" s="8"/>
      <c r="J866" s="8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10"/>
      <c r="V866" s="11"/>
      <c r="W866" s="12"/>
      <c r="X866" s="13"/>
      <c r="Y866" s="14"/>
      <c r="Z866" s="14"/>
      <c r="AA866" s="14"/>
      <c r="AB866" s="14"/>
      <c r="AC866" s="15"/>
      <c r="AD866" s="5"/>
      <c r="AE866" s="16"/>
      <c r="AF866" s="17"/>
      <c r="AG866" s="5"/>
      <c r="AH866" s="5"/>
      <c r="AI866" s="5"/>
      <c r="AJ866" s="19"/>
      <c r="AK866" s="19"/>
      <c r="AL866" s="19"/>
      <c r="AM866" s="19"/>
      <c r="AN866" s="19"/>
      <c r="AO866" s="19"/>
      <c r="AP866" s="19"/>
    </row>
    <row r="867" ht="10.5" customHeight="1">
      <c r="A867" s="3"/>
      <c r="B867" s="3"/>
      <c r="C867" s="5"/>
      <c r="D867" s="7"/>
      <c r="E867" s="7"/>
      <c r="F867" s="8"/>
      <c r="G867" s="8"/>
      <c r="H867" s="8"/>
      <c r="I867" s="8"/>
      <c r="J867" s="8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10"/>
      <c r="V867" s="11"/>
      <c r="W867" s="12"/>
      <c r="X867" s="13"/>
      <c r="Y867" s="14"/>
      <c r="Z867" s="14"/>
      <c r="AA867" s="14"/>
      <c r="AB867" s="14"/>
      <c r="AC867" s="15"/>
      <c r="AD867" s="5"/>
      <c r="AE867" s="16"/>
      <c r="AF867" s="17"/>
      <c r="AG867" s="5"/>
      <c r="AH867" s="5"/>
      <c r="AI867" s="5"/>
      <c r="AJ867" s="19"/>
      <c r="AK867" s="19"/>
      <c r="AL867" s="19"/>
      <c r="AM867" s="19"/>
      <c r="AN867" s="19"/>
      <c r="AO867" s="19"/>
      <c r="AP867" s="19"/>
    </row>
    <row r="868" ht="10.5" customHeight="1">
      <c r="A868" s="3"/>
      <c r="B868" s="3"/>
      <c r="C868" s="5"/>
      <c r="D868" s="7"/>
      <c r="E868" s="7"/>
      <c r="F868" s="8"/>
      <c r="G868" s="8"/>
      <c r="H868" s="8"/>
      <c r="I868" s="8"/>
      <c r="J868" s="8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10"/>
      <c r="V868" s="11"/>
      <c r="W868" s="12"/>
      <c r="X868" s="13"/>
      <c r="Y868" s="14"/>
      <c r="Z868" s="14"/>
      <c r="AA868" s="14"/>
      <c r="AB868" s="14"/>
      <c r="AC868" s="15"/>
      <c r="AD868" s="5"/>
      <c r="AE868" s="16"/>
      <c r="AF868" s="17"/>
      <c r="AG868" s="5"/>
      <c r="AH868" s="5"/>
      <c r="AI868" s="5"/>
      <c r="AJ868" s="19"/>
      <c r="AK868" s="19"/>
      <c r="AL868" s="19"/>
      <c r="AM868" s="19"/>
      <c r="AN868" s="19"/>
      <c r="AO868" s="19"/>
      <c r="AP868" s="19"/>
    </row>
    <row r="869" ht="10.5" customHeight="1">
      <c r="A869" s="3"/>
      <c r="B869" s="3"/>
      <c r="C869" s="5"/>
      <c r="D869" s="7"/>
      <c r="E869" s="7"/>
      <c r="F869" s="8"/>
      <c r="G869" s="8"/>
      <c r="H869" s="8"/>
      <c r="I869" s="8"/>
      <c r="J869" s="8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10"/>
      <c r="V869" s="11"/>
      <c r="W869" s="12"/>
      <c r="X869" s="13"/>
      <c r="Y869" s="14"/>
      <c r="Z869" s="14"/>
      <c r="AA869" s="14"/>
      <c r="AB869" s="14"/>
      <c r="AC869" s="15"/>
      <c r="AD869" s="5"/>
      <c r="AE869" s="16"/>
      <c r="AF869" s="17"/>
      <c r="AG869" s="5"/>
      <c r="AH869" s="5"/>
      <c r="AI869" s="5"/>
      <c r="AJ869" s="19"/>
      <c r="AK869" s="19"/>
      <c r="AL869" s="19"/>
      <c r="AM869" s="19"/>
      <c r="AN869" s="19"/>
      <c r="AO869" s="19"/>
      <c r="AP869" s="19"/>
    </row>
    <row r="870" ht="10.5" customHeight="1">
      <c r="A870" s="3"/>
      <c r="B870" s="3"/>
      <c r="C870" s="5"/>
      <c r="D870" s="7"/>
      <c r="E870" s="7"/>
      <c r="F870" s="8"/>
      <c r="G870" s="8"/>
      <c r="H870" s="8"/>
      <c r="I870" s="8"/>
      <c r="J870" s="8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10"/>
      <c r="V870" s="11"/>
      <c r="W870" s="12"/>
      <c r="X870" s="13"/>
      <c r="Y870" s="14"/>
      <c r="Z870" s="14"/>
      <c r="AA870" s="14"/>
      <c r="AB870" s="14"/>
      <c r="AC870" s="15"/>
      <c r="AD870" s="5"/>
      <c r="AE870" s="16"/>
      <c r="AF870" s="17"/>
      <c r="AG870" s="5"/>
      <c r="AH870" s="5"/>
      <c r="AI870" s="5"/>
      <c r="AJ870" s="19"/>
      <c r="AK870" s="19"/>
      <c r="AL870" s="19"/>
      <c r="AM870" s="19"/>
      <c r="AN870" s="19"/>
      <c r="AO870" s="19"/>
      <c r="AP870" s="19"/>
    </row>
    <row r="871" ht="10.5" customHeight="1">
      <c r="A871" s="3"/>
      <c r="B871" s="3"/>
      <c r="C871" s="5"/>
      <c r="D871" s="7"/>
      <c r="E871" s="7"/>
      <c r="F871" s="8"/>
      <c r="G871" s="8"/>
      <c r="H871" s="8"/>
      <c r="I871" s="8"/>
      <c r="J871" s="8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10"/>
      <c r="V871" s="11"/>
      <c r="W871" s="12"/>
      <c r="X871" s="13"/>
      <c r="Y871" s="14"/>
      <c r="Z871" s="14"/>
      <c r="AA871" s="14"/>
      <c r="AB871" s="14"/>
      <c r="AC871" s="15"/>
      <c r="AD871" s="5"/>
      <c r="AE871" s="16"/>
      <c r="AF871" s="17"/>
      <c r="AG871" s="5"/>
      <c r="AH871" s="5"/>
      <c r="AI871" s="5"/>
      <c r="AJ871" s="19"/>
      <c r="AK871" s="19"/>
      <c r="AL871" s="19"/>
      <c r="AM871" s="19"/>
      <c r="AN871" s="19"/>
      <c r="AO871" s="19"/>
      <c r="AP871" s="19"/>
    </row>
    <row r="872" ht="10.5" customHeight="1">
      <c r="A872" s="3"/>
      <c r="B872" s="3"/>
      <c r="C872" s="5"/>
      <c r="D872" s="7"/>
      <c r="E872" s="7"/>
      <c r="F872" s="8"/>
      <c r="G872" s="8"/>
      <c r="H872" s="8"/>
      <c r="I872" s="8"/>
      <c r="J872" s="8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10"/>
      <c r="V872" s="11"/>
      <c r="W872" s="12"/>
      <c r="X872" s="13"/>
      <c r="Y872" s="14"/>
      <c r="Z872" s="14"/>
      <c r="AA872" s="14"/>
      <c r="AB872" s="14"/>
      <c r="AC872" s="15"/>
      <c r="AD872" s="5"/>
      <c r="AE872" s="16"/>
      <c r="AF872" s="17"/>
      <c r="AG872" s="5"/>
      <c r="AH872" s="5"/>
      <c r="AI872" s="5"/>
      <c r="AJ872" s="19"/>
      <c r="AK872" s="19"/>
      <c r="AL872" s="19"/>
      <c r="AM872" s="19"/>
      <c r="AN872" s="19"/>
      <c r="AO872" s="19"/>
      <c r="AP872" s="19"/>
    </row>
    <row r="873" ht="10.5" customHeight="1">
      <c r="A873" s="3"/>
      <c r="B873" s="3"/>
      <c r="C873" s="5"/>
      <c r="D873" s="7"/>
      <c r="E873" s="7"/>
      <c r="F873" s="8"/>
      <c r="G873" s="8"/>
      <c r="H873" s="8"/>
      <c r="I873" s="8"/>
      <c r="J873" s="8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10"/>
      <c r="V873" s="11"/>
      <c r="W873" s="12"/>
      <c r="X873" s="13"/>
      <c r="Y873" s="14"/>
      <c r="Z873" s="14"/>
      <c r="AA873" s="14"/>
      <c r="AB873" s="14"/>
      <c r="AC873" s="15"/>
      <c r="AD873" s="5"/>
      <c r="AE873" s="16"/>
      <c r="AF873" s="17"/>
      <c r="AG873" s="5"/>
      <c r="AH873" s="5"/>
      <c r="AI873" s="5"/>
      <c r="AJ873" s="19"/>
      <c r="AK873" s="19"/>
      <c r="AL873" s="19"/>
      <c r="AM873" s="19"/>
      <c r="AN873" s="19"/>
      <c r="AO873" s="19"/>
      <c r="AP873" s="19"/>
    </row>
    <row r="874" ht="10.5" customHeight="1">
      <c r="A874" s="3"/>
      <c r="B874" s="3"/>
      <c r="C874" s="5"/>
      <c r="D874" s="7"/>
      <c r="E874" s="7"/>
      <c r="F874" s="8"/>
      <c r="G874" s="8"/>
      <c r="H874" s="8"/>
      <c r="I874" s="8"/>
      <c r="J874" s="8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10"/>
      <c r="V874" s="11"/>
      <c r="W874" s="12"/>
      <c r="X874" s="13"/>
      <c r="Y874" s="14"/>
      <c r="Z874" s="14"/>
      <c r="AA874" s="14"/>
      <c r="AB874" s="14"/>
      <c r="AC874" s="15"/>
      <c r="AD874" s="5"/>
      <c r="AE874" s="16"/>
      <c r="AF874" s="17"/>
      <c r="AG874" s="5"/>
      <c r="AH874" s="5"/>
      <c r="AI874" s="5"/>
      <c r="AJ874" s="19"/>
      <c r="AK874" s="19"/>
      <c r="AL874" s="19"/>
      <c r="AM874" s="19"/>
      <c r="AN874" s="19"/>
      <c r="AO874" s="19"/>
      <c r="AP874" s="19"/>
    </row>
    <row r="875" ht="10.5" customHeight="1">
      <c r="A875" s="3"/>
      <c r="B875" s="3"/>
      <c r="C875" s="5"/>
      <c r="D875" s="7"/>
      <c r="E875" s="7"/>
      <c r="F875" s="8"/>
      <c r="G875" s="8"/>
      <c r="H875" s="8"/>
      <c r="I875" s="8"/>
      <c r="J875" s="8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10"/>
      <c r="V875" s="11"/>
      <c r="W875" s="12"/>
      <c r="X875" s="13"/>
      <c r="Y875" s="14"/>
      <c r="Z875" s="14"/>
      <c r="AA875" s="14"/>
      <c r="AB875" s="14"/>
      <c r="AC875" s="15"/>
      <c r="AD875" s="5"/>
      <c r="AE875" s="16"/>
      <c r="AF875" s="17"/>
      <c r="AG875" s="5"/>
      <c r="AH875" s="5"/>
      <c r="AI875" s="5"/>
      <c r="AJ875" s="19"/>
      <c r="AK875" s="19"/>
      <c r="AL875" s="19"/>
      <c r="AM875" s="19"/>
      <c r="AN875" s="19"/>
      <c r="AO875" s="19"/>
      <c r="AP875" s="19"/>
    </row>
    <row r="876" ht="10.5" customHeight="1">
      <c r="A876" s="3"/>
      <c r="B876" s="3"/>
      <c r="C876" s="5"/>
      <c r="D876" s="7"/>
      <c r="E876" s="7"/>
      <c r="F876" s="8"/>
      <c r="G876" s="8"/>
      <c r="H876" s="8"/>
      <c r="I876" s="8"/>
      <c r="J876" s="8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10"/>
      <c r="V876" s="11"/>
      <c r="W876" s="12"/>
      <c r="X876" s="13"/>
      <c r="Y876" s="14"/>
      <c r="Z876" s="14"/>
      <c r="AA876" s="14"/>
      <c r="AB876" s="14"/>
      <c r="AC876" s="15"/>
      <c r="AD876" s="5"/>
      <c r="AE876" s="16"/>
      <c r="AF876" s="17"/>
      <c r="AG876" s="5"/>
      <c r="AH876" s="5"/>
      <c r="AI876" s="5"/>
      <c r="AJ876" s="19"/>
      <c r="AK876" s="19"/>
      <c r="AL876" s="19"/>
      <c r="AM876" s="19"/>
      <c r="AN876" s="19"/>
      <c r="AO876" s="19"/>
      <c r="AP876" s="19"/>
    </row>
    <row r="877" ht="10.5" customHeight="1">
      <c r="A877" s="3"/>
      <c r="B877" s="3"/>
      <c r="C877" s="5"/>
      <c r="D877" s="7"/>
      <c r="E877" s="7"/>
      <c r="F877" s="8"/>
      <c r="G877" s="8"/>
      <c r="H877" s="8"/>
      <c r="I877" s="8"/>
      <c r="J877" s="8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10"/>
      <c r="V877" s="11"/>
      <c r="W877" s="12"/>
      <c r="X877" s="13"/>
      <c r="Y877" s="14"/>
      <c r="Z877" s="14"/>
      <c r="AA877" s="14"/>
      <c r="AB877" s="14"/>
      <c r="AC877" s="15"/>
      <c r="AD877" s="5"/>
      <c r="AE877" s="16"/>
      <c r="AF877" s="17"/>
      <c r="AG877" s="5"/>
      <c r="AH877" s="5"/>
      <c r="AI877" s="5"/>
      <c r="AJ877" s="19"/>
      <c r="AK877" s="19"/>
      <c r="AL877" s="19"/>
      <c r="AM877" s="19"/>
      <c r="AN877" s="19"/>
      <c r="AO877" s="19"/>
      <c r="AP877" s="19"/>
    </row>
    <row r="878" ht="10.5" customHeight="1">
      <c r="A878" s="3"/>
      <c r="B878" s="3"/>
      <c r="C878" s="5"/>
      <c r="D878" s="7"/>
      <c r="E878" s="7"/>
      <c r="F878" s="8"/>
      <c r="G878" s="8"/>
      <c r="H878" s="8"/>
      <c r="I878" s="8"/>
      <c r="J878" s="8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10"/>
      <c r="V878" s="11"/>
      <c r="W878" s="12"/>
      <c r="X878" s="13"/>
      <c r="Y878" s="14"/>
      <c r="Z878" s="14"/>
      <c r="AA878" s="14"/>
      <c r="AB878" s="14"/>
      <c r="AC878" s="15"/>
      <c r="AD878" s="5"/>
      <c r="AE878" s="16"/>
      <c r="AF878" s="17"/>
      <c r="AG878" s="5"/>
      <c r="AH878" s="5"/>
      <c r="AI878" s="5"/>
      <c r="AJ878" s="19"/>
      <c r="AK878" s="19"/>
      <c r="AL878" s="19"/>
      <c r="AM878" s="19"/>
      <c r="AN878" s="19"/>
      <c r="AO878" s="19"/>
      <c r="AP878" s="19"/>
    </row>
    <row r="879" ht="10.5" customHeight="1">
      <c r="A879" s="3"/>
      <c r="B879" s="3"/>
      <c r="C879" s="5"/>
      <c r="D879" s="7"/>
      <c r="E879" s="7"/>
      <c r="F879" s="8"/>
      <c r="G879" s="8"/>
      <c r="H879" s="8"/>
      <c r="I879" s="8"/>
      <c r="J879" s="8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10"/>
      <c r="V879" s="11"/>
      <c r="W879" s="12"/>
      <c r="X879" s="13"/>
      <c r="Y879" s="14"/>
      <c r="Z879" s="14"/>
      <c r="AA879" s="14"/>
      <c r="AB879" s="14"/>
      <c r="AC879" s="15"/>
      <c r="AD879" s="5"/>
      <c r="AE879" s="16"/>
      <c r="AF879" s="17"/>
      <c r="AG879" s="5"/>
      <c r="AH879" s="5"/>
      <c r="AI879" s="5"/>
      <c r="AJ879" s="19"/>
      <c r="AK879" s="19"/>
      <c r="AL879" s="19"/>
      <c r="AM879" s="19"/>
      <c r="AN879" s="19"/>
      <c r="AO879" s="19"/>
      <c r="AP879" s="19"/>
    </row>
    <row r="880" ht="10.5" customHeight="1">
      <c r="A880" s="3"/>
      <c r="B880" s="3"/>
      <c r="C880" s="5"/>
      <c r="D880" s="7"/>
      <c r="E880" s="7"/>
      <c r="F880" s="8"/>
      <c r="G880" s="8"/>
      <c r="H880" s="8"/>
      <c r="I880" s="8"/>
      <c r="J880" s="8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10"/>
      <c r="V880" s="11"/>
      <c r="W880" s="12"/>
      <c r="X880" s="13"/>
      <c r="Y880" s="14"/>
      <c r="Z880" s="14"/>
      <c r="AA880" s="14"/>
      <c r="AB880" s="14"/>
      <c r="AC880" s="15"/>
      <c r="AD880" s="5"/>
      <c r="AE880" s="16"/>
      <c r="AF880" s="17"/>
      <c r="AG880" s="5"/>
      <c r="AH880" s="5"/>
      <c r="AI880" s="5"/>
      <c r="AJ880" s="19"/>
      <c r="AK880" s="19"/>
      <c r="AL880" s="19"/>
      <c r="AM880" s="19"/>
      <c r="AN880" s="19"/>
      <c r="AO880" s="19"/>
      <c r="AP880" s="19"/>
    </row>
    <row r="881" ht="10.5" customHeight="1">
      <c r="A881" s="3"/>
      <c r="B881" s="3"/>
      <c r="C881" s="5"/>
      <c r="D881" s="7"/>
      <c r="E881" s="7"/>
      <c r="F881" s="8"/>
      <c r="G881" s="8"/>
      <c r="H881" s="8"/>
      <c r="I881" s="8"/>
      <c r="J881" s="8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10"/>
      <c r="V881" s="11"/>
      <c r="W881" s="12"/>
      <c r="X881" s="13"/>
      <c r="Y881" s="14"/>
      <c r="Z881" s="14"/>
      <c r="AA881" s="14"/>
      <c r="AB881" s="14"/>
      <c r="AC881" s="15"/>
      <c r="AD881" s="5"/>
      <c r="AE881" s="16"/>
      <c r="AF881" s="17"/>
      <c r="AG881" s="5"/>
      <c r="AH881" s="5"/>
      <c r="AI881" s="5"/>
      <c r="AJ881" s="19"/>
      <c r="AK881" s="19"/>
      <c r="AL881" s="19"/>
      <c r="AM881" s="19"/>
      <c r="AN881" s="19"/>
      <c r="AO881" s="19"/>
      <c r="AP881" s="19"/>
    </row>
    <row r="882" ht="10.5" customHeight="1">
      <c r="A882" s="3"/>
      <c r="B882" s="3"/>
      <c r="C882" s="5"/>
      <c r="D882" s="7"/>
      <c r="E882" s="7"/>
      <c r="F882" s="8"/>
      <c r="G882" s="8"/>
      <c r="H882" s="8"/>
      <c r="I882" s="8"/>
      <c r="J882" s="8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10"/>
      <c r="V882" s="11"/>
      <c r="W882" s="12"/>
      <c r="X882" s="13"/>
      <c r="Y882" s="14"/>
      <c r="Z882" s="14"/>
      <c r="AA882" s="14"/>
      <c r="AB882" s="14"/>
      <c r="AC882" s="15"/>
      <c r="AD882" s="5"/>
      <c r="AE882" s="16"/>
      <c r="AF882" s="17"/>
      <c r="AG882" s="5"/>
      <c r="AH882" s="5"/>
      <c r="AI882" s="5"/>
      <c r="AJ882" s="19"/>
      <c r="AK882" s="19"/>
      <c r="AL882" s="19"/>
      <c r="AM882" s="19"/>
      <c r="AN882" s="19"/>
      <c r="AO882" s="19"/>
      <c r="AP882" s="19"/>
    </row>
    <row r="883" ht="10.5" customHeight="1">
      <c r="A883" s="3"/>
      <c r="B883" s="3"/>
      <c r="C883" s="5"/>
      <c r="D883" s="7"/>
      <c r="E883" s="7"/>
      <c r="F883" s="8"/>
      <c r="G883" s="8"/>
      <c r="H883" s="8"/>
      <c r="I883" s="8"/>
      <c r="J883" s="8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10"/>
      <c r="V883" s="11"/>
      <c r="W883" s="12"/>
      <c r="X883" s="13"/>
      <c r="Y883" s="14"/>
      <c r="Z883" s="14"/>
      <c r="AA883" s="14"/>
      <c r="AB883" s="14"/>
      <c r="AC883" s="15"/>
      <c r="AD883" s="5"/>
      <c r="AE883" s="16"/>
      <c r="AF883" s="17"/>
      <c r="AG883" s="5"/>
      <c r="AH883" s="5"/>
      <c r="AI883" s="5"/>
      <c r="AJ883" s="19"/>
      <c r="AK883" s="19"/>
      <c r="AL883" s="19"/>
      <c r="AM883" s="19"/>
      <c r="AN883" s="19"/>
      <c r="AO883" s="19"/>
      <c r="AP883" s="19"/>
    </row>
    <row r="884" ht="10.5" customHeight="1">
      <c r="A884" s="3"/>
      <c r="B884" s="3"/>
      <c r="C884" s="5"/>
      <c r="D884" s="7"/>
      <c r="E884" s="7"/>
      <c r="F884" s="8"/>
      <c r="G884" s="8"/>
      <c r="H884" s="8"/>
      <c r="I884" s="8"/>
      <c r="J884" s="8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10"/>
      <c r="V884" s="11"/>
      <c r="W884" s="12"/>
      <c r="X884" s="13"/>
      <c r="Y884" s="14"/>
      <c r="Z884" s="14"/>
      <c r="AA884" s="14"/>
      <c r="AB884" s="14"/>
      <c r="AC884" s="15"/>
      <c r="AD884" s="5"/>
      <c r="AE884" s="16"/>
      <c r="AF884" s="17"/>
      <c r="AG884" s="5"/>
      <c r="AH884" s="5"/>
      <c r="AI884" s="5"/>
      <c r="AJ884" s="19"/>
      <c r="AK884" s="19"/>
      <c r="AL884" s="19"/>
      <c r="AM884" s="19"/>
      <c r="AN884" s="19"/>
      <c r="AO884" s="19"/>
      <c r="AP884" s="19"/>
    </row>
    <row r="885" ht="10.5" customHeight="1">
      <c r="A885" s="3"/>
      <c r="B885" s="3"/>
      <c r="C885" s="5"/>
      <c r="D885" s="7"/>
      <c r="E885" s="7"/>
      <c r="F885" s="8"/>
      <c r="G885" s="8"/>
      <c r="H885" s="8"/>
      <c r="I885" s="8"/>
      <c r="J885" s="8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10"/>
      <c r="V885" s="11"/>
      <c r="W885" s="12"/>
      <c r="X885" s="13"/>
      <c r="Y885" s="14"/>
      <c r="Z885" s="14"/>
      <c r="AA885" s="14"/>
      <c r="AB885" s="14"/>
      <c r="AC885" s="15"/>
      <c r="AD885" s="5"/>
      <c r="AE885" s="16"/>
      <c r="AF885" s="17"/>
      <c r="AG885" s="5"/>
      <c r="AH885" s="5"/>
      <c r="AI885" s="5"/>
      <c r="AJ885" s="19"/>
      <c r="AK885" s="19"/>
      <c r="AL885" s="19"/>
      <c r="AM885" s="19"/>
      <c r="AN885" s="19"/>
      <c r="AO885" s="19"/>
      <c r="AP885" s="19"/>
    </row>
    <row r="886" ht="10.5" customHeight="1">
      <c r="A886" s="3"/>
      <c r="B886" s="3"/>
      <c r="C886" s="5"/>
      <c r="D886" s="7"/>
      <c r="E886" s="7"/>
      <c r="F886" s="8"/>
      <c r="G886" s="8"/>
      <c r="H886" s="8"/>
      <c r="I886" s="8"/>
      <c r="J886" s="8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10"/>
      <c r="V886" s="11"/>
      <c r="W886" s="12"/>
      <c r="X886" s="13"/>
      <c r="Y886" s="14"/>
      <c r="Z886" s="14"/>
      <c r="AA886" s="14"/>
      <c r="AB886" s="14"/>
      <c r="AC886" s="15"/>
      <c r="AD886" s="5"/>
      <c r="AE886" s="16"/>
      <c r="AF886" s="17"/>
      <c r="AG886" s="5"/>
      <c r="AH886" s="5"/>
      <c r="AI886" s="5"/>
      <c r="AJ886" s="19"/>
      <c r="AK886" s="19"/>
      <c r="AL886" s="19"/>
      <c r="AM886" s="19"/>
      <c r="AN886" s="19"/>
      <c r="AO886" s="19"/>
      <c r="AP886" s="19"/>
    </row>
    <row r="887" ht="10.5" customHeight="1">
      <c r="A887" s="3"/>
      <c r="B887" s="3"/>
      <c r="C887" s="5"/>
      <c r="D887" s="7"/>
      <c r="E887" s="7"/>
      <c r="F887" s="8"/>
      <c r="G887" s="8"/>
      <c r="H887" s="8"/>
      <c r="I887" s="8"/>
      <c r="J887" s="8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10"/>
      <c r="V887" s="11"/>
      <c r="W887" s="12"/>
      <c r="X887" s="13"/>
      <c r="Y887" s="14"/>
      <c r="Z887" s="14"/>
      <c r="AA887" s="14"/>
      <c r="AB887" s="14"/>
      <c r="AC887" s="15"/>
      <c r="AD887" s="5"/>
      <c r="AE887" s="16"/>
      <c r="AF887" s="17"/>
      <c r="AG887" s="5"/>
      <c r="AH887" s="5"/>
      <c r="AI887" s="5"/>
      <c r="AJ887" s="19"/>
      <c r="AK887" s="19"/>
      <c r="AL887" s="19"/>
      <c r="AM887" s="19"/>
      <c r="AN887" s="19"/>
      <c r="AO887" s="19"/>
      <c r="AP887" s="19"/>
    </row>
    <row r="888" ht="10.5" customHeight="1">
      <c r="A888" s="3"/>
      <c r="B888" s="3"/>
      <c r="C888" s="5"/>
      <c r="D888" s="7"/>
      <c r="E888" s="7"/>
      <c r="F888" s="8"/>
      <c r="G888" s="8"/>
      <c r="H888" s="8"/>
      <c r="I888" s="8"/>
      <c r="J888" s="8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10"/>
      <c r="V888" s="11"/>
      <c r="W888" s="12"/>
      <c r="X888" s="13"/>
      <c r="Y888" s="14"/>
      <c r="Z888" s="14"/>
      <c r="AA888" s="14"/>
      <c r="AB888" s="14"/>
      <c r="AC888" s="15"/>
      <c r="AD888" s="5"/>
      <c r="AE888" s="16"/>
      <c r="AF888" s="17"/>
      <c r="AG888" s="5"/>
      <c r="AH888" s="5"/>
      <c r="AI888" s="5"/>
      <c r="AJ888" s="19"/>
      <c r="AK888" s="19"/>
      <c r="AL888" s="19"/>
      <c r="AM888" s="19"/>
      <c r="AN888" s="19"/>
      <c r="AO888" s="19"/>
      <c r="AP888" s="19"/>
    </row>
    <row r="889" ht="10.5" customHeight="1">
      <c r="A889" s="3"/>
      <c r="B889" s="3"/>
      <c r="C889" s="5"/>
      <c r="D889" s="7"/>
      <c r="E889" s="7"/>
      <c r="F889" s="8"/>
      <c r="G889" s="8"/>
      <c r="H889" s="8"/>
      <c r="I889" s="8"/>
      <c r="J889" s="8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10"/>
      <c r="V889" s="11"/>
      <c r="W889" s="12"/>
      <c r="X889" s="13"/>
      <c r="Y889" s="14"/>
      <c r="Z889" s="14"/>
      <c r="AA889" s="14"/>
      <c r="AB889" s="14"/>
      <c r="AC889" s="15"/>
      <c r="AD889" s="5"/>
      <c r="AE889" s="16"/>
      <c r="AF889" s="17"/>
      <c r="AG889" s="5"/>
      <c r="AH889" s="5"/>
      <c r="AI889" s="5"/>
      <c r="AJ889" s="19"/>
      <c r="AK889" s="19"/>
      <c r="AL889" s="19"/>
      <c r="AM889" s="19"/>
      <c r="AN889" s="19"/>
      <c r="AO889" s="19"/>
      <c r="AP889" s="19"/>
    </row>
    <row r="890" ht="10.5" customHeight="1">
      <c r="A890" s="3"/>
      <c r="B890" s="3"/>
      <c r="C890" s="5"/>
      <c r="D890" s="7"/>
      <c r="E890" s="7"/>
      <c r="F890" s="8"/>
      <c r="G890" s="8"/>
      <c r="H890" s="8"/>
      <c r="I890" s="8"/>
      <c r="J890" s="8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10"/>
      <c r="V890" s="11"/>
      <c r="W890" s="12"/>
      <c r="X890" s="13"/>
      <c r="Y890" s="14"/>
      <c r="Z890" s="14"/>
      <c r="AA890" s="14"/>
      <c r="AB890" s="14"/>
      <c r="AC890" s="15"/>
      <c r="AD890" s="5"/>
      <c r="AE890" s="16"/>
      <c r="AF890" s="17"/>
      <c r="AG890" s="5"/>
      <c r="AH890" s="5"/>
      <c r="AI890" s="5"/>
      <c r="AJ890" s="19"/>
      <c r="AK890" s="19"/>
      <c r="AL890" s="19"/>
      <c r="AM890" s="19"/>
      <c r="AN890" s="19"/>
      <c r="AO890" s="19"/>
      <c r="AP890" s="19"/>
    </row>
    <row r="891" ht="10.5" customHeight="1">
      <c r="A891" s="3"/>
      <c r="B891" s="3"/>
      <c r="C891" s="5"/>
      <c r="D891" s="7"/>
      <c r="E891" s="7"/>
      <c r="F891" s="8"/>
      <c r="G891" s="8"/>
      <c r="H891" s="8"/>
      <c r="I891" s="8"/>
      <c r="J891" s="8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10"/>
      <c r="V891" s="11"/>
      <c r="W891" s="12"/>
      <c r="X891" s="13"/>
      <c r="Y891" s="14"/>
      <c r="Z891" s="14"/>
      <c r="AA891" s="14"/>
      <c r="AB891" s="14"/>
      <c r="AC891" s="15"/>
      <c r="AD891" s="5"/>
      <c r="AE891" s="16"/>
      <c r="AF891" s="17"/>
      <c r="AG891" s="5"/>
      <c r="AH891" s="5"/>
      <c r="AI891" s="5"/>
      <c r="AJ891" s="19"/>
      <c r="AK891" s="19"/>
      <c r="AL891" s="19"/>
      <c r="AM891" s="19"/>
      <c r="AN891" s="19"/>
      <c r="AO891" s="19"/>
      <c r="AP891" s="19"/>
    </row>
    <row r="892" ht="10.5" customHeight="1">
      <c r="A892" s="3"/>
      <c r="B892" s="3"/>
      <c r="C892" s="5"/>
      <c r="D892" s="7"/>
      <c r="E892" s="7"/>
      <c r="F892" s="8"/>
      <c r="G892" s="8"/>
      <c r="H892" s="8"/>
      <c r="I892" s="8"/>
      <c r="J892" s="8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10"/>
      <c r="V892" s="11"/>
      <c r="W892" s="12"/>
      <c r="X892" s="13"/>
      <c r="Y892" s="14"/>
      <c r="Z892" s="14"/>
      <c r="AA892" s="14"/>
      <c r="AB892" s="14"/>
      <c r="AC892" s="15"/>
      <c r="AD892" s="5"/>
      <c r="AE892" s="16"/>
      <c r="AF892" s="17"/>
      <c r="AG892" s="5"/>
      <c r="AH892" s="5"/>
      <c r="AI892" s="5"/>
      <c r="AJ892" s="19"/>
      <c r="AK892" s="19"/>
      <c r="AL892" s="19"/>
      <c r="AM892" s="19"/>
      <c r="AN892" s="19"/>
      <c r="AO892" s="19"/>
      <c r="AP892" s="19"/>
    </row>
    <row r="893" ht="10.5" customHeight="1">
      <c r="A893" s="3"/>
      <c r="B893" s="3"/>
      <c r="C893" s="5"/>
      <c r="D893" s="7"/>
      <c r="E893" s="7"/>
      <c r="F893" s="8"/>
      <c r="G893" s="8"/>
      <c r="H893" s="8"/>
      <c r="I893" s="8"/>
      <c r="J893" s="8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10"/>
      <c r="V893" s="11"/>
      <c r="W893" s="12"/>
      <c r="X893" s="13"/>
      <c r="Y893" s="14"/>
      <c r="Z893" s="14"/>
      <c r="AA893" s="14"/>
      <c r="AB893" s="14"/>
      <c r="AC893" s="15"/>
      <c r="AD893" s="5"/>
      <c r="AE893" s="16"/>
      <c r="AF893" s="17"/>
      <c r="AG893" s="5"/>
      <c r="AH893" s="5"/>
      <c r="AI893" s="5"/>
      <c r="AJ893" s="19"/>
      <c r="AK893" s="19"/>
      <c r="AL893" s="19"/>
      <c r="AM893" s="19"/>
      <c r="AN893" s="19"/>
      <c r="AO893" s="19"/>
      <c r="AP893" s="19"/>
    </row>
    <row r="894" ht="10.5" customHeight="1">
      <c r="A894" s="3"/>
      <c r="B894" s="3"/>
      <c r="C894" s="5"/>
      <c r="D894" s="7"/>
      <c r="E894" s="7"/>
      <c r="F894" s="8"/>
      <c r="G894" s="8"/>
      <c r="H894" s="8"/>
      <c r="I894" s="8"/>
      <c r="J894" s="8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10"/>
      <c r="V894" s="11"/>
      <c r="W894" s="12"/>
      <c r="X894" s="13"/>
      <c r="Y894" s="14"/>
      <c r="Z894" s="14"/>
      <c r="AA894" s="14"/>
      <c r="AB894" s="14"/>
      <c r="AC894" s="15"/>
      <c r="AD894" s="5"/>
      <c r="AE894" s="16"/>
      <c r="AF894" s="17"/>
      <c r="AG894" s="5"/>
      <c r="AH894" s="5"/>
      <c r="AI894" s="5"/>
      <c r="AJ894" s="19"/>
      <c r="AK894" s="19"/>
      <c r="AL894" s="19"/>
      <c r="AM894" s="19"/>
      <c r="AN894" s="19"/>
      <c r="AO894" s="19"/>
      <c r="AP894" s="19"/>
    </row>
    <row r="895" ht="10.5" customHeight="1">
      <c r="A895" s="3"/>
      <c r="B895" s="3"/>
      <c r="C895" s="5"/>
      <c r="D895" s="7"/>
      <c r="E895" s="7"/>
      <c r="F895" s="8"/>
      <c r="G895" s="8"/>
      <c r="H895" s="8"/>
      <c r="I895" s="8"/>
      <c r="J895" s="8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10"/>
      <c r="V895" s="11"/>
      <c r="W895" s="12"/>
      <c r="X895" s="13"/>
      <c r="Y895" s="14"/>
      <c r="Z895" s="14"/>
      <c r="AA895" s="14"/>
      <c r="AB895" s="14"/>
      <c r="AC895" s="15"/>
      <c r="AD895" s="5"/>
      <c r="AE895" s="16"/>
      <c r="AF895" s="17"/>
      <c r="AG895" s="5"/>
      <c r="AH895" s="5"/>
      <c r="AI895" s="5"/>
      <c r="AJ895" s="19"/>
      <c r="AK895" s="19"/>
      <c r="AL895" s="19"/>
      <c r="AM895" s="19"/>
      <c r="AN895" s="19"/>
      <c r="AO895" s="19"/>
      <c r="AP895" s="19"/>
    </row>
    <row r="896" ht="10.5" customHeight="1">
      <c r="A896" s="3"/>
      <c r="B896" s="3"/>
      <c r="C896" s="5"/>
      <c r="D896" s="7"/>
      <c r="E896" s="7"/>
      <c r="F896" s="8"/>
      <c r="G896" s="8"/>
      <c r="H896" s="8"/>
      <c r="I896" s="8"/>
      <c r="J896" s="8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10"/>
      <c r="V896" s="11"/>
      <c r="W896" s="12"/>
      <c r="X896" s="13"/>
      <c r="Y896" s="14"/>
      <c r="Z896" s="14"/>
      <c r="AA896" s="14"/>
      <c r="AB896" s="14"/>
      <c r="AC896" s="15"/>
      <c r="AD896" s="5"/>
      <c r="AE896" s="16"/>
      <c r="AF896" s="17"/>
      <c r="AG896" s="5"/>
      <c r="AH896" s="5"/>
      <c r="AI896" s="5"/>
      <c r="AJ896" s="19"/>
      <c r="AK896" s="19"/>
      <c r="AL896" s="19"/>
      <c r="AM896" s="19"/>
      <c r="AN896" s="19"/>
      <c r="AO896" s="19"/>
      <c r="AP896" s="19"/>
    </row>
    <row r="897" ht="10.5" customHeight="1">
      <c r="A897" s="3"/>
      <c r="B897" s="3"/>
      <c r="C897" s="5"/>
      <c r="D897" s="7"/>
      <c r="E897" s="7"/>
      <c r="F897" s="8"/>
      <c r="G897" s="8"/>
      <c r="H897" s="8"/>
      <c r="I897" s="8"/>
      <c r="J897" s="8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10"/>
      <c r="V897" s="11"/>
      <c r="W897" s="12"/>
      <c r="X897" s="13"/>
      <c r="Y897" s="14"/>
      <c r="Z897" s="14"/>
      <c r="AA897" s="14"/>
      <c r="AB897" s="14"/>
      <c r="AC897" s="15"/>
      <c r="AD897" s="5"/>
      <c r="AE897" s="16"/>
      <c r="AF897" s="17"/>
      <c r="AG897" s="5"/>
      <c r="AH897" s="5"/>
      <c r="AI897" s="5"/>
      <c r="AJ897" s="19"/>
      <c r="AK897" s="19"/>
      <c r="AL897" s="19"/>
      <c r="AM897" s="19"/>
      <c r="AN897" s="19"/>
      <c r="AO897" s="19"/>
      <c r="AP897" s="19"/>
    </row>
    <row r="898" ht="10.5" customHeight="1">
      <c r="A898" s="3"/>
      <c r="B898" s="3"/>
      <c r="C898" s="5"/>
      <c r="D898" s="7"/>
      <c r="E898" s="7"/>
      <c r="F898" s="8"/>
      <c r="G898" s="8"/>
      <c r="H898" s="8"/>
      <c r="I898" s="8"/>
      <c r="J898" s="8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10"/>
      <c r="V898" s="11"/>
      <c r="W898" s="12"/>
      <c r="X898" s="13"/>
      <c r="Y898" s="14"/>
      <c r="Z898" s="14"/>
      <c r="AA898" s="14"/>
      <c r="AB898" s="14"/>
      <c r="AC898" s="15"/>
      <c r="AD898" s="5"/>
      <c r="AE898" s="16"/>
      <c r="AF898" s="17"/>
      <c r="AG898" s="5"/>
      <c r="AH898" s="5"/>
      <c r="AI898" s="5"/>
      <c r="AJ898" s="19"/>
      <c r="AK898" s="19"/>
      <c r="AL898" s="19"/>
      <c r="AM898" s="19"/>
      <c r="AN898" s="19"/>
      <c r="AO898" s="19"/>
      <c r="AP898" s="19"/>
    </row>
    <row r="899" ht="10.5" customHeight="1">
      <c r="A899" s="3"/>
      <c r="B899" s="3"/>
      <c r="C899" s="5"/>
      <c r="D899" s="7"/>
      <c r="E899" s="7"/>
      <c r="F899" s="8"/>
      <c r="G899" s="8"/>
      <c r="H899" s="8"/>
      <c r="I899" s="8"/>
      <c r="J899" s="8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10"/>
      <c r="V899" s="11"/>
      <c r="W899" s="12"/>
      <c r="X899" s="13"/>
      <c r="Y899" s="14"/>
      <c r="Z899" s="14"/>
      <c r="AA899" s="14"/>
      <c r="AB899" s="14"/>
      <c r="AC899" s="15"/>
      <c r="AD899" s="5"/>
      <c r="AE899" s="16"/>
      <c r="AF899" s="17"/>
      <c r="AG899" s="5"/>
      <c r="AH899" s="5"/>
      <c r="AI899" s="5"/>
      <c r="AJ899" s="19"/>
      <c r="AK899" s="19"/>
      <c r="AL899" s="19"/>
      <c r="AM899" s="19"/>
      <c r="AN899" s="19"/>
      <c r="AO899" s="19"/>
      <c r="AP899" s="19"/>
    </row>
    <row r="900" ht="10.5" customHeight="1">
      <c r="A900" s="3"/>
      <c r="B900" s="3"/>
      <c r="C900" s="5"/>
      <c r="D900" s="7"/>
      <c r="E900" s="7"/>
      <c r="F900" s="8"/>
      <c r="G900" s="8"/>
      <c r="H900" s="8"/>
      <c r="I900" s="8"/>
      <c r="J900" s="8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10"/>
      <c r="V900" s="11"/>
      <c r="W900" s="12"/>
      <c r="X900" s="13"/>
      <c r="Y900" s="14"/>
      <c r="Z900" s="14"/>
      <c r="AA900" s="14"/>
      <c r="AB900" s="14"/>
      <c r="AC900" s="15"/>
      <c r="AD900" s="5"/>
      <c r="AE900" s="16"/>
      <c r="AF900" s="17"/>
      <c r="AG900" s="5"/>
      <c r="AH900" s="5"/>
      <c r="AI900" s="5"/>
      <c r="AJ900" s="19"/>
      <c r="AK900" s="19"/>
      <c r="AL900" s="19"/>
      <c r="AM900" s="19"/>
      <c r="AN900" s="19"/>
      <c r="AO900" s="19"/>
      <c r="AP900" s="19"/>
    </row>
    <row r="901" ht="10.5" customHeight="1">
      <c r="A901" s="3"/>
      <c r="B901" s="3"/>
      <c r="C901" s="5"/>
      <c r="D901" s="7"/>
      <c r="E901" s="7"/>
      <c r="F901" s="8"/>
      <c r="G901" s="8"/>
      <c r="H901" s="8"/>
      <c r="I901" s="8"/>
      <c r="J901" s="8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10"/>
      <c r="V901" s="11"/>
      <c r="W901" s="12"/>
      <c r="X901" s="13"/>
      <c r="Y901" s="14"/>
      <c r="Z901" s="14"/>
      <c r="AA901" s="14"/>
      <c r="AB901" s="14"/>
      <c r="AC901" s="15"/>
      <c r="AD901" s="5"/>
      <c r="AE901" s="16"/>
      <c r="AF901" s="17"/>
      <c r="AG901" s="5"/>
      <c r="AH901" s="5"/>
      <c r="AI901" s="5"/>
      <c r="AJ901" s="19"/>
      <c r="AK901" s="19"/>
      <c r="AL901" s="19"/>
      <c r="AM901" s="19"/>
      <c r="AN901" s="19"/>
      <c r="AO901" s="19"/>
      <c r="AP901" s="19"/>
    </row>
    <row r="902" ht="10.5" customHeight="1">
      <c r="A902" s="3"/>
      <c r="B902" s="3"/>
      <c r="C902" s="5"/>
      <c r="D902" s="7"/>
      <c r="E902" s="7"/>
      <c r="F902" s="8"/>
      <c r="G902" s="8"/>
      <c r="H902" s="8"/>
      <c r="I902" s="8"/>
      <c r="J902" s="8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10"/>
      <c r="V902" s="11"/>
      <c r="W902" s="12"/>
      <c r="X902" s="13"/>
      <c r="Y902" s="14"/>
      <c r="Z902" s="14"/>
      <c r="AA902" s="14"/>
      <c r="AB902" s="14"/>
      <c r="AC902" s="15"/>
      <c r="AD902" s="5"/>
      <c r="AE902" s="16"/>
      <c r="AF902" s="17"/>
      <c r="AG902" s="5"/>
      <c r="AH902" s="5"/>
      <c r="AI902" s="5"/>
      <c r="AJ902" s="19"/>
      <c r="AK902" s="19"/>
      <c r="AL902" s="19"/>
      <c r="AM902" s="19"/>
      <c r="AN902" s="19"/>
      <c r="AO902" s="19"/>
      <c r="AP902" s="19"/>
    </row>
    <row r="903" ht="10.5" customHeight="1">
      <c r="A903" s="3"/>
      <c r="B903" s="3"/>
      <c r="C903" s="5"/>
      <c r="D903" s="7"/>
      <c r="E903" s="7"/>
      <c r="F903" s="8"/>
      <c r="G903" s="8"/>
      <c r="H903" s="8"/>
      <c r="I903" s="8"/>
      <c r="J903" s="8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10"/>
      <c r="V903" s="11"/>
      <c r="W903" s="12"/>
      <c r="X903" s="13"/>
      <c r="Y903" s="14"/>
      <c r="Z903" s="14"/>
      <c r="AA903" s="14"/>
      <c r="AB903" s="14"/>
      <c r="AC903" s="15"/>
      <c r="AD903" s="5"/>
      <c r="AE903" s="16"/>
      <c r="AF903" s="17"/>
      <c r="AG903" s="5"/>
      <c r="AH903" s="5"/>
      <c r="AI903" s="5"/>
      <c r="AJ903" s="19"/>
      <c r="AK903" s="19"/>
      <c r="AL903" s="19"/>
      <c r="AM903" s="19"/>
      <c r="AN903" s="19"/>
      <c r="AO903" s="19"/>
      <c r="AP903" s="19"/>
    </row>
    <row r="904" ht="10.5" customHeight="1">
      <c r="A904" s="3"/>
      <c r="B904" s="3"/>
      <c r="C904" s="5"/>
      <c r="D904" s="7"/>
      <c r="E904" s="7"/>
      <c r="F904" s="8"/>
      <c r="G904" s="8"/>
      <c r="H904" s="8"/>
      <c r="I904" s="8"/>
      <c r="J904" s="8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10"/>
      <c r="V904" s="11"/>
      <c r="W904" s="12"/>
      <c r="X904" s="13"/>
      <c r="Y904" s="14"/>
      <c r="Z904" s="14"/>
      <c r="AA904" s="14"/>
      <c r="AB904" s="14"/>
      <c r="AC904" s="15"/>
      <c r="AD904" s="5"/>
      <c r="AE904" s="16"/>
      <c r="AF904" s="17"/>
      <c r="AG904" s="5"/>
      <c r="AH904" s="5"/>
      <c r="AI904" s="5"/>
      <c r="AJ904" s="19"/>
      <c r="AK904" s="19"/>
      <c r="AL904" s="19"/>
      <c r="AM904" s="19"/>
      <c r="AN904" s="19"/>
      <c r="AO904" s="19"/>
      <c r="AP904" s="19"/>
    </row>
    <row r="905" ht="10.5" customHeight="1">
      <c r="A905" s="3"/>
      <c r="B905" s="3"/>
      <c r="C905" s="5"/>
      <c r="D905" s="7"/>
      <c r="E905" s="7"/>
      <c r="F905" s="8"/>
      <c r="G905" s="8"/>
      <c r="H905" s="8"/>
      <c r="I905" s="8"/>
      <c r="J905" s="8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10"/>
      <c r="V905" s="11"/>
      <c r="W905" s="12"/>
      <c r="X905" s="13"/>
      <c r="Y905" s="14"/>
      <c r="Z905" s="14"/>
      <c r="AA905" s="14"/>
      <c r="AB905" s="14"/>
      <c r="AC905" s="15"/>
      <c r="AD905" s="5"/>
      <c r="AE905" s="16"/>
      <c r="AF905" s="17"/>
      <c r="AG905" s="5"/>
      <c r="AH905" s="5"/>
      <c r="AI905" s="5"/>
      <c r="AJ905" s="19"/>
      <c r="AK905" s="19"/>
      <c r="AL905" s="19"/>
      <c r="AM905" s="19"/>
      <c r="AN905" s="19"/>
      <c r="AO905" s="19"/>
      <c r="AP905" s="19"/>
    </row>
    <row r="906" ht="10.5" customHeight="1">
      <c r="A906" s="3"/>
      <c r="B906" s="3"/>
      <c r="C906" s="5"/>
      <c r="D906" s="7"/>
      <c r="E906" s="7"/>
      <c r="F906" s="8"/>
      <c r="G906" s="8"/>
      <c r="H906" s="8"/>
      <c r="I906" s="8"/>
      <c r="J906" s="8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10"/>
      <c r="V906" s="11"/>
      <c r="W906" s="12"/>
      <c r="X906" s="13"/>
      <c r="Y906" s="14"/>
      <c r="Z906" s="14"/>
      <c r="AA906" s="14"/>
      <c r="AB906" s="14"/>
      <c r="AC906" s="15"/>
      <c r="AD906" s="5"/>
      <c r="AE906" s="16"/>
      <c r="AF906" s="17"/>
      <c r="AG906" s="5"/>
      <c r="AH906" s="5"/>
      <c r="AI906" s="5"/>
      <c r="AJ906" s="19"/>
      <c r="AK906" s="19"/>
      <c r="AL906" s="19"/>
      <c r="AM906" s="19"/>
      <c r="AN906" s="19"/>
      <c r="AO906" s="19"/>
      <c r="AP906" s="19"/>
    </row>
    <row r="907" ht="10.5" customHeight="1">
      <c r="A907" s="3"/>
      <c r="B907" s="3"/>
      <c r="C907" s="5"/>
      <c r="D907" s="7"/>
      <c r="E907" s="7"/>
      <c r="F907" s="8"/>
      <c r="G907" s="8"/>
      <c r="H907" s="8"/>
      <c r="I907" s="8"/>
      <c r="J907" s="8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10"/>
      <c r="V907" s="11"/>
      <c r="W907" s="12"/>
      <c r="X907" s="13"/>
      <c r="Y907" s="14"/>
      <c r="Z907" s="14"/>
      <c r="AA907" s="14"/>
      <c r="AB907" s="14"/>
      <c r="AC907" s="15"/>
      <c r="AD907" s="5"/>
      <c r="AE907" s="16"/>
      <c r="AF907" s="17"/>
      <c r="AG907" s="5"/>
      <c r="AH907" s="5"/>
      <c r="AI907" s="5"/>
      <c r="AJ907" s="19"/>
      <c r="AK907" s="19"/>
      <c r="AL907" s="19"/>
      <c r="AM907" s="19"/>
      <c r="AN907" s="19"/>
      <c r="AO907" s="19"/>
      <c r="AP907" s="19"/>
    </row>
    <row r="908" ht="10.5" customHeight="1">
      <c r="A908" s="3"/>
      <c r="B908" s="3"/>
      <c r="C908" s="5"/>
      <c r="D908" s="7"/>
      <c r="E908" s="7"/>
      <c r="F908" s="8"/>
      <c r="G908" s="8"/>
      <c r="H908" s="8"/>
      <c r="I908" s="8"/>
      <c r="J908" s="8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10"/>
      <c r="V908" s="11"/>
      <c r="W908" s="12"/>
      <c r="X908" s="13"/>
      <c r="Y908" s="14"/>
      <c r="Z908" s="14"/>
      <c r="AA908" s="14"/>
      <c r="AB908" s="14"/>
      <c r="AC908" s="15"/>
      <c r="AD908" s="5"/>
      <c r="AE908" s="16"/>
      <c r="AF908" s="17"/>
      <c r="AG908" s="5"/>
      <c r="AH908" s="5"/>
      <c r="AI908" s="5"/>
      <c r="AJ908" s="19"/>
      <c r="AK908" s="19"/>
      <c r="AL908" s="19"/>
      <c r="AM908" s="19"/>
      <c r="AN908" s="19"/>
      <c r="AO908" s="19"/>
      <c r="AP908" s="19"/>
    </row>
    <row r="909" ht="10.5" customHeight="1">
      <c r="A909" s="3"/>
      <c r="B909" s="3"/>
      <c r="C909" s="5"/>
      <c r="D909" s="7"/>
      <c r="E909" s="7"/>
      <c r="F909" s="8"/>
      <c r="G909" s="8"/>
      <c r="H909" s="8"/>
      <c r="I909" s="8"/>
      <c r="J909" s="8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10"/>
      <c r="V909" s="11"/>
      <c r="W909" s="12"/>
      <c r="X909" s="13"/>
      <c r="Y909" s="14"/>
      <c r="Z909" s="14"/>
      <c r="AA909" s="14"/>
      <c r="AB909" s="14"/>
      <c r="AC909" s="15"/>
      <c r="AD909" s="5"/>
      <c r="AE909" s="16"/>
      <c r="AF909" s="17"/>
      <c r="AG909" s="5"/>
      <c r="AH909" s="5"/>
      <c r="AI909" s="5"/>
      <c r="AJ909" s="19"/>
      <c r="AK909" s="19"/>
      <c r="AL909" s="19"/>
      <c r="AM909" s="19"/>
      <c r="AN909" s="19"/>
      <c r="AO909" s="19"/>
      <c r="AP909" s="19"/>
    </row>
    <row r="910" ht="10.5" customHeight="1">
      <c r="A910" s="3"/>
      <c r="B910" s="3"/>
      <c r="C910" s="5"/>
      <c r="D910" s="7"/>
      <c r="E910" s="7"/>
      <c r="F910" s="8"/>
      <c r="G910" s="8"/>
      <c r="H910" s="8"/>
      <c r="I910" s="8"/>
      <c r="J910" s="8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10"/>
      <c r="V910" s="11"/>
      <c r="W910" s="12"/>
      <c r="X910" s="13"/>
      <c r="Y910" s="14"/>
      <c r="Z910" s="14"/>
      <c r="AA910" s="14"/>
      <c r="AB910" s="14"/>
      <c r="AC910" s="15"/>
      <c r="AD910" s="5"/>
      <c r="AE910" s="16"/>
      <c r="AF910" s="17"/>
      <c r="AG910" s="5"/>
      <c r="AH910" s="5"/>
      <c r="AI910" s="5"/>
      <c r="AJ910" s="19"/>
      <c r="AK910" s="19"/>
      <c r="AL910" s="19"/>
      <c r="AM910" s="19"/>
      <c r="AN910" s="19"/>
      <c r="AO910" s="19"/>
      <c r="AP910" s="19"/>
    </row>
    <row r="911" ht="10.5" customHeight="1">
      <c r="A911" s="3"/>
      <c r="B911" s="3"/>
      <c r="C911" s="5"/>
      <c r="D911" s="7"/>
      <c r="E911" s="7"/>
      <c r="F911" s="8"/>
      <c r="G911" s="8"/>
      <c r="H911" s="8"/>
      <c r="I911" s="8"/>
      <c r="J911" s="8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10"/>
      <c r="V911" s="11"/>
      <c r="W911" s="12"/>
      <c r="X911" s="13"/>
      <c r="Y911" s="14"/>
      <c r="Z911" s="14"/>
      <c r="AA911" s="14"/>
      <c r="AB911" s="14"/>
      <c r="AC911" s="15"/>
      <c r="AD911" s="5"/>
      <c r="AE911" s="16"/>
      <c r="AF911" s="17"/>
      <c r="AG911" s="5"/>
      <c r="AH911" s="5"/>
      <c r="AI911" s="5"/>
      <c r="AJ911" s="19"/>
      <c r="AK911" s="19"/>
      <c r="AL911" s="19"/>
      <c r="AM911" s="19"/>
      <c r="AN911" s="19"/>
      <c r="AO911" s="19"/>
      <c r="AP911" s="19"/>
    </row>
    <row r="912" ht="10.5" customHeight="1">
      <c r="A912" s="3"/>
      <c r="B912" s="3"/>
      <c r="C912" s="5"/>
      <c r="D912" s="7"/>
      <c r="E912" s="7"/>
      <c r="F912" s="8"/>
      <c r="G912" s="8"/>
      <c r="H912" s="8"/>
      <c r="I912" s="8"/>
      <c r="J912" s="8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10"/>
      <c r="V912" s="11"/>
      <c r="W912" s="12"/>
      <c r="X912" s="13"/>
      <c r="Y912" s="14"/>
      <c r="Z912" s="14"/>
      <c r="AA912" s="14"/>
      <c r="AB912" s="14"/>
      <c r="AC912" s="15"/>
      <c r="AD912" s="5"/>
      <c r="AE912" s="16"/>
      <c r="AF912" s="17"/>
      <c r="AG912" s="5"/>
      <c r="AH912" s="5"/>
      <c r="AI912" s="5"/>
      <c r="AJ912" s="19"/>
      <c r="AK912" s="19"/>
      <c r="AL912" s="19"/>
      <c r="AM912" s="19"/>
      <c r="AN912" s="19"/>
      <c r="AO912" s="19"/>
      <c r="AP912" s="19"/>
    </row>
    <row r="913" ht="10.5" customHeight="1">
      <c r="A913" s="3"/>
      <c r="B913" s="3"/>
      <c r="C913" s="5"/>
      <c r="D913" s="7"/>
      <c r="E913" s="7"/>
      <c r="F913" s="8"/>
      <c r="G913" s="8"/>
      <c r="H913" s="8"/>
      <c r="I913" s="8"/>
      <c r="J913" s="8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10"/>
      <c r="V913" s="11"/>
      <c r="W913" s="12"/>
      <c r="X913" s="13"/>
      <c r="Y913" s="14"/>
      <c r="Z913" s="14"/>
      <c r="AA913" s="14"/>
      <c r="AB913" s="14"/>
      <c r="AC913" s="15"/>
      <c r="AD913" s="5"/>
      <c r="AE913" s="16"/>
      <c r="AF913" s="17"/>
      <c r="AG913" s="5"/>
      <c r="AH913" s="5"/>
      <c r="AI913" s="5"/>
      <c r="AJ913" s="19"/>
      <c r="AK913" s="19"/>
      <c r="AL913" s="19"/>
      <c r="AM913" s="19"/>
      <c r="AN913" s="19"/>
      <c r="AO913" s="19"/>
      <c r="AP913" s="19"/>
    </row>
    <row r="914" ht="10.5" customHeight="1">
      <c r="A914" s="3"/>
      <c r="B914" s="3"/>
      <c r="C914" s="5"/>
      <c r="D914" s="7"/>
      <c r="E914" s="7"/>
      <c r="F914" s="8"/>
      <c r="G914" s="8"/>
      <c r="H914" s="8"/>
      <c r="I914" s="8"/>
      <c r="J914" s="8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10"/>
      <c r="V914" s="11"/>
      <c r="W914" s="12"/>
      <c r="X914" s="13"/>
      <c r="Y914" s="14"/>
      <c r="Z914" s="14"/>
      <c r="AA914" s="14"/>
      <c r="AB914" s="14"/>
      <c r="AC914" s="15"/>
      <c r="AD914" s="5"/>
      <c r="AE914" s="16"/>
      <c r="AF914" s="17"/>
      <c r="AG914" s="5"/>
      <c r="AH914" s="5"/>
      <c r="AI914" s="5"/>
      <c r="AJ914" s="19"/>
      <c r="AK914" s="19"/>
      <c r="AL914" s="19"/>
      <c r="AM914" s="19"/>
      <c r="AN914" s="19"/>
      <c r="AO914" s="19"/>
      <c r="AP914" s="19"/>
    </row>
    <row r="915" ht="10.5" customHeight="1">
      <c r="A915" s="3"/>
      <c r="B915" s="3"/>
      <c r="C915" s="5"/>
      <c r="D915" s="7"/>
      <c r="E915" s="7"/>
      <c r="F915" s="8"/>
      <c r="G915" s="8"/>
      <c r="H915" s="8"/>
      <c r="I915" s="8"/>
      <c r="J915" s="8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10"/>
      <c r="V915" s="11"/>
      <c r="W915" s="12"/>
      <c r="X915" s="13"/>
      <c r="Y915" s="14"/>
      <c r="Z915" s="14"/>
      <c r="AA915" s="14"/>
      <c r="AB915" s="14"/>
      <c r="AC915" s="15"/>
      <c r="AD915" s="5"/>
      <c r="AE915" s="16"/>
      <c r="AF915" s="17"/>
      <c r="AG915" s="5"/>
      <c r="AH915" s="5"/>
      <c r="AI915" s="5"/>
      <c r="AJ915" s="19"/>
      <c r="AK915" s="19"/>
      <c r="AL915" s="19"/>
      <c r="AM915" s="19"/>
      <c r="AN915" s="19"/>
      <c r="AO915" s="19"/>
      <c r="AP915" s="19"/>
    </row>
    <row r="916" ht="10.5" customHeight="1">
      <c r="A916" s="3"/>
      <c r="B916" s="3"/>
      <c r="C916" s="5"/>
      <c r="D916" s="7"/>
      <c r="E916" s="7"/>
      <c r="F916" s="8"/>
      <c r="G916" s="8"/>
      <c r="H916" s="8"/>
      <c r="I916" s="8"/>
      <c r="J916" s="8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10"/>
      <c r="V916" s="11"/>
      <c r="W916" s="12"/>
      <c r="X916" s="13"/>
      <c r="Y916" s="14"/>
      <c r="Z916" s="14"/>
      <c r="AA916" s="14"/>
      <c r="AB916" s="14"/>
      <c r="AC916" s="15"/>
      <c r="AD916" s="5"/>
      <c r="AE916" s="16"/>
      <c r="AF916" s="17"/>
      <c r="AG916" s="5"/>
      <c r="AH916" s="5"/>
      <c r="AI916" s="5"/>
      <c r="AJ916" s="19"/>
      <c r="AK916" s="19"/>
      <c r="AL916" s="19"/>
      <c r="AM916" s="19"/>
      <c r="AN916" s="19"/>
      <c r="AO916" s="19"/>
      <c r="AP916" s="19"/>
    </row>
    <row r="917" ht="10.5" customHeight="1">
      <c r="A917" s="3"/>
      <c r="B917" s="3"/>
      <c r="C917" s="5"/>
      <c r="D917" s="7"/>
      <c r="E917" s="7"/>
      <c r="F917" s="8"/>
      <c r="G917" s="8"/>
      <c r="H917" s="8"/>
      <c r="I917" s="8"/>
      <c r="J917" s="8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10"/>
      <c r="V917" s="11"/>
      <c r="W917" s="12"/>
      <c r="X917" s="13"/>
      <c r="Y917" s="14"/>
      <c r="Z917" s="14"/>
      <c r="AA917" s="14"/>
      <c r="AB917" s="14"/>
      <c r="AC917" s="15"/>
      <c r="AD917" s="5"/>
      <c r="AE917" s="16"/>
      <c r="AF917" s="17"/>
      <c r="AG917" s="5"/>
      <c r="AH917" s="5"/>
      <c r="AI917" s="5"/>
      <c r="AJ917" s="19"/>
      <c r="AK917" s="19"/>
      <c r="AL917" s="19"/>
      <c r="AM917" s="19"/>
      <c r="AN917" s="19"/>
      <c r="AO917" s="19"/>
      <c r="AP917" s="19"/>
    </row>
    <row r="918" ht="10.5" customHeight="1">
      <c r="A918" s="3"/>
      <c r="B918" s="3"/>
      <c r="C918" s="5"/>
      <c r="D918" s="7"/>
      <c r="E918" s="7"/>
      <c r="F918" s="8"/>
      <c r="G918" s="8"/>
      <c r="H918" s="8"/>
      <c r="I918" s="8"/>
      <c r="J918" s="8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10"/>
      <c r="V918" s="11"/>
      <c r="W918" s="12"/>
      <c r="X918" s="13"/>
      <c r="Y918" s="14"/>
      <c r="Z918" s="14"/>
      <c r="AA918" s="14"/>
      <c r="AB918" s="14"/>
      <c r="AC918" s="15"/>
      <c r="AD918" s="5"/>
      <c r="AE918" s="16"/>
      <c r="AF918" s="17"/>
      <c r="AG918" s="5"/>
      <c r="AH918" s="5"/>
      <c r="AI918" s="5"/>
      <c r="AJ918" s="19"/>
      <c r="AK918" s="19"/>
      <c r="AL918" s="19"/>
      <c r="AM918" s="19"/>
      <c r="AN918" s="19"/>
      <c r="AO918" s="19"/>
      <c r="AP918" s="19"/>
    </row>
    <row r="919" ht="10.5" customHeight="1">
      <c r="A919" s="3"/>
      <c r="B919" s="3"/>
      <c r="C919" s="5"/>
      <c r="D919" s="7"/>
      <c r="E919" s="7"/>
      <c r="F919" s="8"/>
      <c r="G919" s="8"/>
      <c r="H919" s="8"/>
      <c r="I919" s="8"/>
      <c r="J919" s="8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10"/>
      <c r="V919" s="11"/>
      <c r="W919" s="12"/>
      <c r="X919" s="13"/>
      <c r="Y919" s="14"/>
      <c r="Z919" s="14"/>
      <c r="AA919" s="14"/>
      <c r="AB919" s="14"/>
      <c r="AC919" s="15"/>
      <c r="AD919" s="5"/>
      <c r="AE919" s="16"/>
      <c r="AF919" s="17"/>
      <c r="AG919" s="5"/>
      <c r="AH919" s="5"/>
      <c r="AI919" s="5"/>
      <c r="AJ919" s="19"/>
      <c r="AK919" s="19"/>
      <c r="AL919" s="19"/>
      <c r="AM919" s="19"/>
      <c r="AN919" s="19"/>
      <c r="AO919" s="19"/>
      <c r="AP919" s="19"/>
    </row>
    <row r="920" ht="10.5" customHeight="1">
      <c r="A920" s="3"/>
      <c r="B920" s="3"/>
      <c r="C920" s="5"/>
      <c r="D920" s="7"/>
      <c r="E920" s="7"/>
      <c r="F920" s="8"/>
      <c r="G920" s="8"/>
      <c r="H920" s="8"/>
      <c r="I920" s="8"/>
      <c r="J920" s="8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10"/>
      <c r="V920" s="11"/>
      <c r="W920" s="12"/>
      <c r="X920" s="13"/>
      <c r="Y920" s="14"/>
      <c r="Z920" s="14"/>
      <c r="AA920" s="14"/>
      <c r="AB920" s="14"/>
      <c r="AC920" s="15"/>
      <c r="AD920" s="5"/>
      <c r="AE920" s="16"/>
      <c r="AF920" s="17"/>
      <c r="AG920" s="5"/>
      <c r="AH920" s="5"/>
      <c r="AI920" s="5"/>
      <c r="AJ920" s="19"/>
      <c r="AK920" s="19"/>
      <c r="AL920" s="19"/>
      <c r="AM920" s="19"/>
      <c r="AN920" s="19"/>
      <c r="AO920" s="19"/>
      <c r="AP920" s="19"/>
    </row>
    <row r="921" ht="10.5" customHeight="1">
      <c r="A921" s="3"/>
      <c r="B921" s="3"/>
      <c r="C921" s="5"/>
      <c r="D921" s="7"/>
      <c r="E921" s="7"/>
      <c r="F921" s="8"/>
      <c r="G921" s="8"/>
      <c r="H921" s="8"/>
      <c r="I921" s="8"/>
      <c r="J921" s="8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10"/>
      <c r="V921" s="11"/>
      <c r="W921" s="12"/>
      <c r="X921" s="13"/>
      <c r="Y921" s="14"/>
      <c r="Z921" s="14"/>
      <c r="AA921" s="14"/>
      <c r="AB921" s="14"/>
      <c r="AC921" s="15"/>
      <c r="AD921" s="5"/>
      <c r="AE921" s="16"/>
      <c r="AF921" s="17"/>
      <c r="AG921" s="5"/>
      <c r="AH921" s="5"/>
      <c r="AI921" s="5"/>
      <c r="AJ921" s="19"/>
      <c r="AK921" s="19"/>
      <c r="AL921" s="19"/>
      <c r="AM921" s="19"/>
      <c r="AN921" s="19"/>
      <c r="AO921" s="19"/>
      <c r="AP921" s="19"/>
    </row>
    <row r="922" ht="10.5" customHeight="1">
      <c r="A922" s="3"/>
      <c r="B922" s="3"/>
      <c r="C922" s="5"/>
      <c r="D922" s="7"/>
      <c r="E922" s="7"/>
      <c r="F922" s="8"/>
      <c r="G922" s="8"/>
      <c r="H922" s="8"/>
      <c r="I922" s="8"/>
      <c r="J922" s="8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10"/>
      <c r="V922" s="11"/>
      <c r="W922" s="12"/>
      <c r="X922" s="13"/>
      <c r="Y922" s="14"/>
      <c r="Z922" s="14"/>
      <c r="AA922" s="14"/>
      <c r="AB922" s="14"/>
      <c r="AC922" s="15"/>
      <c r="AD922" s="5"/>
      <c r="AE922" s="16"/>
      <c r="AF922" s="17"/>
      <c r="AG922" s="5"/>
      <c r="AH922" s="5"/>
      <c r="AI922" s="5"/>
      <c r="AJ922" s="19"/>
      <c r="AK922" s="19"/>
      <c r="AL922" s="19"/>
      <c r="AM922" s="19"/>
      <c r="AN922" s="19"/>
      <c r="AO922" s="19"/>
      <c r="AP922" s="19"/>
    </row>
    <row r="923" ht="10.5" customHeight="1">
      <c r="A923" s="3"/>
      <c r="B923" s="3"/>
      <c r="C923" s="5"/>
      <c r="D923" s="7"/>
      <c r="E923" s="7"/>
      <c r="F923" s="8"/>
      <c r="G923" s="8"/>
      <c r="H923" s="8"/>
      <c r="I923" s="8"/>
      <c r="J923" s="8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10"/>
      <c r="V923" s="11"/>
      <c r="W923" s="12"/>
      <c r="X923" s="13"/>
      <c r="Y923" s="14"/>
      <c r="Z923" s="14"/>
      <c r="AA923" s="14"/>
      <c r="AB923" s="14"/>
      <c r="AC923" s="15"/>
      <c r="AD923" s="5"/>
      <c r="AE923" s="16"/>
      <c r="AF923" s="17"/>
      <c r="AG923" s="5"/>
      <c r="AH923" s="5"/>
      <c r="AI923" s="5"/>
      <c r="AJ923" s="19"/>
      <c r="AK923" s="19"/>
      <c r="AL923" s="19"/>
      <c r="AM923" s="19"/>
      <c r="AN923" s="19"/>
      <c r="AO923" s="19"/>
      <c r="AP923" s="19"/>
    </row>
    <row r="924" ht="10.5" customHeight="1">
      <c r="A924" s="3"/>
      <c r="B924" s="3"/>
      <c r="C924" s="5"/>
      <c r="D924" s="7"/>
      <c r="E924" s="7"/>
      <c r="F924" s="8"/>
      <c r="G924" s="8"/>
      <c r="H924" s="8"/>
      <c r="I924" s="8"/>
      <c r="J924" s="8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10"/>
      <c r="V924" s="11"/>
      <c r="W924" s="12"/>
      <c r="X924" s="13"/>
      <c r="Y924" s="14"/>
      <c r="Z924" s="14"/>
      <c r="AA924" s="14"/>
      <c r="AB924" s="14"/>
      <c r="AC924" s="15"/>
      <c r="AD924" s="5"/>
      <c r="AE924" s="16"/>
      <c r="AF924" s="17"/>
      <c r="AG924" s="5"/>
      <c r="AH924" s="5"/>
      <c r="AI924" s="5"/>
      <c r="AJ924" s="19"/>
      <c r="AK924" s="19"/>
      <c r="AL924" s="19"/>
      <c r="AM924" s="19"/>
      <c r="AN924" s="19"/>
      <c r="AO924" s="19"/>
      <c r="AP924" s="19"/>
    </row>
    <row r="925" ht="10.5" customHeight="1">
      <c r="A925" s="3"/>
      <c r="B925" s="3"/>
      <c r="C925" s="5"/>
      <c r="D925" s="7"/>
      <c r="E925" s="7"/>
      <c r="F925" s="8"/>
      <c r="G925" s="8"/>
      <c r="H925" s="8"/>
      <c r="I925" s="8"/>
      <c r="J925" s="8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10"/>
      <c r="V925" s="11"/>
      <c r="W925" s="12"/>
      <c r="X925" s="13"/>
      <c r="Y925" s="14"/>
      <c r="Z925" s="14"/>
      <c r="AA925" s="14"/>
      <c r="AB925" s="14"/>
      <c r="AC925" s="15"/>
      <c r="AD925" s="5"/>
      <c r="AE925" s="16"/>
      <c r="AF925" s="17"/>
      <c r="AG925" s="5"/>
      <c r="AH925" s="5"/>
      <c r="AI925" s="5"/>
      <c r="AJ925" s="19"/>
      <c r="AK925" s="19"/>
      <c r="AL925" s="19"/>
      <c r="AM925" s="19"/>
      <c r="AN925" s="19"/>
      <c r="AO925" s="19"/>
      <c r="AP925" s="19"/>
    </row>
    <row r="926" ht="10.5" customHeight="1">
      <c r="A926" s="3"/>
      <c r="B926" s="3"/>
      <c r="C926" s="5"/>
      <c r="D926" s="7"/>
      <c r="E926" s="7"/>
      <c r="F926" s="8"/>
      <c r="G926" s="8"/>
      <c r="H926" s="8"/>
      <c r="I926" s="8"/>
      <c r="J926" s="8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10"/>
      <c r="V926" s="11"/>
      <c r="W926" s="12"/>
      <c r="X926" s="13"/>
      <c r="Y926" s="14"/>
      <c r="Z926" s="14"/>
      <c r="AA926" s="14"/>
      <c r="AB926" s="14"/>
      <c r="AC926" s="15"/>
      <c r="AD926" s="5"/>
      <c r="AE926" s="16"/>
      <c r="AF926" s="17"/>
      <c r="AG926" s="5"/>
      <c r="AH926" s="5"/>
      <c r="AI926" s="5"/>
      <c r="AJ926" s="19"/>
      <c r="AK926" s="19"/>
      <c r="AL926" s="19"/>
      <c r="AM926" s="19"/>
      <c r="AN926" s="19"/>
      <c r="AO926" s="19"/>
      <c r="AP926" s="19"/>
    </row>
    <row r="927" ht="10.5" customHeight="1">
      <c r="A927" s="3"/>
      <c r="B927" s="3"/>
      <c r="C927" s="5"/>
      <c r="D927" s="7"/>
      <c r="E927" s="7"/>
      <c r="F927" s="8"/>
      <c r="G927" s="8"/>
      <c r="H927" s="8"/>
      <c r="I927" s="8"/>
      <c r="J927" s="8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10"/>
      <c r="V927" s="11"/>
      <c r="W927" s="12"/>
      <c r="X927" s="13"/>
      <c r="Y927" s="14"/>
      <c r="Z927" s="14"/>
      <c r="AA927" s="14"/>
      <c r="AB927" s="14"/>
      <c r="AC927" s="15"/>
      <c r="AD927" s="5"/>
      <c r="AE927" s="16"/>
      <c r="AF927" s="17"/>
      <c r="AG927" s="5"/>
      <c r="AH927" s="5"/>
      <c r="AI927" s="5"/>
      <c r="AJ927" s="19"/>
      <c r="AK927" s="19"/>
      <c r="AL927" s="19"/>
      <c r="AM927" s="19"/>
      <c r="AN927" s="19"/>
      <c r="AO927" s="19"/>
      <c r="AP927" s="19"/>
    </row>
    <row r="928" ht="10.5" customHeight="1">
      <c r="A928" s="3"/>
      <c r="B928" s="3"/>
      <c r="C928" s="5"/>
      <c r="D928" s="7"/>
      <c r="E928" s="7"/>
      <c r="F928" s="8"/>
      <c r="G928" s="8"/>
      <c r="H928" s="8"/>
      <c r="I928" s="8"/>
      <c r="J928" s="8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10"/>
      <c r="V928" s="11"/>
      <c r="W928" s="12"/>
      <c r="X928" s="13"/>
      <c r="Y928" s="14"/>
      <c r="Z928" s="14"/>
      <c r="AA928" s="14"/>
      <c r="AB928" s="14"/>
      <c r="AC928" s="15"/>
      <c r="AD928" s="5"/>
      <c r="AE928" s="16"/>
      <c r="AF928" s="17"/>
      <c r="AG928" s="5"/>
      <c r="AH928" s="5"/>
      <c r="AI928" s="5"/>
      <c r="AJ928" s="19"/>
      <c r="AK928" s="19"/>
      <c r="AL928" s="19"/>
      <c r="AM928" s="19"/>
      <c r="AN928" s="19"/>
      <c r="AO928" s="19"/>
      <c r="AP928" s="19"/>
    </row>
    <row r="929" ht="10.5" customHeight="1">
      <c r="A929" s="3"/>
      <c r="B929" s="3"/>
      <c r="C929" s="5"/>
      <c r="D929" s="7"/>
      <c r="E929" s="7"/>
      <c r="F929" s="8"/>
      <c r="G929" s="8"/>
      <c r="H929" s="8"/>
      <c r="I929" s="8"/>
      <c r="J929" s="8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10"/>
      <c r="V929" s="11"/>
      <c r="W929" s="12"/>
      <c r="X929" s="13"/>
      <c r="Y929" s="14"/>
      <c r="Z929" s="14"/>
      <c r="AA929" s="14"/>
      <c r="AB929" s="14"/>
      <c r="AC929" s="15"/>
      <c r="AD929" s="5"/>
      <c r="AE929" s="16"/>
      <c r="AF929" s="17"/>
      <c r="AG929" s="5"/>
      <c r="AH929" s="5"/>
      <c r="AI929" s="5"/>
      <c r="AJ929" s="19"/>
      <c r="AK929" s="19"/>
      <c r="AL929" s="19"/>
      <c r="AM929" s="19"/>
      <c r="AN929" s="19"/>
      <c r="AO929" s="19"/>
      <c r="AP929" s="19"/>
    </row>
    <row r="930" ht="10.5" customHeight="1">
      <c r="A930" s="3"/>
      <c r="B930" s="3"/>
      <c r="C930" s="5"/>
      <c r="D930" s="7"/>
      <c r="E930" s="7"/>
      <c r="F930" s="8"/>
      <c r="G930" s="8"/>
      <c r="H930" s="8"/>
      <c r="I930" s="8"/>
      <c r="J930" s="8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10"/>
      <c r="V930" s="11"/>
      <c r="W930" s="12"/>
      <c r="X930" s="13"/>
      <c r="Y930" s="14"/>
      <c r="Z930" s="14"/>
      <c r="AA930" s="14"/>
      <c r="AB930" s="14"/>
      <c r="AC930" s="15"/>
      <c r="AD930" s="5"/>
      <c r="AE930" s="16"/>
      <c r="AF930" s="17"/>
      <c r="AG930" s="5"/>
      <c r="AH930" s="5"/>
      <c r="AI930" s="5"/>
      <c r="AJ930" s="19"/>
      <c r="AK930" s="19"/>
      <c r="AL930" s="19"/>
      <c r="AM930" s="19"/>
      <c r="AN930" s="19"/>
      <c r="AO930" s="19"/>
      <c r="AP930" s="19"/>
    </row>
    <row r="931" ht="10.5" customHeight="1">
      <c r="A931" s="3"/>
      <c r="B931" s="3"/>
      <c r="C931" s="5"/>
      <c r="D931" s="7"/>
      <c r="E931" s="7"/>
      <c r="F931" s="8"/>
      <c r="G931" s="8"/>
      <c r="H931" s="8"/>
      <c r="I931" s="8"/>
      <c r="J931" s="8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10"/>
      <c r="V931" s="11"/>
      <c r="W931" s="12"/>
      <c r="X931" s="13"/>
      <c r="Y931" s="14"/>
      <c r="Z931" s="14"/>
      <c r="AA931" s="14"/>
      <c r="AB931" s="14"/>
      <c r="AC931" s="15"/>
      <c r="AD931" s="5"/>
      <c r="AE931" s="16"/>
      <c r="AF931" s="17"/>
      <c r="AG931" s="5"/>
      <c r="AH931" s="5"/>
      <c r="AI931" s="5"/>
      <c r="AJ931" s="19"/>
      <c r="AK931" s="19"/>
      <c r="AL931" s="19"/>
      <c r="AM931" s="19"/>
      <c r="AN931" s="19"/>
      <c r="AO931" s="19"/>
      <c r="AP931" s="19"/>
    </row>
    <row r="932" ht="10.5" customHeight="1">
      <c r="A932" s="3"/>
      <c r="B932" s="3"/>
      <c r="C932" s="5"/>
      <c r="D932" s="7"/>
      <c r="E932" s="7"/>
      <c r="F932" s="8"/>
      <c r="G932" s="8"/>
      <c r="H932" s="8"/>
      <c r="I932" s="8"/>
      <c r="J932" s="8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10"/>
      <c r="V932" s="11"/>
      <c r="W932" s="12"/>
      <c r="X932" s="13"/>
      <c r="Y932" s="14"/>
      <c r="Z932" s="14"/>
      <c r="AA932" s="14"/>
      <c r="AB932" s="14"/>
      <c r="AC932" s="15"/>
      <c r="AD932" s="5"/>
      <c r="AE932" s="16"/>
      <c r="AF932" s="17"/>
      <c r="AG932" s="5"/>
      <c r="AH932" s="5"/>
      <c r="AI932" s="5"/>
      <c r="AJ932" s="19"/>
      <c r="AK932" s="19"/>
      <c r="AL932" s="19"/>
      <c r="AM932" s="19"/>
      <c r="AN932" s="19"/>
      <c r="AO932" s="19"/>
      <c r="AP932" s="19"/>
    </row>
    <row r="933" ht="10.5" customHeight="1">
      <c r="A933" s="3"/>
      <c r="B933" s="3"/>
      <c r="C933" s="5"/>
      <c r="D933" s="7"/>
      <c r="E933" s="7"/>
      <c r="F933" s="8"/>
      <c r="G933" s="8"/>
      <c r="H933" s="8"/>
      <c r="I933" s="8"/>
      <c r="J933" s="8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10"/>
      <c r="V933" s="11"/>
      <c r="W933" s="12"/>
      <c r="X933" s="13"/>
      <c r="Y933" s="14"/>
      <c r="Z933" s="14"/>
      <c r="AA933" s="14"/>
      <c r="AB933" s="14"/>
      <c r="AC933" s="15"/>
      <c r="AD933" s="5"/>
      <c r="AE933" s="16"/>
      <c r="AF933" s="17"/>
      <c r="AG933" s="5"/>
      <c r="AH933" s="5"/>
      <c r="AI933" s="5"/>
      <c r="AJ933" s="19"/>
      <c r="AK933" s="19"/>
      <c r="AL933" s="19"/>
      <c r="AM933" s="19"/>
      <c r="AN933" s="19"/>
      <c r="AO933" s="19"/>
      <c r="AP933" s="19"/>
    </row>
    <row r="934" ht="10.5" customHeight="1">
      <c r="A934" s="3"/>
      <c r="B934" s="3"/>
      <c r="C934" s="5"/>
      <c r="D934" s="7"/>
      <c r="E934" s="7"/>
      <c r="F934" s="8"/>
      <c r="G934" s="8"/>
      <c r="H934" s="8"/>
      <c r="I934" s="8"/>
      <c r="J934" s="8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10"/>
      <c r="V934" s="11"/>
      <c r="W934" s="12"/>
      <c r="X934" s="13"/>
      <c r="Y934" s="14"/>
      <c r="Z934" s="14"/>
      <c r="AA934" s="14"/>
      <c r="AB934" s="14"/>
      <c r="AC934" s="15"/>
      <c r="AD934" s="5"/>
      <c r="AE934" s="16"/>
      <c r="AF934" s="17"/>
      <c r="AG934" s="5"/>
      <c r="AH934" s="5"/>
      <c r="AI934" s="5"/>
      <c r="AJ934" s="19"/>
      <c r="AK934" s="19"/>
      <c r="AL934" s="19"/>
      <c r="AM934" s="19"/>
      <c r="AN934" s="19"/>
      <c r="AO934" s="19"/>
      <c r="AP934" s="19"/>
    </row>
    <row r="935" ht="10.5" customHeight="1">
      <c r="A935" s="3"/>
      <c r="B935" s="3"/>
      <c r="C935" s="5"/>
      <c r="D935" s="7"/>
      <c r="E935" s="7"/>
      <c r="F935" s="8"/>
      <c r="G935" s="8"/>
      <c r="H935" s="8"/>
      <c r="I935" s="8"/>
      <c r="J935" s="8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10"/>
      <c r="V935" s="11"/>
      <c r="W935" s="12"/>
      <c r="X935" s="13"/>
      <c r="Y935" s="14"/>
      <c r="Z935" s="14"/>
      <c r="AA935" s="14"/>
      <c r="AB935" s="14"/>
      <c r="AC935" s="15"/>
      <c r="AD935" s="5"/>
      <c r="AE935" s="16"/>
      <c r="AF935" s="17"/>
      <c r="AG935" s="5"/>
      <c r="AH935" s="5"/>
      <c r="AI935" s="5"/>
      <c r="AJ935" s="19"/>
      <c r="AK935" s="19"/>
      <c r="AL935" s="19"/>
      <c r="AM935" s="19"/>
      <c r="AN935" s="19"/>
      <c r="AO935" s="19"/>
      <c r="AP935" s="19"/>
    </row>
    <row r="936" ht="10.5" customHeight="1">
      <c r="A936" s="3"/>
      <c r="B936" s="3"/>
      <c r="C936" s="5"/>
      <c r="D936" s="7"/>
      <c r="E936" s="7"/>
      <c r="F936" s="8"/>
      <c r="G936" s="8"/>
      <c r="H936" s="8"/>
      <c r="I936" s="8"/>
      <c r="J936" s="8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10"/>
      <c r="V936" s="11"/>
      <c r="W936" s="12"/>
      <c r="X936" s="13"/>
      <c r="Y936" s="14"/>
      <c r="Z936" s="14"/>
      <c r="AA936" s="14"/>
      <c r="AB936" s="14"/>
      <c r="AC936" s="15"/>
      <c r="AD936" s="5"/>
      <c r="AE936" s="16"/>
      <c r="AF936" s="17"/>
      <c r="AG936" s="5"/>
      <c r="AH936" s="5"/>
      <c r="AI936" s="5"/>
      <c r="AJ936" s="19"/>
      <c r="AK936" s="19"/>
      <c r="AL936" s="19"/>
      <c r="AM936" s="19"/>
      <c r="AN936" s="19"/>
      <c r="AO936" s="19"/>
      <c r="AP936" s="19"/>
    </row>
    <row r="937" ht="10.5" customHeight="1">
      <c r="A937" s="3"/>
      <c r="B937" s="3"/>
      <c r="C937" s="5"/>
      <c r="D937" s="7"/>
      <c r="E937" s="7"/>
      <c r="F937" s="8"/>
      <c r="G937" s="8"/>
      <c r="H937" s="8"/>
      <c r="I937" s="8"/>
      <c r="J937" s="8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10"/>
      <c r="V937" s="11"/>
      <c r="W937" s="12"/>
      <c r="X937" s="13"/>
      <c r="Y937" s="14"/>
      <c r="Z937" s="14"/>
      <c r="AA937" s="14"/>
      <c r="AB937" s="14"/>
      <c r="AC937" s="15"/>
      <c r="AD937" s="5"/>
      <c r="AE937" s="16"/>
      <c r="AF937" s="17"/>
      <c r="AG937" s="5"/>
      <c r="AH937" s="5"/>
      <c r="AI937" s="5"/>
      <c r="AJ937" s="19"/>
      <c r="AK937" s="19"/>
      <c r="AL937" s="19"/>
      <c r="AM937" s="19"/>
      <c r="AN937" s="19"/>
      <c r="AO937" s="19"/>
      <c r="AP937" s="19"/>
    </row>
    <row r="938" ht="10.5" customHeight="1">
      <c r="A938" s="3"/>
      <c r="B938" s="3"/>
      <c r="C938" s="5"/>
      <c r="D938" s="7"/>
      <c r="E938" s="7"/>
      <c r="F938" s="8"/>
      <c r="G938" s="8"/>
      <c r="H938" s="8"/>
      <c r="I938" s="8"/>
      <c r="J938" s="8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10"/>
      <c r="V938" s="11"/>
      <c r="W938" s="12"/>
      <c r="X938" s="13"/>
      <c r="Y938" s="14"/>
      <c r="Z938" s="14"/>
      <c r="AA938" s="14"/>
      <c r="AB938" s="14"/>
      <c r="AC938" s="15"/>
      <c r="AD938" s="5"/>
      <c r="AE938" s="16"/>
      <c r="AF938" s="17"/>
      <c r="AG938" s="5"/>
      <c r="AH938" s="5"/>
      <c r="AI938" s="5"/>
      <c r="AJ938" s="19"/>
      <c r="AK938" s="19"/>
      <c r="AL938" s="19"/>
      <c r="AM938" s="19"/>
      <c r="AN938" s="19"/>
      <c r="AO938" s="19"/>
      <c r="AP938" s="19"/>
    </row>
    <row r="939" ht="10.5" customHeight="1">
      <c r="A939" s="3"/>
      <c r="B939" s="3"/>
      <c r="C939" s="5"/>
      <c r="D939" s="7"/>
      <c r="E939" s="7"/>
      <c r="F939" s="8"/>
      <c r="G939" s="8"/>
      <c r="H939" s="8"/>
      <c r="I939" s="8"/>
      <c r="J939" s="8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10"/>
      <c r="V939" s="11"/>
      <c r="W939" s="12"/>
      <c r="X939" s="13"/>
      <c r="Y939" s="14"/>
      <c r="Z939" s="14"/>
      <c r="AA939" s="14"/>
      <c r="AB939" s="14"/>
      <c r="AC939" s="15"/>
      <c r="AD939" s="5"/>
      <c r="AE939" s="16"/>
      <c r="AF939" s="17"/>
      <c r="AG939" s="5"/>
      <c r="AH939" s="5"/>
      <c r="AI939" s="5"/>
      <c r="AJ939" s="19"/>
      <c r="AK939" s="19"/>
      <c r="AL939" s="19"/>
      <c r="AM939" s="19"/>
      <c r="AN939" s="19"/>
      <c r="AO939" s="19"/>
      <c r="AP939" s="19"/>
    </row>
    <row r="940" ht="10.5" customHeight="1">
      <c r="A940" s="3"/>
      <c r="B940" s="3"/>
      <c r="C940" s="5"/>
      <c r="D940" s="7"/>
      <c r="E940" s="7"/>
      <c r="F940" s="8"/>
      <c r="G940" s="8"/>
      <c r="H940" s="8"/>
      <c r="I940" s="8"/>
      <c r="J940" s="8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10"/>
      <c r="V940" s="11"/>
      <c r="W940" s="12"/>
      <c r="X940" s="13"/>
      <c r="Y940" s="14"/>
      <c r="Z940" s="14"/>
      <c r="AA940" s="14"/>
      <c r="AB940" s="14"/>
      <c r="AC940" s="15"/>
      <c r="AD940" s="5"/>
      <c r="AE940" s="16"/>
      <c r="AF940" s="17"/>
      <c r="AG940" s="5"/>
      <c r="AH940" s="5"/>
      <c r="AI940" s="5"/>
      <c r="AJ940" s="19"/>
      <c r="AK940" s="19"/>
      <c r="AL940" s="19"/>
      <c r="AM940" s="19"/>
      <c r="AN940" s="19"/>
      <c r="AO940" s="19"/>
      <c r="AP940" s="19"/>
    </row>
    <row r="941" ht="10.5" customHeight="1">
      <c r="A941" s="3"/>
      <c r="B941" s="3"/>
      <c r="C941" s="5"/>
      <c r="D941" s="7"/>
      <c r="E941" s="7"/>
      <c r="F941" s="8"/>
      <c r="G941" s="8"/>
      <c r="H941" s="8"/>
      <c r="I941" s="8"/>
      <c r="J941" s="8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10"/>
      <c r="V941" s="11"/>
      <c r="W941" s="12"/>
      <c r="X941" s="13"/>
      <c r="Y941" s="14"/>
      <c r="Z941" s="14"/>
      <c r="AA941" s="14"/>
      <c r="AB941" s="14"/>
      <c r="AC941" s="15"/>
      <c r="AD941" s="5"/>
      <c r="AE941" s="16"/>
      <c r="AF941" s="17"/>
      <c r="AG941" s="5"/>
      <c r="AH941" s="5"/>
      <c r="AI941" s="5"/>
      <c r="AJ941" s="19"/>
      <c r="AK941" s="19"/>
      <c r="AL941" s="19"/>
      <c r="AM941" s="19"/>
      <c r="AN941" s="19"/>
      <c r="AO941" s="19"/>
      <c r="AP941" s="19"/>
    </row>
    <row r="942" ht="10.5" customHeight="1">
      <c r="A942" s="3"/>
      <c r="B942" s="3"/>
      <c r="C942" s="5"/>
      <c r="D942" s="7"/>
      <c r="E942" s="7"/>
      <c r="F942" s="8"/>
      <c r="G942" s="8"/>
      <c r="H942" s="8"/>
      <c r="I942" s="8"/>
      <c r="J942" s="8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10"/>
      <c r="V942" s="11"/>
      <c r="W942" s="12"/>
      <c r="X942" s="13"/>
      <c r="Y942" s="14"/>
      <c r="Z942" s="14"/>
      <c r="AA942" s="14"/>
      <c r="AB942" s="14"/>
      <c r="AC942" s="15"/>
      <c r="AD942" s="5"/>
      <c r="AE942" s="16"/>
      <c r="AF942" s="17"/>
      <c r="AG942" s="5"/>
      <c r="AH942" s="5"/>
      <c r="AI942" s="5"/>
      <c r="AJ942" s="19"/>
      <c r="AK942" s="19"/>
      <c r="AL942" s="19"/>
      <c r="AM942" s="19"/>
      <c r="AN942" s="19"/>
      <c r="AO942" s="19"/>
      <c r="AP942" s="19"/>
    </row>
    <row r="943" ht="10.5" customHeight="1">
      <c r="A943" s="3"/>
      <c r="B943" s="3"/>
      <c r="C943" s="5"/>
      <c r="D943" s="7"/>
      <c r="E943" s="7"/>
      <c r="F943" s="8"/>
      <c r="G943" s="8"/>
      <c r="H943" s="8"/>
      <c r="I943" s="8"/>
      <c r="J943" s="8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10"/>
      <c r="V943" s="11"/>
      <c r="W943" s="12"/>
      <c r="X943" s="13"/>
      <c r="Y943" s="14"/>
      <c r="Z943" s="14"/>
      <c r="AA943" s="14"/>
      <c r="AB943" s="14"/>
      <c r="AC943" s="15"/>
      <c r="AD943" s="5"/>
      <c r="AE943" s="16"/>
      <c r="AF943" s="17"/>
      <c r="AG943" s="5"/>
      <c r="AH943" s="5"/>
      <c r="AI943" s="5"/>
      <c r="AJ943" s="19"/>
      <c r="AK943" s="19"/>
      <c r="AL943" s="19"/>
      <c r="AM943" s="19"/>
      <c r="AN943" s="19"/>
      <c r="AO943" s="19"/>
      <c r="AP943" s="19"/>
    </row>
    <row r="944" ht="10.5" customHeight="1">
      <c r="A944" s="3"/>
      <c r="B944" s="3"/>
      <c r="C944" s="5"/>
      <c r="D944" s="7"/>
      <c r="E944" s="7"/>
      <c r="F944" s="8"/>
      <c r="G944" s="8"/>
      <c r="H944" s="8"/>
      <c r="I944" s="8"/>
      <c r="J944" s="8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10"/>
      <c r="V944" s="11"/>
      <c r="W944" s="12"/>
      <c r="X944" s="13"/>
      <c r="Y944" s="14"/>
      <c r="Z944" s="14"/>
      <c r="AA944" s="14"/>
      <c r="AB944" s="14"/>
      <c r="AC944" s="15"/>
      <c r="AD944" s="5"/>
      <c r="AE944" s="16"/>
      <c r="AF944" s="17"/>
      <c r="AG944" s="5"/>
      <c r="AH944" s="5"/>
      <c r="AI944" s="5"/>
      <c r="AJ944" s="19"/>
      <c r="AK944" s="19"/>
      <c r="AL944" s="19"/>
      <c r="AM944" s="19"/>
      <c r="AN944" s="19"/>
      <c r="AO944" s="19"/>
      <c r="AP944" s="19"/>
    </row>
    <row r="945" ht="10.5" customHeight="1">
      <c r="A945" s="3"/>
      <c r="B945" s="3"/>
      <c r="C945" s="5"/>
      <c r="D945" s="7"/>
      <c r="E945" s="7"/>
      <c r="F945" s="8"/>
      <c r="G945" s="8"/>
      <c r="H945" s="8"/>
      <c r="I945" s="8"/>
      <c r="J945" s="8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10"/>
      <c r="V945" s="11"/>
      <c r="W945" s="12"/>
      <c r="X945" s="13"/>
      <c r="Y945" s="14"/>
      <c r="Z945" s="14"/>
      <c r="AA945" s="14"/>
      <c r="AB945" s="14"/>
      <c r="AC945" s="15"/>
      <c r="AD945" s="5"/>
      <c r="AE945" s="16"/>
      <c r="AF945" s="17"/>
      <c r="AG945" s="5"/>
      <c r="AH945" s="5"/>
      <c r="AI945" s="5"/>
      <c r="AJ945" s="19"/>
      <c r="AK945" s="19"/>
      <c r="AL945" s="19"/>
      <c r="AM945" s="19"/>
      <c r="AN945" s="19"/>
      <c r="AO945" s="19"/>
      <c r="AP945" s="19"/>
    </row>
    <row r="946" ht="10.5" customHeight="1">
      <c r="A946" s="3"/>
      <c r="B946" s="3"/>
      <c r="C946" s="5"/>
      <c r="D946" s="7"/>
      <c r="E946" s="7"/>
      <c r="F946" s="8"/>
      <c r="G946" s="8"/>
      <c r="H946" s="8"/>
      <c r="I946" s="8"/>
      <c r="J946" s="8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10"/>
      <c r="V946" s="11"/>
      <c r="W946" s="12"/>
      <c r="X946" s="13"/>
      <c r="Y946" s="14"/>
      <c r="Z946" s="14"/>
      <c r="AA946" s="14"/>
      <c r="AB946" s="14"/>
      <c r="AC946" s="15"/>
      <c r="AD946" s="5"/>
      <c r="AE946" s="16"/>
      <c r="AF946" s="17"/>
      <c r="AG946" s="5"/>
      <c r="AH946" s="5"/>
      <c r="AI946" s="5"/>
      <c r="AJ946" s="19"/>
      <c r="AK946" s="19"/>
      <c r="AL946" s="19"/>
      <c r="AM946" s="19"/>
      <c r="AN946" s="19"/>
      <c r="AO946" s="19"/>
      <c r="AP946" s="19"/>
    </row>
    <row r="947" ht="10.5" customHeight="1">
      <c r="A947" s="3"/>
      <c r="B947" s="3"/>
      <c r="C947" s="5"/>
      <c r="D947" s="7"/>
      <c r="E947" s="7"/>
      <c r="F947" s="8"/>
      <c r="G947" s="8"/>
      <c r="H947" s="8"/>
      <c r="I947" s="8"/>
      <c r="J947" s="8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10"/>
      <c r="V947" s="11"/>
      <c r="W947" s="12"/>
      <c r="X947" s="13"/>
      <c r="Y947" s="14"/>
      <c r="Z947" s="14"/>
      <c r="AA947" s="14"/>
      <c r="AB947" s="14"/>
      <c r="AC947" s="15"/>
      <c r="AD947" s="5"/>
      <c r="AE947" s="16"/>
      <c r="AF947" s="17"/>
      <c r="AG947" s="5"/>
      <c r="AH947" s="5"/>
      <c r="AI947" s="5"/>
      <c r="AJ947" s="19"/>
      <c r="AK947" s="19"/>
      <c r="AL947" s="19"/>
      <c r="AM947" s="19"/>
      <c r="AN947" s="19"/>
      <c r="AO947" s="19"/>
      <c r="AP947" s="19"/>
    </row>
    <row r="948" ht="10.5" customHeight="1">
      <c r="A948" s="3"/>
      <c r="B948" s="3"/>
      <c r="C948" s="5"/>
      <c r="D948" s="7"/>
      <c r="E948" s="7"/>
      <c r="F948" s="8"/>
      <c r="G948" s="8"/>
      <c r="H948" s="8"/>
      <c r="I948" s="8"/>
      <c r="J948" s="8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10"/>
      <c r="V948" s="11"/>
      <c r="W948" s="12"/>
      <c r="X948" s="13"/>
      <c r="Y948" s="14"/>
      <c r="Z948" s="14"/>
      <c r="AA948" s="14"/>
      <c r="AB948" s="14"/>
      <c r="AC948" s="15"/>
      <c r="AD948" s="5"/>
      <c r="AE948" s="16"/>
      <c r="AF948" s="17"/>
      <c r="AG948" s="5"/>
      <c r="AH948" s="5"/>
      <c r="AI948" s="5"/>
      <c r="AJ948" s="19"/>
      <c r="AK948" s="19"/>
      <c r="AL948" s="19"/>
      <c r="AM948" s="19"/>
      <c r="AN948" s="19"/>
      <c r="AO948" s="19"/>
      <c r="AP948" s="19"/>
    </row>
    <row r="949" ht="10.5" customHeight="1">
      <c r="A949" s="3"/>
      <c r="B949" s="3"/>
      <c r="C949" s="5"/>
      <c r="D949" s="7"/>
      <c r="E949" s="7"/>
      <c r="F949" s="8"/>
      <c r="G949" s="8"/>
      <c r="H949" s="8"/>
      <c r="I949" s="8"/>
      <c r="J949" s="8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10"/>
      <c r="V949" s="11"/>
      <c r="W949" s="12"/>
      <c r="X949" s="13"/>
      <c r="Y949" s="14"/>
      <c r="Z949" s="14"/>
      <c r="AA949" s="14"/>
      <c r="AB949" s="14"/>
      <c r="AC949" s="15"/>
      <c r="AD949" s="5"/>
      <c r="AE949" s="16"/>
      <c r="AF949" s="17"/>
      <c r="AG949" s="5"/>
      <c r="AH949" s="5"/>
      <c r="AI949" s="5"/>
      <c r="AJ949" s="19"/>
      <c r="AK949" s="19"/>
      <c r="AL949" s="19"/>
      <c r="AM949" s="19"/>
      <c r="AN949" s="19"/>
      <c r="AO949" s="19"/>
      <c r="AP949" s="19"/>
    </row>
    <row r="950" ht="10.5" customHeight="1">
      <c r="A950" s="3"/>
      <c r="B950" s="3"/>
      <c r="C950" s="5"/>
      <c r="D950" s="7"/>
      <c r="E950" s="7"/>
      <c r="F950" s="8"/>
      <c r="G950" s="8"/>
      <c r="H950" s="8"/>
      <c r="I950" s="8"/>
      <c r="J950" s="8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10"/>
      <c r="V950" s="11"/>
      <c r="W950" s="12"/>
      <c r="X950" s="13"/>
      <c r="Y950" s="14"/>
      <c r="Z950" s="14"/>
      <c r="AA950" s="14"/>
      <c r="AB950" s="14"/>
      <c r="AC950" s="15"/>
      <c r="AD950" s="5"/>
      <c r="AE950" s="16"/>
      <c r="AF950" s="17"/>
      <c r="AG950" s="5"/>
      <c r="AH950" s="5"/>
      <c r="AI950" s="5"/>
      <c r="AJ950" s="19"/>
      <c r="AK950" s="19"/>
      <c r="AL950" s="19"/>
      <c r="AM950" s="19"/>
      <c r="AN950" s="19"/>
      <c r="AO950" s="19"/>
      <c r="AP950" s="19"/>
    </row>
    <row r="951" ht="10.5" customHeight="1">
      <c r="A951" s="3"/>
      <c r="B951" s="3"/>
      <c r="C951" s="5"/>
      <c r="D951" s="7"/>
      <c r="E951" s="7"/>
      <c r="F951" s="8"/>
      <c r="G951" s="8"/>
      <c r="H951" s="8"/>
      <c r="I951" s="8"/>
      <c r="J951" s="8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10"/>
      <c r="V951" s="11"/>
      <c r="W951" s="12"/>
      <c r="X951" s="13"/>
      <c r="Y951" s="14"/>
      <c r="Z951" s="14"/>
      <c r="AA951" s="14"/>
      <c r="AB951" s="14"/>
      <c r="AC951" s="15"/>
      <c r="AD951" s="5"/>
      <c r="AE951" s="16"/>
      <c r="AF951" s="17"/>
      <c r="AG951" s="5"/>
      <c r="AH951" s="5"/>
      <c r="AI951" s="5"/>
      <c r="AJ951" s="19"/>
      <c r="AK951" s="19"/>
      <c r="AL951" s="19"/>
      <c r="AM951" s="19"/>
      <c r="AN951" s="19"/>
      <c r="AO951" s="19"/>
      <c r="AP951" s="19"/>
    </row>
    <row r="952" ht="10.5" customHeight="1">
      <c r="A952" s="3"/>
      <c r="B952" s="3"/>
      <c r="C952" s="5"/>
      <c r="D952" s="7"/>
      <c r="E952" s="7"/>
      <c r="F952" s="8"/>
      <c r="G952" s="8"/>
      <c r="H952" s="8"/>
      <c r="I952" s="8"/>
      <c r="J952" s="8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10"/>
      <c r="V952" s="11"/>
      <c r="W952" s="12"/>
      <c r="X952" s="13"/>
      <c r="Y952" s="14"/>
      <c r="Z952" s="14"/>
      <c r="AA952" s="14"/>
      <c r="AB952" s="14"/>
      <c r="AC952" s="15"/>
      <c r="AD952" s="5"/>
      <c r="AE952" s="16"/>
      <c r="AF952" s="17"/>
      <c r="AG952" s="5"/>
      <c r="AH952" s="5"/>
      <c r="AI952" s="5"/>
      <c r="AJ952" s="19"/>
      <c r="AK952" s="19"/>
      <c r="AL952" s="19"/>
      <c r="AM952" s="19"/>
      <c r="AN952" s="19"/>
      <c r="AO952" s="19"/>
      <c r="AP952" s="19"/>
    </row>
    <row r="953" ht="10.5" customHeight="1">
      <c r="A953" s="3"/>
      <c r="B953" s="3"/>
      <c r="C953" s="5"/>
      <c r="D953" s="7"/>
      <c r="E953" s="7"/>
      <c r="F953" s="8"/>
      <c r="G953" s="8"/>
      <c r="H953" s="8"/>
      <c r="I953" s="8"/>
      <c r="J953" s="8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10"/>
      <c r="V953" s="11"/>
      <c r="W953" s="12"/>
      <c r="X953" s="13"/>
      <c r="Y953" s="14"/>
      <c r="Z953" s="14"/>
      <c r="AA953" s="14"/>
      <c r="AB953" s="14"/>
      <c r="AC953" s="15"/>
      <c r="AD953" s="5"/>
      <c r="AE953" s="16"/>
      <c r="AF953" s="17"/>
      <c r="AG953" s="5"/>
      <c r="AH953" s="5"/>
      <c r="AI953" s="5"/>
      <c r="AJ953" s="19"/>
      <c r="AK953" s="19"/>
      <c r="AL953" s="19"/>
      <c r="AM953" s="19"/>
      <c r="AN953" s="19"/>
      <c r="AO953" s="19"/>
      <c r="AP953" s="19"/>
    </row>
    <row r="954" ht="10.5" customHeight="1">
      <c r="A954" s="3"/>
      <c r="B954" s="3"/>
      <c r="C954" s="5"/>
      <c r="D954" s="7"/>
      <c r="E954" s="7"/>
      <c r="F954" s="8"/>
      <c r="G954" s="8"/>
      <c r="H954" s="8"/>
      <c r="I954" s="8"/>
      <c r="J954" s="8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10"/>
      <c r="V954" s="11"/>
      <c r="W954" s="12"/>
      <c r="X954" s="13"/>
      <c r="Y954" s="14"/>
      <c r="Z954" s="14"/>
      <c r="AA954" s="14"/>
      <c r="AB954" s="14"/>
      <c r="AC954" s="15"/>
      <c r="AD954" s="5"/>
      <c r="AE954" s="16"/>
      <c r="AF954" s="17"/>
      <c r="AG954" s="5"/>
      <c r="AH954" s="5"/>
      <c r="AI954" s="5"/>
      <c r="AJ954" s="19"/>
      <c r="AK954" s="19"/>
      <c r="AL954" s="19"/>
      <c r="AM954" s="19"/>
      <c r="AN954" s="19"/>
      <c r="AO954" s="19"/>
      <c r="AP954" s="19"/>
    </row>
    <row r="955" ht="10.5" customHeight="1">
      <c r="A955" s="3"/>
      <c r="B955" s="3"/>
      <c r="C955" s="5"/>
      <c r="D955" s="7"/>
      <c r="E955" s="7"/>
      <c r="F955" s="8"/>
      <c r="G955" s="8"/>
      <c r="H955" s="8"/>
      <c r="I955" s="8"/>
      <c r="J955" s="8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10"/>
      <c r="V955" s="11"/>
      <c r="W955" s="12"/>
      <c r="X955" s="13"/>
      <c r="Y955" s="14"/>
      <c r="Z955" s="14"/>
      <c r="AA955" s="14"/>
      <c r="AB955" s="14"/>
      <c r="AC955" s="15"/>
      <c r="AD955" s="5"/>
      <c r="AE955" s="16"/>
      <c r="AF955" s="17"/>
      <c r="AG955" s="5"/>
      <c r="AH955" s="5"/>
      <c r="AI955" s="5"/>
      <c r="AJ955" s="19"/>
      <c r="AK955" s="19"/>
      <c r="AL955" s="19"/>
      <c r="AM955" s="19"/>
      <c r="AN955" s="19"/>
      <c r="AO955" s="19"/>
      <c r="AP955" s="19"/>
    </row>
    <row r="956" ht="10.5" customHeight="1">
      <c r="A956" s="3"/>
      <c r="B956" s="3"/>
      <c r="C956" s="5"/>
      <c r="D956" s="7"/>
      <c r="E956" s="7"/>
      <c r="F956" s="8"/>
      <c r="G956" s="8"/>
      <c r="H956" s="8"/>
      <c r="I956" s="8"/>
      <c r="J956" s="8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10"/>
      <c r="V956" s="11"/>
      <c r="W956" s="12"/>
      <c r="X956" s="13"/>
      <c r="Y956" s="14"/>
      <c r="Z956" s="14"/>
      <c r="AA956" s="14"/>
      <c r="AB956" s="14"/>
      <c r="AC956" s="15"/>
      <c r="AD956" s="5"/>
      <c r="AE956" s="16"/>
      <c r="AF956" s="17"/>
      <c r="AG956" s="5"/>
      <c r="AH956" s="5"/>
      <c r="AI956" s="5"/>
      <c r="AJ956" s="19"/>
      <c r="AK956" s="19"/>
      <c r="AL956" s="19"/>
      <c r="AM956" s="19"/>
      <c r="AN956" s="19"/>
      <c r="AO956" s="19"/>
      <c r="AP956" s="19"/>
    </row>
    <row r="957" ht="10.5" customHeight="1">
      <c r="A957" s="3"/>
      <c r="B957" s="3"/>
      <c r="C957" s="5"/>
      <c r="D957" s="7"/>
      <c r="E957" s="7"/>
      <c r="F957" s="8"/>
      <c r="G957" s="8"/>
      <c r="H957" s="8"/>
      <c r="I957" s="8"/>
      <c r="J957" s="8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10"/>
      <c r="V957" s="11"/>
      <c r="W957" s="12"/>
      <c r="X957" s="13"/>
      <c r="Y957" s="14"/>
      <c r="Z957" s="14"/>
      <c r="AA957" s="14"/>
      <c r="AB957" s="14"/>
      <c r="AC957" s="15"/>
      <c r="AD957" s="5"/>
      <c r="AE957" s="16"/>
      <c r="AF957" s="17"/>
      <c r="AG957" s="5"/>
      <c r="AH957" s="5"/>
      <c r="AI957" s="5"/>
      <c r="AJ957" s="19"/>
      <c r="AK957" s="19"/>
      <c r="AL957" s="19"/>
      <c r="AM957" s="19"/>
      <c r="AN957" s="19"/>
      <c r="AO957" s="19"/>
      <c r="AP957" s="19"/>
    </row>
    <row r="958" ht="10.5" customHeight="1">
      <c r="A958" s="3"/>
      <c r="B958" s="3"/>
      <c r="C958" s="5"/>
      <c r="D958" s="7"/>
      <c r="E958" s="7"/>
      <c r="F958" s="8"/>
      <c r="G958" s="8"/>
      <c r="H958" s="8"/>
      <c r="I958" s="8"/>
      <c r="J958" s="8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10"/>
      <c r="V958" s="11"/>
      <c r="W958" s="12"/>
      <c r="X958" s="13"/>
      <c r="Y958" s="14"/>
      <c r="Z958" s="14"/>
      <c r="AA958" s="14"/>
      <c r="AB958" s="14"/>
      <c r="AC958" s="15"/>
      <c r="AD958" s="5"/>
      <c r="AE958" s="16"/>
      <c r="AF958" s="17"/>
      <c r="AG958" s="5"/>
      <c r="AH958" s="5"/>
      <c r="AI958" s="5"/>
      <c r="AJ958" s="19"/>
      <c r="AK958" s="19"/>
      <c r="AL958" s="19"/>
      <c r="AM958" s="19"/>
      <c r="AN958" s="19"/>
      <c r="AO958" s="19"/>
      <c r="AP958" s="19"/>
    </row>
    <row r="959" ht="10.5" customHeight="1">
      <c r="A959" s="3"/>
      <c r="B959" s="3"/>
      <c r="C959" s="5"/>
      <c r="D959" s="7"/>
      <c r="E959" s="7"/>
      <c r="F959" s="8"/>
      <c r="G959" s="8"/>
      <c r="H959" s="8"/>
      <c r="I959" s="8"/>
      <c r="J959" s="8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10"/>
      <c r="V959" s="11"/>
      <c r="W959" s="12"/>
      <c r="X959" s="13"/>
      <c r="Y959" s="14"/>
      <c r="Z959" s="14"/>
      <c r="AA959" s="14"/>
      <c r="AB959" s="14"/>
      <c r="AC959" s="15"/>
      <c r="AD959" s="5"/>
      <c r="AE959" s="16"/>
      <c r="AF959" s="17"/>
      <c r="AG959" s="5"/>
      <c r="AH959" s="5"/>
      <c r="AI959" s="5"/>
      <c r="AJ959" s="19"/>
      <c r="AK959" s="19"/>
      <c r="AL959" s="19"/>
      <c r="AM959" s="19"/>
      <c r="AN959" s="19"/>
      <c r="AO959" s="19"/>
      <c r="AP959" s="19"/>
    </row>
    <row r="960" ht="10.5" customHeight="1">
      <c r="A960" s="3"/>
      <c r="B960" s="3"/>
      <c r="C960" s="5"/>
      <c r="D960" s="7"/>
      <c r="E960" s="7"/>
      <c r="F960" s="8"/>
      <c r="G960" s="8"/>
      <c r="H960" s="8"/>
      <c r="I960" s="8"/>
      <c r="J960" s="8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10"/>
      <c r="V960" s="11"/>
      <c r="W960" s="12"/>
      <c r="X960" s="13"/>
      <c r="Y960" s="14"/>
      <c r="Z960" s="14"/>
      <c r="AA960" s="14"/>
      <c r="AB960" s="14"/>
      <c r="AC960" s="15"/>
      <c r="AD960" s="5"/>
      <c r="AE960" s="16"/>
      <c r="AF960" s="17"/>
      <c r="AG960" s="5"/>
      <c r="AH960" s="5"/>
      <c r="AI960" s="5"/>
      <c r="AJ960" s="19"/>
      <c r="AK960" s="19"/>
      <c r="AL960" s="19"/>
      <c r="AM960" s="19"/>
      <c r="AN960" s="19"/>
      <c r="AO960" s="19"/>
      <c r="AP960" s="19"/>
    </row>
    <row r="961" ht="10.5" customHeight="1">
      <c r="A961" s="3"/>
      <c r="B961" s="3"/>
      <c r="C961" s="5"/>
      <c r="D961" s="7"/>
      <c r="E961" s="7"/>
      <c r="F961" s="8"/>
      <c r="G961" s="8"/>
      <c r="H961" s="8"/>
      <c r="I961" s="8"/>
      <c r="J961" s="8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10"/>
      <c r="V961" s="11"/>
      <c r="W961" s="12"/>
      <c r="X961" s="13"/>
      <c r="Y961" s="14"/>
      <c r="Z961" s="14"/>
      <c r="AA961" s="14"/>
      <c r="AB961" s="14"/>
      <c r="AC961" s="15"/>
      <c r="AD961" s="5"/>
      <c r="AE961" s="16"/>
      <c r="AF961" s="17"/>
      <c r="AG961" s="5"/>
      <c r="AH961" s="5"/>
      <c r="AI961" s="5"/>
      <c r="AJ961" s="19"/>
      <c r="AK961" s="19"/>
      <c r="AL961" s="19"/>
      <c r="AM961" s="19"/>
      <c r="AN961" s="19"/>
      <c r="AO961" s="19"/>
      <c r="AP961" s="19"/>
    </row>
    <row r="962" ht="10.5" customHeight="1">
      <c r="A962" s="3"/>
      <c r="B962" s="3"/>
      <c r="C962" s="5"/>
      <c r="D962" s="7"/>
      <c r="E962" s="7"/>
      <c r="F962" s="8"/>
      <c r="G962" s="8"/>
      <c r="H962" s="8"/>
      <c r="I962" s="8"/>
      <c r="J962" s="8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10"/>
      <c r="V962" s="11"/>
      <c r="W962" s="12"/>
      <c r="X962" s="13"/>
      <c r="Y962" s="14"/>
      <c r="Z962" s="14"/>
      <c r="AA962" s="14"/>
      <c r="AB962" s="14"/>
      <c r="AC962" s="15"/>
      <c r="AD962" s="5"/>
      <c r="AE962" s="16"/>
      <c r="AF962" s="17"/>
      <c r="AG962" s="5"/>
      <c r="AH962" s="5"/>
      <c r="AI962" s="5"/>
      <c r="AJ962" s="19"/>
      <c r="AK962" s="19"/>
      <c r="AL962" s="19"/>
      <c r="AM962" s="19"/>
      <c r="AN962" s="19"/>
      <c r="AO962" s="19"/>
      <c r="AP962" s="19"/>
    </row>
    <row r="963" ht="10.5" customHeight="1">
      <c r="A963" s="3"/>
      <c r="B963" s="3"/>
      <c r="C963" s="5"/>
      <c r="D963" s="7"/>
      <c r="E963" s="7"/>
      <c r="F963" s="8"/>
      <c r="G963" s="8"/>
      <c r="H963" s="8"/>
      <c r="I963" s="8"/>
      <c r="J963" s="8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10"/>
      <c r="V963" s="11"/>
      <c r="W963" s="12"/>
      <c r="X963" s="13"/>
      <c r="Y963" s="14"/>
      <c r="Z963" s="14"/>
      <c r="AA963" s="14"/>
      <c r="AB963" s="14"/>
      <c r="AC963" s="15"/>
      <c r="AD963" s="5"/>
      <c r="AE963" s="16"/>
      <c r="AF963" s="17"/>
      <c r="AG963" s="5"/>
      <c r="AH963" s="5"/>
      <c r="AI963" s="5"/>
      <c r="AJ963" s="19"/>
      <c r="AK963" s="19"/>
      <c r="AL963" s="19"/>
      <c r="AM963" s="19"/>
      <c r="AN963" s="19"/>
      <c r="AO963" s="19"/>
      <c r="AP963" s="19"/>
    </row>
    <row r="964" ht="10.5" customHeight="1">
      <c r="A964" s="3"/>
      <c r="B964" s="3"/>
      <c r="C964" s="5"/>
      <c r="D964" s="7"/>
      <c r="E964" s="7"/>
      <c r="F964" s="8"/>
      <c r="G964" s="8"/>
      <c r="H964" s="8"/>
      <c r="I964" s="8"/>
      <c r="J964" s="8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10"/>
      <c r="V964" s="11"/>
      <c r="W964" s="12"/>
      <c r="X964" s="13"/>
      <c r="Y964" s="14"/>
      <c r="Z964" s="14"/>
      <c r="AA964" s="14"/>
      <c r="AB964" s="14"/>
      <c r="AC964" s="15"/>
      <c r="AD964" s="5"/>
      <c r="AE964" s="16"/>
      <c r="AF964" s="17"/>
      <c r="AG964" s="5"/>
      <c r="AH964" s="5"/>
      <c r="AI964" s="5"/>
      <c r="AJ964" s="19"/>
      <c r="AK964" s="19"/>
      <c r="AL964" s="19"/>
      <c r="AM964" s="19"/>
      <c r="AN964" s="19"/>
      <c r="AO964" s="19"/>
      <c r="AP964" s="19"/>
    </row>
    <row r="965" ht="10.5" customHeight="1">
      <c r="A965" s="3"/>
      <c r="B965" s="3"/>
      <c r="C965" s="5"/>
      <c r="D965" s="7"/>
      <c r="E965" s="7"/>
      <c r="F965" s="8"/>
      <c r="G965" s="8"/>
      <c r="H965" s="8"/>
      <c r="I965" s="8"/>
      <c r="J965" s="8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10"/>
      <c r="V965" s="11"/>
      <c r="W965" s="12"/>
      <c r="X965" s="13"/>
      <c r="Y965" s="14"/>
      <c r="Z965" s="14"/>
      <c r="AA965" s="14"/>
      <c r="AB965" s="14"/>
      <c r="AC965" s="15"/>
      <c r="AD965" s="5"/>
      <c r="AE965" s="16"/>
      <c r="AF965" s="17"/>
      <c r="AG965" s="5"/>
      <c r="AH965" s="5"/>
      <c r="AI965" s="5"/>
      <c r="AJ965" s="19"/>
      <c r="AK965" s="19"/>
      <c r="AL965" s="19"/>
      <c r="AM965" s="19"/>
      <c r="AN965" s="19"/>
      <c r="AO965" s="19"/>
      <c r="AP965" s="19"/>
    </row>
    <row r="966" ht="10.5" customHeight="1">
      <c r="A966" s="3"/>
      <c r="B966" s="3"/>
      <c r="C966" s="5"/>
      <c r="D966" s="7"/>
      <c r="E966" s="7"/>
      <c r="F966" s="8"/>
      <c r="G966" s="8"/>
      <c r="H966" s="8"/>
      <c r="I966" s="8"/>
      <c r="J966" s="8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10"/>
      <c r="V966" s="11"/>
      <c r="W966" s="12"/>
      <c r="X966" s="13"/>
      <c r="Y966" s="14"/>
      <c r="Z966" s="14"/>
      <c r="AA966" s="14"/>
      <c r="AB966" s="14"/>
      <c r="AC966" s="15"/>
      <c r="AD966" s="5"/>
      <c r="AE966" s="16"/>
      <c r="AF966" s="17"/>
      <c r="AG966" s="5"/>
      <c r="AH966" s="5"/>
      <c r="AI966" s="5"/>
      <c r="AJ966" s="19"/>
      <c r="AK966" s="19"/>
      <c r="AL966" s="19"/>
      <c r="AM966" s="19"/>
      <c r="AN966" s="19"/>
      <c r="AO966" s="19"/>
      <c r="AP966" s="19"/>
    </row>
    <row r="967" ht="10.5" customHeight="1">
      <c r="A967" s="3"/>
      <c r="B967" s="3"/>
      <c r="C967" s="5"/>
      <c r="D967" s="7"/>
      <c r="E967" s="7"/>
      <c r="F967" s="8"/>
      <c r="G967" s="8"/>
      <c r="H967" s="8"/>
      <c r="I967" s="8"/>
      <c r="J967" s="8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10"/>
      <c r="V967" s="11"/>
      <c r="W967" s="12"/>
      <c r="X967" s="13"/>
      <c r="Y967" s="14"/>
      <c r="Z967" s="14"/>
      <c r="AA967" s="14"/>
      <c r="AB967" s="14"/>
      <c r="AC967" s="15"/>
      <c r="AD967" s="5"/>
      <c r="AE967" s="16"/>
      <c r="AF967" s="17"/>
      <c r="AG967" s="5"/>
      <c r="AH967" s="5"/>
      <c r="AI967" s="5"/>
      <c r="AJ967" s="19"/>
      <c r="AK967" s="19"/>
      <c r="AL967" s="19"/>
      <c r="AM967" s="19"/>
      <c r="AN967" s="19"/>
      <c r="AO967" s="19"/>
      <c r="AP967" s="19"/>
    </row>
    <row r="968" ht="10.5" customHeight="1">
      <c r="A968" s="3"/>
      <c r="B968" s="3"/>
      <c r="C968" s="5"/>
      <c r="D968" s="7"/>
      <c r="E968" s="7"/>
      <c r="F968" s="8"/>
      <c r="G968" s="8"/>
      <c r="H968" s="8"/>
      <c r="I968" s="8"/>
      <c r="J968" s="8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10"/>
      <c r="V968" s="11"/>
      <c r="W968" s="12"/>
      <c r="X968" s="13"/>
      <c r="Y968" s="14"/>
      <c r="Z968" s="14"/>
      <c r="AA968" s="14"/>
      <c r="AB968" s="14"/>
      <c r="AC968" s="15"/>
      <c r="AD968" s="5"/>
      <c r="AE968" s="16"/>
      <c r="AF968" s="17"/>
      <c r="AG968" s="5"/>
      <c r="AH968" s="5"/>
      <c r="AI968" s="5"/>
      <c r="AJ968" s="19"/>
      <c r="AK968" s="19"/>
      <c r="AL968" s="19"/>
      <c r="AM968" s="19"/>
      <c r="AN968" s="19"/>
      <c r="AO968" s="19"/>
      <c r="AP968" s="19"/>
    </row>
    <row r="969" ht="10.5" customHeight="1">
      <c r="A969" s="3"/>
      <c r="B969" s="3"/>
      <c r="C969" s="5"/>
      <c r="D969" s="7"/>
      <c r="E969" s="7"/>
      <c r="F969" s="8"/>
      <c r="G969" s="8"/>
      <c r="H969" s="8"/>
      <c r="I969" s="8"/>
      <c r="J969" s="8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10"/>
      <c r="V969" s="11"/>
      <c r="W969" s="12"/>
      <c r="X969" s="13"/>
      <c r="Y969" s="14"/>
      <c r="Z969" s="14"/>
      <c r="AA969" s="14"/>
      <c r="AB969" s="14"/>
      <c r="AC969" s="15"/>
      <c r="AD969" s="5"/>
      <c r="AE969" s="16"/>
      <c r="AF969" s="17"/>
      <c r="AG969" s="5"/>
      <c r="AH969" s="5"/>
      <c r="AI969" s="5"/>
      <c r="AJ969" s="19"/>
      <c r="AK969" s="19"/>
      <c r="AL969" s="19"/>
      <c r="AM969" s="19"/>
      <c r="AN969" s="19"/>
      <c r="AO969" s="19"/>
      <c r="AP969" s="19"/>
    </row>
    <row r="970" ht="10.5" customHeight="1">
      <c r="A970" s="3"/>
      <c r="B970" s="3"/>
      <c r="C970" s="5"/>
      <c r="D970" s="7"/>
      <c r="E970" s="7"/>
      <c r="F970" s="8"/>
      <c r="G970" s="8"/>
      <c r="H970" s="8"/>
      <c r="I970" s="8"/>
      <c r="J970" s="8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10"/>
      <c r="V970" s="11"/>
      <c r="W970" s="12"/>
      <c r="X970" s="13"/>
      <c r="Y970" s="14"/>
      <c r="Z970" s="14"/>
      <c r="AA970" s="14"/>
      <c r="AB970" s="14"/>
      <c r="AC970" s="15"/>
      <c r="AD970" s="5"/>
      <c r="AE970" s="16"/>
      <c r="AF970" s="17"/>
      <c r="AG970" s="5"/>
      <c r="AH970" s="5"/>
      <c r="AI970" s="5"/>
      <c r="AJ970" s="19"/>
      <c r="AK970" s="19"/>
      <c r="AL970" s="19"/>
      <c r="AM970" s="19"/>
      <c r="AN970" s="19"/>
      <c r="AO970" s="19"/>
      <c r="AP970" s="19"/>
    </row>
    <row r="971" ht="10.5" customHeight="1">
      <c r="A971" s="3"/>
      <c r="B971" s="3"/>
      <c r="C971" s="5"/>
      <c r="D971" s="7"/>
      <c r="E971" s="7"/>
      <c r="F971" s="8"/>
      <c r="G971" s="8"/>
      <c r="H971" s="8"/>
      <c r="I971" s="8"/>
      <c r="J971" s="8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10"/>
      <c r="V971" s="11"/>
      <c r="W971" s="12"/>
      <c r="X971" s="13"/>
      <c r="Y971" s="14"/>
      <c r="Z971" s="14"/>
      <c r="AA971" s="14"/>
      <c r="AB971" s="14"/>
      <c r="AC971" s="15"/>
      <c r="AD971" s="5"/>
      <c r="AE971" s="16"/>
      <c r="AF971" s="17"/>
      <c r="AG971" s="5"/>
      <c r="AH971" s="5"/>
      <c r="AI971" s="5"/>
      <c r="AJ971" s="19"/>
      <c r="AK971" s="19"/>
      <c r="AL971" s="19"/>
      <c r="AM971" s="19"/>
      <c r="AN971" s="19"/>
      <c r="AO971" s="19"/>
      <c r="AP971" s="19"/>
    </row>
    <row r="972" ht="10.5" customHeight="1">
      <c r="A972" s="3"/>
      <c r="B972" s="3"/>
      <c r="C972" s="5"/>
      <c r="D972" s="7"/>
      <c r="E972" s="7"/>
      <c r="F972" s="8"/>
      <c r="G972" s="8"/>
      <c r="H972" s="8"/>
      <c r="I972" s="8"/>
      <c r="J972" s="8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10"/>
      <c r="V972" s="11"/>
      <c r="W972" s="12"/>
      <c r="X972" s="13"/>
      <c r="Y972" s="14"/>
      <c r="Z972" s="14"/>
      <c r="AA972" s="14"/>
      <c r="AB972" s="14"/>
      <c r="AC972" s="15"/>
      <c r="AD972" s="5"/>
      <c r="AE972" s="16"/>
      <c r="AF972" s="17"/>
      <c r="AG972" s="5"/>
      <c r="AH972" s="5"/>
      <c r="AI972" s="5"/>
      <c r="AJ972" s="19"/>
      <c r="AK972" s="19"/>
      <c r="AL972" s="19"/>
      <c r="AM972" s="19"/>
      <c r="AN972" s="19"/>
      <c r="AO972" s="19"/>
      <c r="AP972" s="19"/>
    </row>
    <row r="973" ht="10.5" customHeight="1">
      <c r="A973" s="3"/>
      <c r="B973" s="3"/>
      <c r="C973" s="5"/>
      <c r="D973" s="7"/>
      <c r="E973" s="7"/>
      <c r="F973" s="8"/>
      <c r="G973" s="8"/>
      <c r="H973" s="8"/>
      <c r="I973" s="8"/>
      <c r="J973" s="8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10"/>
      <c r="V973" s="11"/>
      <c r="W973" s="12"/>
      <c r="X973" s="13"/>
      <c r="Y973" s="14"/>
      <c r="Z973" s="14"/>
      <c r="AA973" s="14"/>
      <c r="AB973" s="14"/>
      <c r="AC973" s="15"/>
      <c r="AD973" s="5"/>
      <c r="AE973" s="16"/>
      <c r="AF973" s="17"/>
      <c r="AG973" s="5"/>
      <c r="AH973" s="5"/>
      <c r="AI973" s="5"/>
      <c r="AJ973" s="19"/>
      <c r="AK973" s="19"/>
      <c r="AL973" s="19"/>
      <c r="AM973" s="19"/>
      <c r="AN973" s="19"/>
      <c r="AO973" s="19"/>
      <c r="AP973" s="19"/>
    </row>
    <row r="974" ht="10.5" customHeight="1">
      <c r="A974" s="3"/>
      <c r="B974" s="3"/>
      <c r="C974" s="5"/>
      <c r="D974" s="7"/>
      <c r="E974" s="7"/>
      <c r="F974" s="8"/>
      <c r="G974" s="8"/>
      <c r="H974" s="8"/>
      <c r="I974" s="8"/>
      <c r="J974" s="8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10"/>
      <c r="V974" s="11"/>
      <c r="W974" s="12"/>
      <c r="X974" s="13"/>
      <c r="Y974" s="14"/>
      <c r="Z974" s="14"/>
      <c r="AA974" s="14"/>
      <c r="AB974" s="14"/>
      <c r="AC974" s="15"/>
      <c r="AD974" s="5"/>
      <c r="AE974" s="16"/>
      <c r="AF974" s="17"/>
      <c r="AG974" s="5"/>
      <c r="AH974" s="5"/>
      <c r="AI974" s="5"/>
      <c r="AJ974" s="19"/>
      <c r="AK974" s="19"/>
      <c r="AL974" s="19"/>
      <c r="AM974" s="19"/>
      <c r="AN974" s="19"/>
      <c r="AO974" s="19"/>
      <c r="AP974" s="19"/>
    </row>
    <row r="975" ht="10.5" customHeight="1">
      <c r="A975" s="3"/>
      <c r="B975" s="3"/>
      <c r="C975" s="5"/>
      <c r="D975" s="7"/>
      <c r="E975" s="7"/>
      <c r="F975" s="8"/>
      <c r="G975" s="8"/>
      <c r="H975" s="8"/>
      <c r="I975" s="8"/>
      <c r="J975" s="8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10"/>
      <c r="V975" s="11"/>
      <c r="W975" s="12"/>
      <c r="X975" s="13"/>
      <c r="Y975" s="14"/>
      <c r="Z975" s="14"/>
      <c r="AA975" s="14"/>
      <c r="AB975" s="14"/>
      <c r="AC975" s="15"/>
      <c r="AD975" s="5"/>
      <c r="AE975" s="16"/>
      <c r="AF975" s="17"/>
      <c r="AG975" s="5"/>
      <c r="AH975" s="5"/>
      <c r="AI975" s="5"/>
      <c r="AJ975" s="19"/>
      <c r="AK975" s="19"/>
      <c r="AL975" s="19"/>
      <c r="AM975" s="19"/>
      <c r="AN975" s="19"/>
      <c r="AO975" s="19"/>
      <c r="AP975" s="19"/>
    </row>
    <row r="976" ht="10.5" customHeight="1">
      <c r="A976" s="3"/>
      <c r="B976" s="3"/>
      <c r="C976" s="5"/>
      <c r="D976" s="7"/>
      <c r="E976" s="7"/>
      <c r="F976" s="8"/>
      <c r="G976" s="8"/>
      <c r="H976" s="8"/>
      <c r="I976" s="8"/>
      <c r="J976" s="8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10"/>
      <c r="V976" s="11"/>
      <c r="W976" s="12"/>
      <c r="X976" s="13"/>
      <c r="Y976" s="14"/>
      <c r="Z976" s="14"/>
      <c r="AA976" s="14"/>
      <c r="AB976" s="14"/>
      <c r="AC976" s="15"/>
      <c r="AD976" s="5"/>
      <c r="AE976" s="16"/>
      <c r="AF976" s="17"/>
      <c r="AG976" s="5"/>
      <c r="AH976" s="5"/>
      <c r="AI976" s="5"/>
      <c r="AJ976" s="19"/>
      <c r="AK976" s="19"/>
      <c r="AL976" s="19"/>
      <c r="AM976" s="19"/>
      <c r="AN976" s="19"/>
      <c r="AO976" s="19"/>
      <c r="AP976" s="19"/>
    </row>
    <row r="977" ht="10.5" customHeight="1">
      <c r="A977" s="3"/>
      <c r="B977" s="3"/>
      <c r="C977" s="5"/>
      <c r="D977" s="7"/>
      <c r="E977" s="7"/>
      <c r="F977" s="8"/>
      <c r="G977" s="8"/>
      <c r="H977" s="8"/>
      <c r="I977" s="8"/>
      <c r="J977" s="8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10"/>
      <c r="V977" s="11"/>
      <c r="W977" s="12"/>
      <c r="X977" s="13"/>
      <c r="Y977" s="14"/>
      <c r="Z977" s="14"/>
      <c r="AA977" s="14"/>
      <c r="AB977" s="14"/>
      <c r="AC977" s="15"/>
      <c r="AD977" s="5"/>
      <c r="AE977" s="16"/>
      <c r="AF977" s="17"/>
      <c r="AG977" s="5"/>
      <c r="AH977" s="5"/>
      <c r="AI977" s="5"/>
      <c r="AJ977" s="19"/>
      <c r="AK977" s="19"/>
      <c r="AL977" s="19"/>
      <c r="AM977" s="19"/>
      <c r="AN977" s="19"/>
      <c r="AO977" s="19"/>
      <c r="AP977" s="19"/>
    </row>
    <row r="978" ht="10.5" customHeight="1">
      <c r="A978" s="3"/>
      <c r="B978" s="3"/>
      <c r="C978" s="5"/>
      <c r="D978" s="7"/>
      <c r="E978" s="7"/>
      <c r="F978" s="8"/>
      <c r="G978" s="8"/>
      <c r="H978" s="8"/>
      <c r="I978" s="8"/>
      <c r="J978" s="8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10"/>
      <c r="V978" s="11"/>
      <c r="W978" s="12"/>
      <c r="X978" s="13"/>
      <c r="Y978" s="14"/>
      <c r="Z978" s="14"/>
      <c r="AA978" s="14"/>
      <c r="AB978" s="14"/>
      <c r="AC978" s="15"/>
      <c r="AD978" s="5"/>
      <c r="AE978" s="16"/>
      <c r="AF978" s="17"/>
      <c r="AG978" s="5"/>
      <c r="AH978" s="5"/>
      <c r="AI978" s="5"/>
      <c r="AJ978" s="19"/>
      <c r="AK978" s="19"/>
      <c r="AL978" s="19"/>
      <c r="AM978" s="19"/>
      <c r="AN978" s="19"/>
      <c r="AO978" s="19"/>
      <c r="AP978" s="19"/>
    </row>
    <row r="979" ht="10.5" customHeight="1">
      <c r="A979" s="3"/>
      <c r="B979" s="3"/>
      <c r="C979" s="5"/>
      <c r="D979" s="7"/>
      <c r="E979" s="7"/>
      <c r="F979" s="8"/>
      <c r="G979" s="8"/>
      <c r="H979" s="8"/>
      <c r="I979" s="8"/>
      <c r="J979" s="8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10"/>
      <c r="V979" s="11"/>
      <c r="W979" s="12"/>
      <c r="X979" s="13"/>
      <c r="Y979" s="14"/>
      <c r="Z979" s="14"/>
      <c r="AA979" s="14"/>
      <c r="AB979" s="14"/>
      <c r="AC979" s="15"/>
      <c r="AD979" s="5"/>
      <c r="AE979" s="16"/>
      <c r="AF979" s="17"/>
      <c r="AG979" s="5"/>
      <c r="AH979" s="5"/>
      <c r="AI979" s="5"/>
      <c r="AJ979" s="19"/>
      <c r="AK979" s="19"/>
      <c r="AL979" s="19"/>
      <c r="AM979" s="19"/>
      <c r="AN979" s="19"/>
      <c r="AO979" s="19"/>
      <c r="AP979" s="19"/>
    </row>
    <row r="980" ht="10.5" customHeight="1">
      <c r="A980" s="3"/>
      <c r="B980" s="3"/>
      <c r="C980" s="5"/>
      <c r="D980" s="7"/>
      <c r="E980" s="7"/>
      <c r="F980" s="8"/>
      <c r="G980" s="8"/>
      <c r="H980" s="8"/>
      <c r="I980" s="8"/>
      <c r="J980" s="8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10"/>
      <c r="V980" s="11"/>
      <c r="W980" s="12"/>
      <c r="X980" s="13"/>
      <c r="Y980" s="14"/>
      <c r="Z980" s="14"/>
      <c r="AA980" s="14"/>
      <c r="AB980" s="14"/>
      <c r="AC980" s="15"/>
      <c r="AD980" s="5"/>
      <c r="AE980" s="16"/>
      <c r="AF980" s="17"/>
      <c r="AG980" s="5"/>
      <c r="AH980" s="5"/>
      <c r="AI980" s="5"/>
      <c r="AJ980" s="19"/>
      <c r="AK980" s="19"/>
      <c r="AL980" s="19"/>
      <c r="AM980" s="19"/>
      <c r="AN980" s="19"/>
      <c r="AO980" s="19"/>
      <c r="AP980" s="19"/>
    </row>
    <row r="981" ht="10.5" customHeight="1">
      <c r="A981" s="3"/>
      <c r="B981" s="3"/>
      <c r="C981" s="5"/>
      <c r="D981" s="7"/>
      <c r="E981" s="7"/>
      <c r="F981" s="8"/>
      <c r="G981" s="8"/>
      <c r="H981" s="8"/>
      <c r="I981" s="8"/>
      <c r="J981" s="8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10"/>
      <c r="V981" s="11"/>
      <c r="W981" s="12"/>
      <c r="X981" s="13"/>
      <c r="Y981" s="14"/>
      <c r="Z981" s="14"/>
      <c r="AA981" s="14"/>
      <c r="AB981" s="14"/>
      <c r="AC981" s="15"/>
      <c r="AD981" s="5"/>
      <c r="AE981" s="16"/>
      <c r="AF981" s="17"/>
      <c r="AG981" s="5"/>
      <c r="AH981" s="5"/>
      <c r="AI981" s="5"/>
      <c r="AJ981" s="19"/>
      <c r="AK981" s="19"/>
      <c r="AL981" s="19"/>
      <c r="AM981" s="19"/>
      <c r="AN981" s="19"/>
      <c r="AO981" s="19"/>
      <c r="AP981" s="19"/>
    </row>
    <row r="982" ht="10.5" customHeight="1">
      <c r="A982" s="3"/>
      <c r="B982" s="3"/>
      <c r="C982" s="5"/>
      <c r="D982" s="7"/>
      <c r="E982" s="7"/>
      <c r="F982" s="8"/>
      <c r="G982" s="8"/>
      <c r="H982" s="8"/>
      <c r="I982" s="8"/>
      <c r="J982" s="8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10"/>
      <c r="V982" s="11"/>
      <c r="W982" s="12"/>
      <c r="X982" s="13"/>
      <c r="Y982" s="14"/>
      <c r="Z982" s="14"/>
      <c r="AA982" s="14"/>
      <c r="AB982" s="14"/>
      <c r="AC982" s="15"/>
      <c r="AD982" s="5"/>
      <c r="AE982" s="16"/>
      <c r="AF982" s="17"/>
      <c r="AG982" s="5"/>
      <c r="AH982" s="5"/>
      <c r="AI982" s="5"/>
      <c r="AJ982" s="19"/>
      <c r="AK982" s="19"/>
      <c r="AL982" s="19"/>
      <c r="AM982" s="19"/>
      <c r="AN982" s="19"/>
      <c r="AO982" s="19"/>
      <c r="AP982" s="19"/>
    </row>
    <row r="983" ht="10.5" customHeight="1">
      <c r="A983" s="3"/>
      <c r="B983" s="3"/>
      <c r="C983" s="5"/>
      <c r="D983" s="7"/>
      <c r="E983" s="7"/>
      <c r="F983" s="8"/>
      <c r="G983" s="8"/>
      <c r="H983" s="8"/>
      <c r="I983" s="8"/>
      <c r="J983" s="8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10"/>
      <c r="V983" s="11"/>
      <c r="W983" s="12"/>
      <c r="X983" s="13"/>
      <c r="Y983" s="14"/>
      <c r="Z983" s="14"/>
      <c r="AA983" s="14"/>
      <c r="AB983" s="14"/>
      <c r="AC983" s="15"/>
      <c r="AD983" s="5"/>
      <c r="AE983" s="16"/>
      <c r="AF983" s="17"/>
      <c r="AG983" s="5"/>
      <c r="AH983" s="5"/>
      <c r="AI983" s="5"/>
      <c r="AJ983" s="19"/>
      <c r="AK983" s="19"/>
      <c r="AL983" s="19"/>
      <c r="AM983" s="19"/>
      <c r="AN983" s="19"/>
      <c r="AO983" s="19"/>
      <c r="AP983" s="19"/>
    </row>
    <row r="984" ht="10.5" customHeight="1">
      <c r="A984" s="3"/>
      <c r="B984" s="3"/>
      <c r="C984" s="5"/>
      <c r="D984" s="7"/>
      <c r="E984" s="7"/>
      <c r="F984" s="8"/>
      <c r="G984" s="8"/>
      <c r="H984" s="8"/>
      <c r="I984" s="8"/>
      <c r="J984" s="8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10"/>
      <c r="V984" s="11"/>
      <c r="W984" s="12"/>
      <c r="X984" s="13"/>
      <c r="Y984" s="14"/>
      <c r="Z984" s="14"/>
      <c r="AA984" s="14"/>
      <c r="AB984" s="14"/>
      <c r="AC984" s="15"/>
      <c r="AD984" s="5"/>
      <c r="AE984" s="16"/>
      <c r="AF984" s="17"/>
      <c r="AG984" s="5"/>
      <c r="AH984" s="5"/>
      <c r="AI984" s="5"/>
      <c r="AJ984" s="19"/>
      <c r="AK984" s="19"/>
      <c r="AL984" s="19"/>
      <c r="AM984" s="19"/>
      <c r="AN984" s="19"/>
      <c r="AO984" s="19"/>
      <c r="AP984" s="19"/>
    </row>
    <row r="985" ht="10.5" customHeight="1">
      <c r="A985" s="3"/>
      <c r="B985" s="3"/>
      <c r="C985" s="5"/>
      <c r="D985" s="7"/>
      <c r="E985" s="7"/>
      <c r="F985" s="8"/>
      <c r="G985" s="8"/>
      <c r="H985" s="8"/>
      <c r="I985" s="8"/>
      <c r="J985" s="8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10"/>
      <c r="V985" s="11"/>
      <c r="W985" s="12"/>
      <c r="X985" s="13"/>
      <c r="Y985" s="14"/>
      <c r="Z985" s="14"/>
      <c r="AA985" s="14"/>
      <c r="AB985" s="14"/>
      <c r="AC985" s="15"/>
      <c r="AD985" s="5"/>
      <c r="AE985" s="16"/>
      <c r="AF985" s="17"/>
      <c r="AG985" s="5"/>
      <c r="AH985" s="5"/>
      <c r="AI985" s="5"/>
      <c r="AJ985" s="19"/>
      <c r="AK985" s="19"/>
      <c r="AL985" s="19"/>
      <c r="AM985" s="19"/>
      <c r="AN985" s="19"/>
      <c r="AO985" s="19"/>
      <c r="AP985" s="19"/>
    </row>
    <row r="986" ht="10.5" customHeight="1">
      <c r="A986" s="3"/>
      <c r="B986" s="3"/>
      <c r="C986" s="5"/>
      <c r="D986" s="7"/>
      <c r="E986" s="7"/>
      <c r="F986" s="8"/>
      <c r="G986" s="8"/>
      <c r="H986" s="8"/>
      <c r="I986" s="8"/>
      <c r="J986" s="8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10"/>
      <c r="V986" s="11"/>
      <c r="W986" s="12"/>
      <c r="X986" s="13"/>
      <c r="Y986" s="14"/>
      <c r="Z986" s="14"/>
      <c r="AA986" s="14"/>
      <c r="AB986" s="14"/>
      <c r="AC986" s="15"/>
      <c r="AD986" s="5"/>
      <c r="AE986" s="16"/>
      <c r="AF986" s="17"/>
      <c r="AG986" s="5"/>
      <c r="AH986" s="5"/>
      <c r="AI986" s="5"/>
      <c r="AJ986" s="19"/>
      <c r="AK986" s="19"/>
      <c r="AL986" s="19"/>
      <c r="AM986" s="19"/>
      <c r="AN986" s="19"/>
      <c r="AO986" s="19"/>
      <c r="AP986" s="19"/>
    </row>
    <row r="987" ht="10.5" customHeight="1">
      <c r="A987" s="3"/>
      <c r="B987" s="3"/>
      <c r="C987" s="5"/>
      <c r="D987" s="7"/>
      <c r="E987" s="7"/>
      <c r="F987" s="8"/>
      <c r="G987" s="8"/>
      <c r="H987" s="8"/>
      <c r="I987" s="8"/>
      <c r="J987" s="8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10"/>
      <c r="V987" s="11"/>
      <c r="W987" s="12"/>
      <c r="X987" s="13"/>
      <c r="Y987" s="14"/>
      <c r="Z987" s="14"/>
      <c r="AA987" s="14"/>
      <c r="AB987" s="14"/>
      <c r="AC987" s="15"/>
      <c r="AD987" s="5"/>
      <c r="AE987" s="16"/>
      <c r="AF987" s="17"/>
      <c r="AG987" s="5"/>
      <c r="AH987" s="5"/>
      <c r="AI987" s="5"/>
      <c r="AJ987" s="19"/>
      <c r="AK987" s="19"/>
      <c r="AL987" s="19"/>
      <c r="AM987" s="19"/>
      <c r="AN987" s="19"/>
      <c r="AO987" s="19"/>
      <c r="AP987" s="19"/>
    </row>
    <row r="988" ht="10.5" customHeight="1">
      <c r="A988" s="3"/>
      <c r="B988" s="3"/>
      <c r="C988" s="5"/>
      <c r="D988" s="7"/>
      <c r="E988" s="7"/>
      <c r="F988" s="8"/>
      <c r="G988" s="8"/>
      <c r="H988" s="8"/>
      <c r="I988" s="8"/>
      <c r="J988" s="8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10"/>
      <c r="V988" s="11"/>
      <c r="W988" s="12"/>
      <c r="X988" s="13"/>
      <c r="Y988" s="14"/>
      <c r="Z988" s="14"/>
      <c r="AA988" s="14"/>
      <c r="AB988" s="14"/>
      <c r="AC988" s="15"/>
      <c r="AD988" s="5"/>
      <c r="AE988" s="16"/>
      <c r="AF988" s="17"/>
      <c r="AG988" s="5"/>
      <c r="AH988" s="5"/>
      <c r="AI988" s="5"/>
      <c r="AJ988" s="19"/>
      <c r="AK988" s="19"/>
      <c r="AL988" s="19"/>
      <c r="AM988" s="19"/>
      <c r="AN988" s="19"/>
      <c r="AO988" s="19"/>
      <c r="AP988" s="19"/>
    </row>
    <row r="989" ht="10.5" customHeight="1">
      <c r="A989" s="3"/>
      <c r="B989" s="3"/>
      <c r="C989" s="5"/>
      <c r="D989" s="7"/>
      <c r="E989" s="7"/>
      <c r="F989" s="8"/>
      <c r="G989" s="8"/>
      <c r="H989" s="8"/>
      <c r="I989" s="8"/>
      <c r="J989" s="8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10"/>
      <c r="V989" s="11"/>
      <c r="W989" s="12"/>
      <c r="X989" s="13"/>
      <c r="Y989" s="14"/>
      <c r="Z989" s="14"/>
      <c r="AA989" s="14"/>
      <c r="AB989" s="14"/>
      <c r="AC989" s="15"/>
      <c r="AD989" s="5"/>
      <c r="AE989" s="16"/>
      <c r="AF989" s="17"/>
      <c r="AG989" s="5"/>
      <c r="AH989" s="5"/>
      <c r="AI989" s="5"/>
      <c r="AJ989" s="19"/>
      <c r="AK989" s="19"/>
      <c r="AL989" s="19"/>
      <c r="AM989" s="19"/>
      <c r="AN989" s="19"/>
      <c r="AO989" s="19"/>
      <c r="AP989" s="19"/>
    </row>
    <row r="990" ht="10.5" customHeight="1">
      <c r="A990" s="3"/>
      <c r="B990" s="3"/>
      <c r="C990" s="5"/>
      <c r="D990" s="7"/>
      <c r="E990" s="7"/>
      <c r="F990" s="8"/>
      <c r="G990" s="8"/>
      <c r="H990" s="8"/>
      <c r="I990" s="8"/>
      <c r="J990" s="8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10"/>
      <c r="V990" s="11"/>
      <c r="W990" s="12"/>
      <c r="X990" s="13"/>
      <c r="Y990" s="14"/>
      <c r="Z990" s="14"/>
      <c r="AA990" s="14"/>
      <c r="AB990" s="14"/>
      <c r="AC990" s="15"/>
      <c r="AD990" s="5"/>
      <c r="AE990" s="16"/>
      <c r="AF990" s="17"/>
      <c r="AG990" s="5"/>
      <c r="AH990" s="5"/>
      <c r="AI990" s="5"/>
      <c r="AJ990" s="19"/>
      <c r="AK990" s="19"/>
      <c r="AL990" s="19"/>
      <c r="AM990" s="19"/>
      <c r="AN990" s="19"/>
      <c r="AO990" s="19"/>
      <c r="AP990" s="19"/>
    </row>
    <row r="991" ht="10.5" customHeight="1">
      <c r="A991" s="3"/>
      <c r="B991" s="3"/>
      <c r="C991" s="5"/>
      <c r="D991" s="7"/>
      <c r="E991" s="7"/>
      <c r="F991" s="8"/>
      <c r="G991" s="8"/>
      <c r="H991" s="8"/>
      <c r="I991" s="8"/>
      <c r="J991" s="8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10"/>
      <c r="V991" s="11"/>
      <c r="W991" s="12"/>
      <c r="X991" s="13"/>
      <c r="Y991" s="14"/>
      <c r="Z991" s="14"/>
      <c r="AA991" s="14"/>
      <c r="AB991" s="14"/>
      <c r="AC991" s="15"/>
      <c r="AD991" s="5"/>
      <c r="AE991" s="16"/>
      <c r="AF991" s="17"/>
      <c r="AG991" s="5"/>
      <c r="AH991" s="5"/>
      <c r="AI991" s="5"/>
      <c r="AJ991" s="19"/>
      <c r="AK991" s="19"/>
      <c r="AL991" s="19"/>
      <c r="AM991" s="19"/>
      <c r="AN991" s="19"/>
      <c r="AO991" s="19"/>
      <c r="AP991" s="19"/>
    </row>
    <row r="992" ht="10.5" customHeight="1">
      <c r="A992" s="3"/>
      <c r="B992" s="3"/>
      <c r="C992" s="5"/>
      <c r="D992" s="7"/>
      <c r="E992" s="7"/>
      <c r="F992" s="8"/>
      <c r="G992" s="8"/>
      <c r="H992" s="8"/>
      <c r="I992" s="8"/>
      <c r="J992" s="8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10"/>
      <c r="V992" s="11"/>
      <c r="W992" s="12"/>
      <c r="X992" s="13"/>
      <c r="Y992" s="14"/>
      <c r="Z992" s="14"/>
      <c r="AA992" s="14"/>
      <c r="AB992" s="14"/>
      <c r="AC992" s="15"/>
      <c r="AD992" s="5"/>
      <c r="AE992" s="16"/>
      <c r="AF992" s="17"/>
      <c r="AG992" s="5"/>
      <c r="AH992" s="5"/>
      <c r="AI992" s="5"/>
      <c r="AJ992" s="19"/>
      <c r="AK992" s="19"/>
      <c r="AL992" s="19"/>
      <c r="AM992" s="19"/>
      <c r="AN992" s="19"/>
      <c r="AO992" s="19"/>
      <c r="AP992" s="19"/>
    </row>
    <row r="993" ht="10.5" customHeight="1">
      <c r="A993" s="3"/>
      <c r="B993" s="3"/>
      <c r="C993" s="5"/>
      <c r="D993" s="7"/>
      <c r="E993" s="7"/>
      <c r="F993" s="8"/>
      <c r="G993" s="8"/>
      <c r="H993" s="8"/>
      <c r="I993" s="8"/>
      <c r="J993" s="8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10"/>
      <c r="V993" s="11"/>
      <c r="W993" s="12"/>
      <c r="X993" s="13"/>
      <c r="Y993" s="14"/>
      <c r="Z993" s="14"/>
      <c r="AA993" s="14"/>
      <c r="AB993" s="14"/>
      <c r="AC993" s="15"/>
      <c r="AD993" s="5"/>
      <c r="AE993" s="16"/>
      <c r="AF993" s="17"/>
      <c r="AG993" s="5"/>
      <c r="AH993" s="5"/>
      <c r="AI993" s="5"/>
      <c r="AJ993" s="19"/>
      <c r="AK993" s="19"/>
      <c r="AL993" s="19"/>
      <c r="AM993" s="19"/>
      <c r="AN993" s="19"/>
      <c r="AO993" s="19"/>
      <c r="AP993" s="19"/>
    </row>
    <row r="994" ht="10.5" customHeight="1">
      <c r="A994" s="3"/>
      <c r="B994" s="3"/>
      <c r="C994" s="5"/>
      <c r="D994" s="7"/>
      <c r="E994" s="7"/>
      <c r="F994" s="8"/>
      <c r="G994" s="8"/>
      <c r="H994" s="8"/>
      <c r="I994" s="8"/>
      <c r="J994" s="8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10"/>
      <c r="V994" s="11"/>
      <c r="W994" s="12"/>
      <c r="X994" s="13"/>
      <c r="Y994" s="14"/>
      <c r="Z994" s="14"/>
      <c r="AA994" s="14"/>
      <c r="AB994" s="14"/>
      <c r="AC994" s="15"/>
      <c r="AD994" s="5"/>
      <c r="AE994" s="16"/>
      <c r="AF994" s="17"/>
      <c r="AG994" s="5"/>
      <c r="AH994" s="5"/>
      <c r="AI994" s="5"/>
      <c r="AJ994" s="19"/>
      <c r="AK994" s="19"/>
      <c r="AL994" s="19"/>
      <c r="AM994" s="19"/>
      <c r="AN994" s="19"/>
      <c r="AO994" s="19"/>
      <c r="AP994" s="19"/>
    </row>
    <row r="995" ht="10.5" customHeight="1">
      <c r="A995" s="3"/>
      <c r="B995" s="3"/>
      <c r="C995" s="5"/>
      <c r="D995" s="7"/>
      <c r="E995" s="7"/>
      <c r="F995" s="8"/>
      <c r="G995" s="8"/>
      <c r="H995" s="8"/>
      <c r="I995" s="8"/>
      <c r="J995" s="8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10"/>
      <c r="V995" s="11"/>
      <c r="W995" s="12"/>
      <c r="X995" s="13"/>
      <c r="Y995" s="14"/>
      <c r="Z995" s="14"/>
      <c r="AA995" s="14"/>
      <c r="AB995" s="14"/>
      <c r="AC995" s="15"/>
      <c r="AD995" s="5"/>
      <c r="AE995" s="16"/>
      <c r="AF995" s="17"/>
      <c r="AG995" s="5"/>
      <c r="AH995" s="5"/>
      <c r="AI995" s="5"/>
      <c r="AJ995" s="19"/>
      <c r="AK995" s="19"/>
      <c r="AL995" s="19"/>
      <c r="AM995" s="19"/>
      <c r="AN995" s="19"/>
      <c r="AO995" s="19"/>
      <c r="AP995" s="19"/>
    </row>
    <row r="996" ht="10.5" customHeight="1">
      <c r="A996" s="3"/>
      <c r="B996" s="3"/>
      <c r="C996" s="5"/>
      <c r="D996" s="7"/>
      <c r="E996" s="7"/>
      <c r="F996" s="8"/>
      <c r="G996" s="8"/>
      <c r="H996" s="8"/>
      <c r="I996" s="8"/>
      <c r="J996" s="8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10"/>
      <c r="V996" s="11"/>
      <c r="W996" s="12"/>
      <c r="X996" s="13"/>
      <c r="Y996" s="14"/>
      <c r="Z996" s="14"/>
      <c r="AA996" s="14"/>
      <c r="AB996" s="14"/>
      <c r="AC996" s="15"/>
      <c r="AD996" s="5"/>
      <c r="AE996" s="16"/>
      <c r="AF996" s="17"/>
      <c r="AG996" s="5"/>
      <c r="AH996" s="5"/>
      <c r="AI996" s="5"/>
      <c r="AJ996" s="19"/>
      <c r="AK996" s="19"/>
      <c r="AL996" s="19"/>
      <c r="AM996" s="19"/>
      <c r="AN996" s="19"/>
      <c r="AO996" s="19"/>
      <c r="AP996" s="19"/>
    </row>
    <row r="997" ht="10.5" customHeight="1">
      <c r="A997" s="3"/>
      <c r="B997" s="3"/>
      <c r="C997" s="5"/>
      <c r="D997" s="7"/>
      <c r="E997" s="7"/>
      <c r="F997" s="8"/>
      <c r="G997" s="8"/>
      <c r="H997" s="8"/>
      <c r="I997" s="8"/>
      <c r="J997" s="8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10"/>
      <c r="V997" s="11"/>
      <c r="W997" s="12"/>
      <c r="X997" s="13"/>
      <c r="Y997" s="14"/>
      <c r="Z997" s="14"/>
      <c r="AA997" s="14"/>
      <c r="AB997" s="14"/>
      <c r="AC997" s="15"/>
      <c r="AD997" s="5"/>
      <c r="AE997" s="16"/>
      <c r="AF997" s="17"/>
      <c r="AG997" s="5"/>
      <c r="AH997" s="5"/>
      <c r="AI997" s="5"/>
      <c r="AJ997" s="19"/>
      <c r="AK997" s="19"/>
      <c r="AL997" s="19"/>
      <c r="AM997" s="19"/>
      <c r="AN997" s="19"/>
      <c r="AO997" s="19"/>
      <c r="AP997" s="19"/>
    </row>
    <row r="998" ht="10.5" customHeight="1">
      <c r="A998" s="3"/>
      <c r="B998" s="3"/>
      <c r="C998" s="5"/>
      <c r="D998" s="7"/>
      <c r="E998" s="7"/>
      <c r="F998" s="8"/>
      <c r="G998" s="8"/>
      <c r="H998" s="8"/>
      <c r="I998" s="8"/>
      <c r="J998" s="8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10"/>
      <c r="V998" s="11"/>
      <c r="W998" s="12"/>
      <c r="X998" s="13"/>
      <c r="Y998" s="14"/>
      <c r="Z998" s="14"/>
      <c r="AA998" s="14"/>
      <c r="AB998" s="14"/>
      <c r="AC998" s="15"/>
      <c r="AD998" s="5"/>
      <c r="AE998" s="16"/>
      <c r="AF998" s="17"/>
      <c r="AG998" s="5"/>
      <c r="AH998" s="5"/>
      <c r="AI998" s="5"/>
      <c r="AJ998" s="19"/>
      <c r="AK998" s="19"/>
      <c r="AL998" s="19"/>
      <c r="AM998" s="19"/>
      <c r="AN998" s="19"/>
      <c r="AO998" s="19"/>
      <c r="AP998" s="19"/>
    </row>
    <row r="999" ht="10.5" customHeight="1">
      <c r="A999" s="3"/>
      <c r="B999" s="3"/>
      <c r="C999" s="5"/>
      <c r="D999" s="7"/>
      <c r="E999" s="7"/>
      <c r="F999" s="8"/>
      <c r="G999" s="8"/>
      <c r="H999" s="8"/>
      <c r="I999" s="8"/>
      <c r="J999" s="8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10"/>
      <c r="V999" s="11"/>
      <c r="W999" s="12"/>
      <c r="X999" s="13"/>
      <c r="Y999" s="14"/>
      <c r="Z999" s="14"/>
      <c r="AA999" s="14"/>
      <c r="AB999" s="14"/>
      <c r="AC999" s="15"/>
      <c r="AD999" s="5"/>
      <c r="AE999" s="16"/>
      <c r="AF999" s="17"/>
      <c r="AG999" s="5"/>
      <c r="AH999" s="5"/>
      <c r="AI999" s="5"/>
      <c r="AJ999" s="19"/>
      <c r="AK999" s="19"/>
      <c r="AL999" s="19"/>
      <c r="AM999" s="19"/>
      <c r="AN999" s="19"/>
      <c r="AO999" s="19"/>
      <c r="AP999" s="19"/>
    </row>
    <row r="1000" ht="10.5" customHeight="1">
      <c r="A1000" s="3"/>
      <c r="B1000" s="3"/>
      <c r="C1000" s="5"/>
      <c r="D1000" s="7"/>
      <c r="E1000" s="7"/>
      <c r="F1000" s="8"/>
      <c r="G1000" s="8"/>
      <c r="H1000" s="8"/>
      <c r="I1000" s="8"/>
      <c r="J1000" s="8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10"/>
      <c r="V1000" s="11"/>
      <c r="W1000" s="12"/>
      <c r="X1000" s="13"/>
      <c r="Y1000" s="14"/>
      <c r="Z1000" s="14"/>
      <c r="AA1000" s="14"/>
      <c r="AB1000" s="14"/>
      <c r="AC1000" s="15"/>
      <c r="AD1000" s="5"/>
      <c r="AE1000" s="16"/>
      <c r="AF1000" s="17"/>
      <c r="AG1000" s="5"/>
      <c r="AH1000" s="5"/>
      <c r="AI1000" s="5"/>
      <c r="AJ1000" s="19"/>
      <c r="AK1000" s="19"/>
      <c r="AL1000" s="19"/>
      <c r="AM1000" s="19"/>
      <c r="AN1000" s="19"/>
      <c r="AO1000" s="19"/>
      <c r="AP1000" s="19"/>
    </row>
  </sheetData>
  <autoFilter ref="$C$9:$AM$389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1" width="1.5"/>
    <col customWidth="1" min="2" max="2" width="17.0"/>
    <col customWidth="1" min="3" max="3" width="7.0"/>
    <col customWidth="1" min="4" max="4" width="17.25"/>
    <col customWidth="1" min="5" max="5" width="10.63"/>
    <col customWidth="1" min="6" max="14" width="4.25"/>
    <col customWidth="1" min="15" max="15" width="3.25"/>
    <col customWidth="1" min="16" max="16" width="2.88"/>
    <col customWidth="1" min="17" max="26" width="1.25"/>
  </cols>
  <sheetData>
    <row r="1" ht="30.0" customHeight="1">
      <c r="A1" s="2"/>
      <c r="B1" s="4" t="s">
        <v>193</v>
      </c>
      <c r="L1" s="85"/>
      <c r="M1" s="85"/>
      <c r="N1" s="85"/>
      <c r="O1" s="86"/>
      <c r="P1" s="86"/>
      <c r="Q1" s="86"/>
      <c r="R1" s="2"/>
    </row>
    <row r="2">
      <c r="A2" s="2"/>
      <c r="B2" s="87"/>
      <c r="C2" s="88"/>
      <c r="D2" s="6"/>
      <c r="E2" s="89"/>
      <c r="F2" s="89"/>
      <c r="G2" s="89"/>
      <c r="H2" s="89"/>
      <c r="I2" s="89"/>
      <c r="J2" s="89"/>
      <c r="K2" s="6"/>
      <c r="L2" s="2"/>
      <c r="M2" s="2"/>
      <c r="N2" s="2"/>
      <c r="O2" s="90"/>
      <c r="P2" s="90"/>
      <c r="Q2" s="90"/>
      <c r="R2" s="2"/>
    </row>
    <row r="3">
      <c r="A3" s="2"/>
      <c r="B3" s="91" t="s">
        <v>196</v>
      </c>
      <c r="C3" s="92" t="s">
        <v>197</v>
      </c>
      <c r="D3" s="93" t="s">
        <v>198</v>
      </c>
      <c r="E3" s="94" t="s">
        <v>49</v>
      </c>
      <c r="F3" s="94" t="s">
        <v>33</v>
      </c>
      <c r="G3" s="94" t="s">
        <v>34</v>
      </c>
      <c r="H3" s="94" t="s">
        <v>35</v>
      </c>
      <c r="I3" s="94" t="s">
        <v>36</v>
      </c>
      <c r="J3" s="94" t="s">
        <v>39</v>
      </c>
      <c r="K3" s="95" t="s">
        <v>37</v>
      </c>
      <c r="L3" s="96" t="s">
        <v>38</v>
      </c>
      <c r="M3" s="96" t="s">
        <v>40</v>
      </c>
      <c r="N3" s="96" t="s">
        <v>41</v>
      </c>
      <c r="O3" s="97"/>
      <c r="P3" s="97"/>
      <c r="Q3" s="98"/>
      <c r="R3" s="99"/>
    </row>
    <row r="4">
      <c r="A4" s="2"/>
      <c r="B4" s="87" t="s">
        <v>201</v>
      </c>
      <c r="C4" s="88">
        <v>2040.0</v>
      </c>
      <c r="D4" s="102" t="s">
        <v>102</v>
      </c>
      <c r="E4" s="89">
        <v>42692.0</v>
      </c>
      <c r="F4" s="89" t="str">
        <f t="shared" ref="F4:N4" si="1">F$3</f>
        <v>ENG</v>
      </c>
      <c r="G4" s="89" t="str">
        <f t="shared" si="1"/>
        <v>FRE</v>
      </c>
      <c r="H4" s="89" t="str">
        <f t="shared" si="1"/>
        <v>GER</v>
      </c>
      <c r="I4" s="89" t="str">
        <f t="shared" si="1"/>
        <v>ITA</v>
      </c>
      <c r="J4" s="89" t="str">
        <f t="shared" si="1"/>
        <v>SPA</v>
      </c>
      <c r="K4" s="89" t="str">
        <f t="shared" si="1"/>
        <v>JPN</v>
      </c>
      <c r="L4" s="89" t="str">
        <f t="shared" si="1"/>
        <v>KOR</v>
      </c>
      <c r="M4" s="89" t="str">
        <f t="shared" si="1"/>
        <v>CHS</v>
      </c>
      <c r="N4" s="89" t="str">
        <f t="shared" si="1"/>
        <v>CHT</v>
      </c>
      <c r="O4" s="90"/>
      <c r="P4" s="90"/>
      <c r="Q4" s="90"/>
      <c r="R4" s="99"/>
    </row>
    <row r="5">
      <c r="A5" s="2"/>
      <c r="B5" s="87" t="s">
        <v>201</v>
      </c>
      <c r="C5" s="88">
        <v>2041.0</v>
      </c>
      <c r="D5" s="102" t="s">
        <v>106</v>
      </c>
      <c r="E5" s="89">
        <v>42692.0</v>
      </c>
      <c r="F5" s="89" t="str">
        <f t="shared" ref="F5:N5" si="2">F$3</f>
        <v>ENG</v>
      </c>
      <c r="G5" s="89" t="str">
        <f t="shared" si="2"/>
        <v>FRE</v>
      </c>
      <c r="H5" s="89" t="str">
        <f t="shared" si="2"/>
        <v>GER</v>
      </c>
      <c r="I5" s="89" t="str">
        <f t="shared" si="2"/>
        <v>ITA</v>
      </c>
      <c r="J5" s="89" t="str">
        <f t="shared" si="2"/>
        <v>SPA</v>
      </c>
      <c r="K5" s="89" t="str">
        <f t="shared" si="2"/>
        <v>JPN</v>
      </c>
      <c r="L5" s="89" t="str">
        <f t="shared" si="2"/>
        <v>KOR</v>
      </c>
      <c r="M5" s="89" t="str">
        <f t="shared" si="2"/>
        <v>CHS</v>
      </c>
      <c r="N5" s="89" t="str">
        <f t="shared" si="2"/>
        <v>CHT</v>
      </c>
      <c r="O5" s="90"/>
      <c r="P5" s="90"/>
      <c r="Q5" s="90"/>
      <c r="R5" s="99"/>
    </row>
    <row r="6">
      <c r="A6" s="2"/>
      <c r="B6" s="87" t="s">
        <v>201</v>
      </c>
      <c r="C6" s="88">
        <v>2042.0</v>
      </c>
      <c r="D6" s="102" t="s">
        <v>108</v>
      </c>
      <c r="E6" s="89">
        <v>42692.0</v>
      </c>
      <c r="F6" s="89" t="str">
        <f t="shared" ref="F6:N6" si="3">F$3</f>
        <v>ENG</v>
      </c>
      <c r="G6" s="89" t="str">
        <f t="shared" si="3"/>
        <v>FRE</v>
      </c>
      <c r="H6" s="89" t="str">
        <f t="shared" si="3"/>
        <v>GER</v>
      </c>
      <c r="I6" s="89" t="str">
        <f t="shared" si="3"/>
        <v>ITA</v>
      </c>
      <c r="J6" s="89" t="str">
        <f t="shared" si="3"/>
        <v>SPA</v>
      </c>
      <c r="K6" s="89" t="str">
        <f t="shared" si="3"/>
        <v>JPN</v>
      </c>
      <c r="L6" s="89" t="str">
        <f t="shared" si="3"/>
        <v>KOR</v>
      </c>
      <c r="M6" s="89" t="str">
        <f t="shared" si="3"/>
        <v>CHS</v>
      </c>
      <c r="N6" s="89" t="str">
        <f t="shared" si="3"/>
        <v>CHT</v>
      </c>
      <c r="O6" s="90"/>
      <c r="P6" s="90"/>
      <c r="Q6" s="90"/>
      <c r="R6" s="99"/>
    </row>
    <row r="7">
      <c r="A7" s="2"/>
      <c r="B7" s="87" t="s">
        <v>201</v>
      </c>
      <c r="C7" s="88">
        <v>2043.0</v>
      </c>
      <c r="D7" s="102" t="s">
        <v>109</v>
      </c>
      <c r="E7" s="89">
        <v>42692.0</v>
      </c>
      <c r="F7" s="89" t="str">
        <f t="shared" ref="F7:N7" si="4">F$3</f>
        <v>ENG</v>
      </c>
      <c r="G7" s="89" t="str">
        <f t="shared" si="4"/>
        <v>FRE</v>
      </c>
      <c r="H7" s="89" t="str">
        <f t="shared" si="4"/>
        <v>GER</v>
      </c>
      <c r="I7" s="89" t="str">
        <f t="shared" si="4"/>
        <v>ITA</v>
      </c>
      <c r="J7" s="89" t="str">
        <f t="shared" si="4"/>
        <v>SPA</v>
      </c>
      <c r="K7" s="89" t="str">
        <f t="shared" si="4"/>
        <v>JPN</v>
      </c>
      <c r="L7" s="89" t="str">
        <f t="shared" si="4"/>
        <v>KOR</v>
      </c>
      <c r="M7" s="89" t="str">
        <f t="shared" si="4"/>
        <v>CHS</v>
      </c>
      <c r="N7" s="89" t="str">
        <f t="shared" si="4"/>
        <v>CHT</v>
      </c>
      <c r="O7" s="90"/>
      <c r="P7" s="90"/>
      <c r="Q7" s="90"/>
      <c r="R7" s="99"/>
    </row>
    <row r="8">
      <c r="A8" s="2"/>
      <c r="B8" s="87" t="s">
        <v>201</v>
      </c>
      <c r="C8" s="88">
        <v>2044.0</v>
      </c>
      <c r="D8" s="102" t="s">
        <v>111</v>
      </c>
      <c r="E8" s="89">
        <v>42692.0</v>
      </c>
      <c r="F8" s="89" t="str">
        <f t="shared" ref="F8:N8" si="5">F$3</f>
        <v>ENG</v>
      </c>
      <c r="G8" s="89" t="str">
        <f t="shared" si="5"/>
        <v>FRE</v>
      </c>
      <c r="H8" s="89" t="str">
        <f t="shared" si="5"/>
        <v>GER</v>
      </c>
      <c r="I8" s="89" t="str">
        <f t="shared" si="5"/>
        <v>ITA</v>
      </c>
      <c r="J8" s="89" t="str">
        <f t="shared" si="5"/>
        <v>SPA</v>
      </c>
      <c r="K8" s="89" t="str">
        <f t="shared" si="5"/>
        <v>JPN</v>
      </c>
      <c r="L8" s="89" t="str">
        <f t="shared" si="5"/>
        <v>KOR</v>
      </c>
      <c r="M8" s="89" t="str">
        <f t="shared" si="5"/>
        <v>CHS</v>
      </c>
      <c r="N8" s="89" t="str">
        <f t="shared" si="5"/>
        <v>CHT</v>
      </c>
      <c r="O8" s="90"/>
      <c r="P8" s="90"/>
      <c r="Q8" s="90"/>
      <c r="R8" s="99"/>
    </row>
    <row r="9">
      <c r="A9" s="2"/>
      <c r="B9" s="87" t="s">
        <v>201</v>
      </c>
      <c r="C9" s="88">
        <v>2045.0</v>
      </c>
      <c r="D9" s="102" t="s">
        <v>69</v>
      </c>
      <c r="E9" s="89">
        <v>42692.0</v>
      </c>
      <c r="F9" s="89" t="str">
        <f t="shared" ref="F9:N9" si="6">F$3</f>
        <v>ENG</v>
      </c>
      <c r="G9" s="89" t="str">
        <f t="shared" si="6"/>
        <v>FRE</v>
      </c>
      <c r="H9" s="89" t="str">
        <f t="shared" si="6"/>
        <v>GER</v>
      </c>
      <c r="I9" s="89" t="str">
        <f t="shared" si="6"/>
        <v>ITA</v>
      </c>
      <c r="J9" s="89" t="str">
        <f t="shared" si="6"/>
        <v>SPA</v>
      </c>
      <c r="K9" s="89" t="str">
        <f t="shared" si="6"/>
        <v>JPN</v>
      </c>
      <c r="L9" s="89" t="str">
        <f t="shared" si="6"/>
        <v>KOR</v>
      </c>
      <c r="M9" s="89" t="str">
        <f t="shared" si="6"/>
        <v>CHS</v>
      </c>
      <c r="N9" s="89" t="str">
        <f t="shared" si="6"/>
        <v>CHT</v>
      </c>
      <c r="O9" s="90"/>
      <c r="P9" s="90"/>
      <c r="Q9" s="90"/>
      <c r="R9" s="99"/>
    </row>
    <row r="10">
      <c r="A10" s="2"/>
      <c r="B10" s="87" t="s">
        <v>201</v>
      </c>
      <c r="C10" s="88">
        <v>2046.0</v>
      </c>
      <c r="D10" s="102" t="s">
        <v>112</v>
      </c>
      <c r="E10" s="89">
        <v>42692.0</v>
      </c>
      <c r="F10" s="89" t="str">
        <f t="shared" ref="F10:N10" si="7">F$3</f>
        <v>ENG</v>
      </c>
      <c r="G10" s="89" t="str">
        <f t="shared" si="7"/>
        <v>FRE</v>
      </c>
      <c r="H10" s="89" t="str">
        <f t="shared" si="7"/>
        <v>GER</v>
      </c>
      <c r="I10" s="89" t="str">
        <f t="shared" si="7"/>
        <v>ITA</v>
      </c>
      <c r="J10" s="89" t="str">
        <f t="shared" si="7"/>
        <v>SPA</v>
      </c>
      <c r="K10" s="89" t="str">
        <f t="shared" si="7"/>
        <v>JPN</v>
      </c>
      <c r="L10" s="89" t="str">
        <f t="shared" si="7"/>
        <v>KOR</v>
      </c>
      <c r="M10" s="89" t="str">
        <f t="shared" si="7"/>
        <v>CHS</v>
      </c>
      <c r="N10" s="89" t="str">
        <f t="shared" si="7"/>
        <v>CHT</v>
      </c>
      <c r="O10" s="90"/>
      <c r="P10" s="90"/>
      <c r="Q10" s="90"/>
      <c r="R10" s="99"/>
    </row>
    <row r="11">
      <c r="A11" s="2"/>
      <c r="B11" s="87" t="s">
        <v>201</v>
      </c>
      <c r="C11" s="88">
        <v>1602.0</v>
      </c>
      <c r="D11" s="6" t="s">
        <v>97</v>
      </c>
      <c r="E11" s="89">
        <v>42692.0</v>
      </c>
      <c r="F11" s="89" t="str">
        <f t="shared" ref="F11:K11" si="8">F$3</f>
        <v>ENG</v>
      </c>
      <c r="G11" s="89" t="str">
        <f t="shared" si="8"/>
        <v>FRE</v>
      </c>
      <c r="H11" s="89" t="str">
        <f t="shared" si="8"/>
        <v>GER</v>
      </c>
      <c r="I11" s="89" t="str">
        <f t="shared" si="8"/>
        <v>ITA</v>
      </c>
      <c r="J11" s="89" t="str">
        <f t="shared" si="8"/>
        <v>SPA</v>
      </c>
      <c r="K11" s="89" t="str">
        <f t="shared" si="8"/>
        <v>JPN</v>
      </c>
      <c r="L11" s="2"/>
      <c r="M11" s="2"/>
      <c r="N11" s="2"/>
      <c r="O11" s="90"/>
      <c r="P11" s="90"/>
      <c r="Q11" s="90"/>
      <c r="R11" s="99"/>
    </row>
    <row r="12">
      <c r="A12" s="2"/>
      <c r="B12" s="87" t="s">
        <v>201</v>
      </c>
      <c r="C12" s="88">
        <v>1603.0</v>
      </c>
      <c r="D12" s="6" t="s">
        <v>100</v>
      </c>
      <c r="E12" s="89">
        <v>42692.0</v>
      </c>
      <c r="F12" s="89" t="str">
        <f t="shared" ref="F12:G12" si="9">F$3</f>
        <v>ENG</v>
      </c>
      <c r="G12" s="89" t="str">
        <f t="shared" si="9"/>
        <v>FRE</v>
      </c>
      <c r="H12" s="89"/>
      <c r="I12" s="89"/>
      <c r="J12" s="89" t="str">
        <f t="shared" ref="J12:L12" si="10">J$3</f>
        <v>SPA</v>
      </c>
      <c r="K12" s="89" t="str">
        <f t="shared" si="10"/>
        <v>JPN</v>
      </c>
      <c r="L12" s="89" t="str">
        <f t="shared" si="10"/>
        <v>KOR</v>
      </c>
      <c r="M12" s="2"/>
      <c r="N12" s="2"/>
      <c r="O12" s="90"/>
      <c r="P12" s="90"/>
      <c r="Q12" s="90"/>
      <c r="R12" s="99"/>
    </row>
    <row r="13">
      <c r="A13" s="2"/>
      <c r="B13" s="87" t="s">
        <v>201</v>
      </c>
      <c r="C13" s="88">
        <v>202.0</v>
      </c>
      <c r="D13" s="6" t="s">
        <v>60</v>
      </c>
      <c r="E13" s="89">
        <v>42692.0</v>
      </c>
      <c r="F13" s="89" t="str">
        <f t="shared" ref="F13:F14" si="11">F$3</f>
        <v>ENG</v>
      </c>
      <c r="G13" s="89"/>
      <c r="H13" s="89"/>
      <c r="I13" s="89"/>
      <c r="J13" s="89"/>
      <c r="K13" s="6"/>
      <c r="L13" s="2"/>
      <c r="M13" s="2"/>
      <c r="N13" s="2"/>
      <c r="O13" s="90"/>
      <c r="P13" s="90"/>
      <c r="Q13" s="90"/>
      <c r="R13" s="99"/>
    </row>
    <row r="14">
      <c r="A14" s="2"/>
      <c r="B14" s="87" t="s">
        <v>201</v>
      </c>
      <c r="C14" s="88">
        <v>201.0</v>
      </c>
      <c r="D14" s="6" t="s">
        <v>92</v>
      </c>
      <c r="E14" s="89">
        <v>42692.0</v>
      </c>
      <c r="F14" s="89" t="str">
        <f t="shared" si="11"/>
        <v>ENG</v>
      </c>
      <c r="G14" s="89" t="str">
        <f t="shared" ref="G14:L14" si="12">G$3</f>
        <v>FRE</v>
      </c>
      <c r="H14" s="89" t="str">
        <f t="shared" si="12"/>
        <v>GER</v>
      </c>
      <c r="I14" s="89" t="str">
        <f t="shared" si="12"/>
        <v>ITA</v>
      </c>
      <c r="J14" s="89" t="str">
        <f t="shared" si="12"/>
        <v>SPA</v>
      </c>
      <c r="K14" s="89" t="str">
        <f t="shared" si="12"/>
        <v>JPN</v>
      </c>
      <c r="L14" s="89" t="str">
        <f t="shared" si="12"/>
        <v>KOR</v>
      </c>
      <c r="M14" s="2"/>
      <c r="N14" s="2"/>
      <c r="O14" s="90"/>
      <c r="P14" s="90"/>
      <c r="Q14" s="90"/>
      <c r="R14" s="99"/>
    </row>
    <row r="15">
      <c r="A15" s="2"/>
      <c r="B15" s="87" t="s">
        <v>201</v>
      </c>
      <c r="C15" s="103">
        <v>205.0</v>
      </c>
      <c r="D15" s="6" t="s">
        <v>78</v>
      </c>
      <c r="E15" s="89">
        <v>42719.0</v>
      </c>
      <c r="F15" s="89"/>
      <c r="G15" s="89"/>
      <c r="H15" s="89"/>
      <c r="I15" s="89"/>
      <c r="J15" s="89"/>
      <c r="K15" s="89" t="str">
        <f t="shared" ref="K15:K17" si="13">K$3</f>
        <v>JPN</v>
      </c>
      <c r="L15" s="2"/>
      <c r="M15" s="2"/>
      <c r="N15" s="2"/>
      <c r="O15" s="90"/>
      <c r="P15" s="90"/>
      <c r="Q15" s="90"/>
      <c r="R15" s="99"/>
    </row>
    <row r="16">
      <c r="A16" s="2"/>
      <c r="B16" s="87" t="s">
        <v>201</v>
      </c>
      <c r="C16" s="103">
        <v>205.0</v>
      </c>
      <c r="D16" s="6" t="s">
        <v>81</v>
      </c>
      <c r="E16" s="89">
        <v>42719.0</v>
      </c>
      <c r="F16" s="89"/>
      <c r="G16" s="89"/>
      <c r="H16" s="89"/>
      <c r="I16" s="89"/>
      <c r="J16" s="89"/>
      <c r="K16" s="89" t="str">
        <f t="shared" si="13"/>
        <v>JPN</v>
      </c>
      <c r="L16" s="2"/>
      <c r="M16" s="2"/>
      <c r="N16" s="2"/>
      <c r="O16" s="90"/>
      <c r="P16" s="90"/>
      <c r="Q16" s="90"/>
      <c r="R16" s="99"/>
    </row>
    <row r="17">
      <c r="A17" s="2"/>
      <c r="B17" s="87" t="s">
        <v>201</v>
      </c>
      <c r="C17" s="88">
        <v>210.0</v>
      </c>
      <c r="D17" s="6" t="s">
        <v>85</v>
      </c>
      <c r="E17" s="89">
        <v>42719.0</v>
      </c>
      <c r="F17" s="89"/>
      <c r="G17" s="89"/>
      <c r="H17" s="89"/>
      <c r="I17" s="89"/>
      <c r="J17" s="89"/>
      <c r="K17" s="89" t="str">
        <f t="shared" si="13"/>
        <v>JPN</v>
      </c>
      <c r="L17" s="2"/>
      <c r="M17" s="2"/>
      <c r="N17" s="2"/>
      <c r="O17" s="90"/>
      <c r="P17" s="90"/>
      <c r="Q17" s="90"/>
      <c r="R17" s="99"/>
    </row>
    <row r="18">
      <c r="A18" s="2"/>
      <c r="B18" s="87" t="s">
        <v>209</v>
      </c>
      <c r="C18" s="88">
        <v>2047.0</v>
      </c>
      <c r="D18" s="6" t="s">
        <v>210</v>
      </c>
      <c r="E18" s="89">
        <v>42726.0</v>
      </c>
      <c r="F18" s="89" t="s">
        <v>33</v>
      </c>
      <c r="G18" s="89"/>
      <c r="H18" s="89"/>
      <c r="I18" s="89"/>
      <c r="J18" s="89"/>
      <c r="K18" s="6"/>
      <c r="L18" s="2"/>
      <c r="M18" s="2"/>
      <c r="N18" s="2"/>
      <c r="O18" s="90"/>
      <c r="P18" s="90"/>
      <c r="Q18" s="90"/>
      <c r="R18" s="99"/>
    </row>
    <row r="19">
      <c r="A19" s="2"/>
      <c r="B19" s="87" t="s">
        <v>201</v>
      </c>
      <c r="C19" s="88">
        <v>2047.0</v>
      </c>
      <c r="D19" s="6" t="s">
        <v>210</v>
      </c>
      <c r="E19" s="89">
        <v>42726.0</v>
      </c>
      <c r="F19" s="89"/>
      <c r="G19" s="89" t="str">
        <f t="shared" ref="G19:L19" si="14">G$3</f>
        <v>FRE</v>
      </c>
      <c r="H19" s="89" t="str">
        <f t="shared" si="14"/>
        <v>GER</v>
      </c>
      <c r="I19" s="89" t="str">
        <f t="shared" si="14"/>
        <v>ITA</v>
      </c>
      <c r="J19" s="89" t="str">
        <f t="shared" si="14"/>
        <v>SPA</v>
      </c>
      <c r="K19" s="89" t="str">
        <f t="shared" si="14"/>
        <v>JPN</v>
      </c>
      <c r="L19" s="89" t="str">
        <f t="shared" si="14"/>
        <v>KOR</v>
      </c>
      <c r="M19" s="2"/>
      <c r="N19" s="2"/>
      <c r="O19" s="90"/>
      <c r="P19" s="90"/>
      <c r="Q19" s="90"/>
      <c r="R19" s="99"/>
    </row>
    <row r="20">
      <c r="A20" s="2"/>
      <c r="B20" s="87" t="s">
        <v>211</v>
      </c>
      <c r="C20" s="88">
        <v>203.0</v>
      </c>
      <c r="D20" s="6" t="s">
        <v>212</v>
      </c>
      <c r="E20" s="89">
        <v>42739.0</v>
      </c>
      <c r="F20" s="89"/>
      <c r="G20" s="89"/>
      <c r="H20" s="89"/>
      <c r="I20" s="89"/>
      <c r="J20" s="89"/>
      <c r="K20" s="89" t="str">
        <f t="shared" ref="K20:K28" si="15">K$3</f>
        <v>JPN</v>
      </c>
      <c r="L20" s="2"/>
      <c r="M20" s="2"/>
      <c r="N20" s="2"/>
      <c r="O20" s="90"/>
      <c r="P20" s="90"/>
      <c r="Q20" s="90"/>
      <c r="R20" s="99"/>
    </row>
    <row r="21">
      <c r="A21" s="2"/>
      <c r="B21" s="87" t="s">
        <v>211</v>
      </c>
      <c r="C21" s="88">
        <v>204.0</v>
      </c>
      <c r="D21" s="6" t="s">
        <v>76</v>
      </c>
      <c r="E21" s="89">
        <v>42744.0</v>
      </c>
      <c r="F21" s="89"/>
      <c r="G21" s="89"/>
      <c r="H21" s="89"/>
      <c r="I21" s="89"/>
      <c r="J21" s="89"/>
      <c r="K21" s="89" t="str">
        <f t="shared" si="15"/>
        <v>JPN</v>
      </c>
      <c r="L21" s="2"/>
      <c r="M21" s="2"/>
      <c r="N21" s="2"/>
      <c r="O21" s="90"/>
      <c r="P21" s="90"/>
      <c r="Q21" s="90"/>
      <c r="R21" s="99"/>
    </row>
    <row r="22">
      <c r="A22" s="2"/>
      <c r="B22" s="87" t="s">
        <v>211</v>
      </c>
      <c r="C22" s="88">
        <v>204.0</v>
      </c>
      <c r="D22" s="6" t="s">
        <v>75</v>
      </c>
      <c r="E22" s="89">
        <v>42744.0</v>
      </c>
      <c r="F22" s="89"/>
      <c r="G22" s="89"/>
      <c r="H22" s="89"/>
      <c r="I22" s="89"/>
      <c r="J22" s="89"/>
      <c r="K22" s="89" t="str">
        <f t="shared" si="15"/>
        <v>JPN</v>
      </c>
      <c r="L22" s="2"/>
      <c r="M22" s="2"/>
      <c r="N22" s="2"/>
      <c r="O22" s="90"/>
      <c r="P22" s="90"/>
      <c r="Q22" s="90"/>
      <c r="R22" s="99"/>
    </row>
    <row r="23">
      <c r="A23" s="2"/>
      <c r="B23" s="87" t="s">
        <v>211</v>
      </c>
      <c r="C23" s="88">
        <v>204.0</v>
      </c>
      <c r="D23" s="6" t="s">
        <v>77</v>
      </c>
      <c r="E23" s="89">
        <v>42744.0</v>
      </c>
      <c r="F23" s="89"/>
      <c r="G23" s="89"/>
      <c r="H23" s="89"/>
      <c r="I23" s="89"/>
      <c r="J23" s="89"/>
      <c r="K23" s="89" t="str">
        <f t="shared" si="15"/>
        <v>JPN</v>
      </c>
      <c r="L23" s="2"/>
      <c r="M23" s="2"/>
      <c r="N23" s="2"/>
      <c r="O23" s="90"/>
      <c r="P23" s="90"/>
      <c r="Q23" s="90"/>
      <c r="R23" s="99"/>
    </row>
    <row r="24">
      <c r="A24" s="2"/>
      <c r="B24" s="87" t="s">
        <v>211</v>
      </c>
      <c r="C24" s="88">
        <v>204.0</v>
      </c>
      <c r="D24" s="6" t="s">
        <v>74</v>
      </c>
      <c r="E24" s="89">
        <v>42744.0</v>
      </c>
      <c r="F24" s="89"/>
      <c r="G24" s="89"/>
      <c r="H24" s="89"/>
      <c r="I24" s="89"/>
      <c r="J24" s="89"/>
      <c r="K24" s="89" t="str">
        <f t="shared" si="15"/>
        <v>JPN</v>
      </c>
      <c r="L24" s="2"/>
      <c r="M24" s="2"/>
      <c r="N24" s="2"/>
      <c r="O24" s="90"/>
      <c r="P24" s="90"/>
      <c r="Q24" s="90"/>
      <c r="R24" s="99"/>
    </row>
    <row r="25">
      <c r="A25" s="2"/>
      <c r="B25" s="87" t="s">
        <v>211</v>
      </c>
      <c r="C25" s="88">
        <v>204.0</v>
      </c>
      <c r="D25" s="6" t="s">
        <v>72</v>
      </c>
      <c r="E25" s="89">
        <v>42744.0</v>
      </c>
      <c r="F25" s="89"/>
      <c r="G25" s="89"/>
      <c r="H25" s="89"/>
      <c r="I25" s="89"/>
      <c r="J25" s="89"/>
      <c r="K25" s="89" t="str">
        <f t="shared" si="15"/>
        <v>JPN</v>
      </c>
      <c r="L25" s="2"/>
      <c r="M25" s="2"/>
      <c r="N25" s="2"/>
      <c r="O25" s="90"/>
      <c r="P25" s="90"/>
      <c r="Q25" s="90"/>
      <c r="R25" s="99"/>
    </row>
    <row r="26">
      <c r="A26" s="2"/>
      <c r="B26" s="87" t="s">
        <v>211</v>
      </c>
      <c r="C26" s="88">
        <v>204.0</v>
      </c>
      <c r="D26" s="6" t="s">
        <v>73</v>
      </c>
      <c r="E26" s="89">
        <v>42744.0</v>
      </c>
      <c r="F26" s="89"/>
      <c r="G26" s="89"/>
      <c r="H26" s="89"/>
      <c r="I26" s="89"/>
      <c r="J26" s="89"/>
      <c r="K26" s="89" t="str">
        <f t="shared" si="15"/>
        <v>JPN</v>
      </c>
      <c r="L26" s="2"/>
      <c r="M26" s="2"/>
      <c r="N26" s="2"/>
      <c r="O26" s="90"/>
      <c r="P26" s="90"/>
      <c r="Q26" s="90"/>
      <c r="R26" s="99"/>
    </row>
    <row r="27">
      <c r="A27" s="2"/>
      <c r="B27" s="87" t="s">
        <v>201</v>
      </c>
      <c r="C27" s="88">
        <v>208.0</v>
      </c>
      <c r="D27" s="6" t="s">
        <v>124</v>
      </c>
      <c r="E27" s="89">
        <v>42748.0</v>
      </c>
      <c r="F27" s="89"/>
      <c r="G27" s="89"/>
      <c r="H27" s="89"/>
      <c r="I27" s="89"/>
      <c r="J27" s="89"/>
      <c r="K27" s="89" t="str">
        <f t="shared" si="15"/>
        <v>JPN</v>
      </c>
      <c r="L27" s="2"/>
      <c r="M27" s="2"/>
      <c r="N27" s="2"/>
      <c r="O27" s="90"/>
      <c r="P27" s="90"/>
      <c r="Q27" s="90"/>
      <c r="R27" s="99"/>
    </row>
    <row r="28">
      <c r="A28" s="2"/>
      <c r="B28" s="87" t="s">
        <v>211</v>
      </c>
      <c r="C28" s="88">
        <v>207.0</v>
      </c>
      <c r="D28" s="6" t="s">
        <v>88</v>
      </c>
      <c r="E28" s="89">
        <v>42759.0</v>
      </c>
      <c r="F28" s="89"/>
      <c r="G28" s="89"/>
      <c r="H28" s="89"/>
      <c r="I28" s="89"/>
      <c r="J28" s="89"/>
      <c r="K28" s="89" t="str">
        <f t="shared" si="15"/>
        <v>JPN</v>
      </c>
      <c r="L28" s="2"/>
      <c r="M28" s="2"/>
      <c r="N28" s="2"/>
      <c r="O28" s="90"/>
      <c r="P28" s="90"/>
      <c r="Q28" s="90"/>
      <c r="R28" s="99"/>
    </row>
    <row r="29">
      <c r="A29" s="2"/>
      <c r="B29" s="87" t="s">
        <v>201</v>
      </c>
      <c r="C29" s="88">
        <v>0.0</v>
      </c>
      <c r="D29" s="6" t="s">
        <v>118</v>
      </c>
      <c r="E29" s="89">
        <v>42760.0</v>
      </c>
      <c r="F29" s="89" t="s">
        <v>33</v>
      </c>
      <c r="G29" s="89"/>
      <c r="H29" s="89"/>
      <c r="I29" s="89"/>
      <c r="J29" s="89"/>
      <c r="K29" s="6"/>
      <c r="L29" s="2"/>
      <c r="M29" s="2"/>
      <c r="N29" s="2"/>
      <c r="O29" s="90"/>
      <c r="P29" s="90"/>
      <c r="Q29" s="90"/>
      <c r="R29" s="99"/>
    </row>
    <row r="30">
      <c r="A30" s="2"/>
      <c r="B30" s="87" t="s">
        <v>215</v>
      </c>
      <c r="C30" s="88">
        <v>218.0</v>
      </c>
      <c r="D30" s="6" t="s">
        <v>135</v>
      </c>
      <c r="E30" s="89">
        <v>42762.0</v>
      </c>
      <c r="F30" s="89" t="s">
        <v>33</v>
      </c>
      <c r="G30" s="89"/>
      <c r="H30" s="89"/>
      <c r="I30" s="89"/>
      <c r="J30" s="89"/>
      <c r="K30" s="6"/>
      <c r="L30" s="2"/>
      <c r="M30" s="2"/>
      <c r="N30" s="2"/>
      <c r="O30" s="90"/>
      <c r="P30" s="90"/>
      <c r="Q30" s="90"/>
      <c r="R30" s="99"/>
    </row>
    <row r="31">
      <c r="A31" s="2"/>
      <c r="B31" s="87" t="s">
        <v>201</v>
      </c>
      <c r="C31" s="88">
        <v>599.0</v>
      </c>
      <c r="D31" s="6" t="s">
        <v>82</v>
      </c>
      <c r="E31" s="89">
        <v>42769.0</v>
      </c>
      <c r="F31" s="89" t="str">
        <f t="shared" ref="F31:J31" si="16">F$3</f>
        <v>ENG</v>
      </c>
      <c r="G31" s="89" t="str">
        <f t="shared" si="16"/>
        <v>FRE</v>
      </c>
      <c r="H31" s="89" t="str">
        <f t="shared" si="16"/>
        <v>GER</v>
      </c>
      <c r="I31" s="89" t="str">
        <f t="shared" si="16"/>
        <v>ITA</v>
      </c>
      <c r="J31" s="89" t="str">
        <f t="shared" si="16"/>
        <v>SPA</v>
      </c>
      <c r="K31" s="6"/>
      <c r="L31" s="2"/>
      <c r="M31" s="2"/>
      <c r="N31" s="2"/>
      <c r="O31" s="90"/>
      <c r="P31" s="90"/>
      <c r="Q31" s="90"/>
      <c r="R31" s="99"/>
    </row>
    <row r="32">
      <c r="A32" s="2"/>
      <c r="B32" s="87" t="s">
        <v>217</v>
      </c>
      <c r="C32" s="88">
        <v>219.0</v>
      </c>
      <c r="D32" s="6" t="s">
        <v>138</v>
      </c>
      <c r="E32" s="89">
        <v>42774.0</v>
      </c>
      <c r="F32" s="89"/>
      <c r="G32" s="89"/>
      <c r="H32" s="89"/>
      <c r="I32" s="89"/>
      <c r="J32" s="89"/>
      <c r="K32" s="89" t="str">
        <f>K$3</f>
        <v>JPN</v>
      </c>
      <c r="L32" s="2"/>
      <c r="M32" s="2"/>
      <c r="N32" s="2"/>
      <c r="O32" s="90"/>
      <c r="P32" s="90"/>
      <c r="Q32" s="90"/>
      <c r="R32" s="99"/>
    </row>
    <row r="33">
      <c r="A33" s="2"/>
      <c r="B33" s="87" t="s">
        <v>201</v>
      </c>
      <c r="C33" s="88">
        <v>599.0</v>
      </c>
      <c r="D33" s="6" t="s">
        <v>82</v>
      </c>
      <c r="E33" s="89">
        <v>42777.0</v>
      </c>
      <c r="F33" s="89" t="str">
        <f t="shared" ref="F33:G33" si="17">F$3</f>
        <v>ENG</v>
      </c>
      <c r="G33" s="89" t="str">
        <f t="shared" si="17"/>
        <v>FRE</v>
      </c>
      <c r="H33" s="89"/>
      <c r="I33" s="89"/>
      <c r="J33" s="89" t="str">
        <f>J$3</f>
        <v>SPA</v>
      </c>
      <c r="K33" s="6"/>
      <c r="L33" s="2"/>
      <c r="M33" s="2"/>
      <c r="N33" s="2"/>
      <c r="O33" s="90"/>
      <c r="P33" s="90"/>
      <c r="Q33" s="90"/>
      <c r="R33" s="99"/>
    </row>
    <row r="34">
      <c r="A34" s="2"/>
      <c r="B34" s="87" t="s">
        <v>211</v>
      </c>
      <c r="C34" s="103">
        <v>201.0</v>
      </c>
      <c r="D34" s="6" t="s">
        <v>57</v>
      </c>
      <c r="E34" s="89">
        <v>42777.0</v>
      </c>
      <c r="F34" s="89"/>
      <c r="G34" s="89"/>
      <c r="H34" s="89"/>
      <c r="I34" s="89"/>
      <c r="J34" s="89"/>
      <c r="K34" s="89" t="str">
        <f t="shared" ref="K34:K43" si="18">K$3</f>
        <v>JPN</v>
      </c>
      <c r="L34" s="2"/>
      <c r="M34" s="2"/>
      <c r="N34" s="2"/>
      <c r="O34" s="90"/>
      <c r="P34" s="90"/>
      <c r="Q34" s="90"/>
      <c r="R34" s="99"/>
    </row>
    <row r="35">
      <c r="A35" s="2"/>
      <c r="B35" s="87" t="s">
        <v>211</v>
      </c>
      <c r="C35" s="103">
        <v>201.0</v>
      </c>
      <c r="D35" s="6" t="s">
        <v>56</v>
      </c>
      <c r="E35" s="89">
        <v>42777.0</v>
      </c>
      <c r="F35" s="89"/>
      <c r="G35" s="89"/>
      <c r="H35" s="89"/>
      <c r="I35" s="89"/>
      <c r="J35" s="89"/>
      <c r="K35" s="89" t="str">
        <f t="shared" si="18"/>
        <v>JPN</v>
      </c>
      <c r="L35" s="2"/>
      <c r="M35" s="2"/>
      <c r="N35" s="2"/>
      <c r="O35" s="90"/>
      <c r="P35" s="90"/>
      <c r="Q35" s="90"/>
      <c r="R35" s="99"/>
    </row>
    <row r="36">
      <c r="A36" s="2"/>
      <c r="B36" s="87" t="s">
        <v>211</v>
      </c>
      <c r="C36" s="103">
        <v>201.0</v>
      </c>
      <c r="D36" s="6" t="s">
        <v>51</v>
      </c>
      <c r="E36" s="89">
        <v>42777.0</v>
      </c>
      <c r="F36" s="89"/>
      <c r="G36" s="89"/>
      <c r="H36" s="89"/>
      <c r="I36" s="89"/>
      <c r="J36" s="89"/>
      <c r="K36" s="89" t="str">
        <f t="shared" si="18"/>
        <v>JPN</v>
      </c>
      <c r="L36" s="2"/>
      <c r="M36" s="2"/>
      <c r="N36" s="2"/>
      <c r="O36" s="90"/>
      <c r="P36" s="90"/>
      <c r="Q36" s="90"/>
      <c r="R36" s="99"/>
    </row>
    <row r="37">
      <c r="A37" s="2"/>
      <c r="B37" s="87" t="s">
        <v>211</v>
      </c>
      <c r="C37" s="103">
        <v>211.0</v>
      </c>
      <c r="D37" s="6" t="s">
        <v>130</v>
      </c>
      <c r="E37" s="89">
        <v>42777.0</v>
      </c>
      <c r="F37" s="89"/>
      <c r="G37" s="89"/>
      <c r="H37" s="89"/>
      <c r="I37" s="89"/>
      <c r="J37" s="89"/>
      <c r="K37" s="89" t="str">
        <f t="shared" si="18"/>
        <v>JPN</v>
      </c>
      <c r="L37" s="2"/>
      <c r="M37" s="2"/>
      <c r="N37" s="2"/>
      <c r="O37" s="90"/>
      <c r="P37" s="90"/>
      <c r="Q37" s="90"/>
      <c r="R37" s="99"/>
    </row>
    <row r="38">
      <c r="A38" s="2"/>
      <c r="B38" s="87" t="s">
        <v>211</v>
      </c>
      <c r="C38" s="103">
        <v>211.0</v>
      </c>
      <c r="D38" s="6" t="s">
        <v>131</v>
      </c>
      <c r="E38" s="89">
        <v>42777.0</v>
      </c>
      <c r="F38" s="89"/>
      <c r="G38" s="89"/>
      <c r="H38" s="89"/>
      <c r="I38" s="89"/>
      <c r="J38" s="89"/>
      <c r="K38" s="89" t="str">
        <f t="shared" si="18"/>
        <v>JPN</v>
      </c>
      <c r="L38" s="2"/>
      <c r="M38" s="2"/>
      <c r="N38" s="2"/>
      <c r="O38" s="90"/>
      <c r="P38" s="90"/>
      <c r="Q38" s="90"/>
      <c r="R38" s="99"/>
    </row>
    <row r="39">
      <c r="A39" s="2"/>
      <c r="B39" s="87" t="s">
        <v>211</v>
      </c>
      <c r="C39" s="103">
        <v>211.0</v>
      </c>
      <c r="D39" s="6" t="s">
        <v>132</v>
      </c>
      <c r="E39" s="89">
        <v>42777.0</v>
      </c>
      <c r="F39" s="89"/>
      <c r="G39" s="89"/>
      <c r="H39" s="89"/>
      <c r="I39" s="89"/>
      <c r="J39" s="89"/>
      <c r="K39" s="89" t="str">
        <f t="shared" si="18"/>
        <v>JPN</v>
      </c>
      <c r="L39" s="2"/>
      <c r="M39" s="2"/>
      <c r="N39" s="2"/>
      <c r="O39" s="90"/>
      <c r="P39" s="90"/>
      <c r="Q39" s="90"/>
      <c r="R39" s="99"/>
    </row>
    <row r="40">
      <c r="A40" s="2"/>
      <c r="B40" s="87" t="s">
        <v>211</v>
      </c>
      <c r="C40" s="103">
        <v>211.0</v>
      </c>
      <c r="D40" s="6" t="s">
        <v>133</v>
      </c>
      <c r="E40" s="89">
        <v>42777.0</v>
      </c>
      <c r="F40" s="89"/>
      <c r="G40" s="89"/>
      <c r="H40" s="89"/>
      <c r="I40" s="89"/>
      <c r="J40" s="89"/>
      <c r="K40" s="89" t="str">
        <f t="shared" si="18"/>
        <v>JPN</v>
      </c>
      <c r="L40" s="2"/>
      <c r="M40" s="2"/>
      <c r="N40" s="2"/>
      <c r="O40" s="90"/>
      <c r="P40" s="90"/>
      <c r="Q40" s="90"/>
      <c r="R40" s="99"/>
    </row>
    <row r="41">
      <c r="A41" s="2"/>
      <c r="B41" s="87" t="s">
        <v>211</v>
      </c>
      <c r="C41" s="103">
        <v>211.0</v>
      </c>
      <c r="D41" s="6" t="s">
        <v>127</v>
      </c>
      <c r="E41" s="89">
        <v>42777.0</v>
      </c>
      <c r="F41" s="89"/>
      <c r="G41" s="89"/>
      <c r="H41" s="89"/>
      <c r="I41" s="89"/>
      <c r="J41" s="89"/>
      <c r="K41" s="89" t="str">
        <f t="shared" si="18"/>
        <v>JPN</v>
      </c>
      <c r="L41" s="2"/>
      <c r="M41" s="2"/>
      <c r="N41" s="2"/>
      <c r="O41" s="90"/>
      <c r="P41" s="90"/>
      <c r="Q41" s="90"/>
      <c r="R41" s="99"/>
    </row>
    <row r="42">
      <c r="A42" s="2"/>
      <c r="B42" s="87" t="s">
        <v>211</v>
      </c>
      <c r="C42" s="103">
        <v>211.0</v>
      </c>
      <c r="D42" s="6" t="s">
        <v>129</v>
      </c>
      <c r="E42" s="89">
        <v>42777.0</v>
      </c>
      <c r="F42" s="89"/>
      <c r="G42" s="89"/>
      <c r="H42" s="89"/>
      <c r="I42" s="89"/>
      <c r="J42" s="89"/>
      <c r="K42" s="89" t="str">
        <f t="shared" si="18"/>
        <v>JPN</v>
      </c>
      <c r="L42" s="2"/>
      <c r="M42" s="2"/>
      <c r="N42" s="2"/>
      <c r="O42" s="90"/>
      <c r="P42" s="90"/>
      <c r="Q42" s="90"/>
      <c r="R42" s="99"/>
    </row>
    <row r="43">
      <c r="A43" s="2"/>
      <c r="B43" s="87" t="s">
        <v>211</v>
      </c>
      <c r="C43" s="103">
        <v>211.0</v>
      </c>
      <c r="D43" s="6" t="s">
        <v>134</v>
      </c>
      <c r="E43" s="89">
        <v>42777.0</v>
      </c>
      <c r="F43" s="89"/>
      <c r="G43" s="89"/>
      <c r="H43" s="89"/>
      <c r="I43" s="89"/>
      <c r="J43" s="89"/>
      <c r="K43" s="89" t="str">
        <f t="shared" si="18"/>
        <v>JPN</v>
      </c>
      <c r="L43" s="2"/>
      <c r="M43" s="2"/>
      <c r="N43" s="2"/>
      <c r="O43" s="90"/>
      <c r="P43" s="90"/>
      <c r="Q43" s="90"/>
      <c r="R43" s="99"/>
    </row>
    <row r="44">
      <c r="A44" s="2"/>
      <c r="B44" s="87" t="s">
        <v>201</v>
      </c>
      <c r="C44" s="88">
        <v>1604.0</v>
      </c>
      <c r="D44" s="6" t="s">
        <v>124</v>
      </c>
      <c r="E44" s="89">
        <v>42787.0</v>
      </c>
      <c r="F44" s="89" t="str">
        <f t="shared" ref="F44:L44" si="19">F$3</f>
        <v>ENG</v>
      </c>
      <c r="G44" s="89" t="str">
        <f t="shared" si="19"/>
        <v>FRE</v>
      </c>
      <c r="H44" s="89" t="str">
        <f t="shared" si="19"/>
        <v>GER</v>
      </c>
      <c r="I44" s="89" t="str">
        <f t="shared" si="19"/>
        <v>ITA</v>
      </c>
      <c r="J44" s="89" t="str">
        <f t="shared" si="19"/>
        <v>SPA</v>
      </c>
      <c r="K44" s="89" t="str">
        <f t="shared" si="19"/>
        <v>JPN</v>
      </c>
      <c r="L44" s="89" t="str">
        <f t="shared" si="19"/>
        <v>KOR</v>
      </c>
      <c r="M44" s="2"/>
      <c r="N44" s="2"/>
      <c r="O44" s="90"/>
      <c r="P44" s="90"/>
      <c r="Q44" s="90"/>
      <c r="R44" s="99"/>
    </row>
    <row r="45">
      <c r="A45" s="2"/>
      <c r="B45" s="87" t="s">
        <v>201</v>
      </c>
      <c r="C45" s="88">
        <v>1605.0</v>
      </c>
      <c r="D45" s="6" t="s">
        <v>224</v>
      </c>
      <c r="E45" s="89">
        <v>42797.0</v>
      </c>
      <c r="F45" s="89" t="str">
        <f t="shared" ref="F45:L45" si="20">F$3</f>
        <v>ENG</v>
      </c>
      <c r="G45" s="89" t="str">
        <f t="shared" si="20"/>
        <v>FRE</v>
      </c>
      <c r="H45" s="89" t="str">
        <f t="shared" si="20"/>
        <v>GER</v>
      </c>
      <c r="I45" s="89" t="str">
        <f t="shared" si="20"/>
        <v>ITA</v>
      </c>
      <c r="J45" s="89" t="str">
        <f t="shared" si="20"/>
        <v>SPA</v>
      </c>
      <c r="K45" s="89" t="str">
        <f t="shared" si="20"/>
        <v>JPN</v>
      </c>
      <c r="L45" s="89" t="str">
        <f t="shared" si="20"/>
        <v>KOR</v>
      </c>
      <c r="M45" s="2"/>
      <c r="N45" s="2"/>
      <c r="O45" s="90"/>
      <c r="P45" s="90"/>
      <c r="Q45" s="90"/>
      <c r="R45" s="99"/>
    </row>
    <row r="46">
      <c r="A46" s="2"/>
      <c r="B46" s="87" t="s">
        <v>201</v>
      </c>
      <c r="C46" s="88">
        <v>1606.0</v>
      </c>
      <c r="D46" s="6" t="s">
        <v>225</v>
      </c>
      <c r="E46" s="89">
        <v>42801.0</v>
      </c>
      <c r="F46" s="89" t="str">
        <f t="shared" ref="F46:L46" si="21">F$3</f>
        <v>ENG</v>
      </c>
      <c r="G46" s="89" t="str">
        <f t="shared" si="21"/>
        <v>FRE</v>
      </c>
      <c r="H46" s="89" t="str">
        <f t="shared" si="21"/>
        <v>GER</v>
      </c>
      <c r="I46" s="89" t="str">
        <f t="shared" si="21"/>
        <v>ITA</v>
      </c>
      <c r="J46" s="89" t="str">
        <f t="shared" si="21"/>
        <v>SPA</v>
      </c>
      <c r="K46" s="89" t="str">
        <f t="shared" si="21"/>
        <v>JPN</v>
      </c>
      <c r="L46" s="89" t="str">
        <f t="shared" si="21"/>
        <v>KOR</v>
      </c>
      <c r="M46" s="2"/>
      <c r="N46" s="2"/>
      <c r="O46" s="90"/>
      <c r="P46" s="90"/>
      <c r="Q46" s="90"/>
      <c r="R46" s="99"/>
    </row>
    <row r="47">
      <c r="A47" s="2"/>
      <c r="B47" s="87" t="s">
        <v>201</v>
      </c>
      <c r="C47" s="88">
        <v>227.0</v>
      </c>
      <c r="D47" s="6" t="s">
        <v>57</v>
      </c>
      <c r="E47" s="89">
        <v>42805.0</v>
      </c>
      <c r="F47" s="89"/>
      <c r="G47" s="89"/>
      <c r="H47" s="89"/>
      <c r="I47" s="89"/>
      <c r="J47" s="89"/>
      <c r="K47" s="89" t="str">
        <f t="shared" ref="K47:K56" si="22">K$3</f>
        <v>JPN</v>
      </c>
      <c r="L47" s="2"/>
      <c r="M47" s="2"/>
      <c r="N47" s="2"/>
      <c r="O47" s="90"/>
      <c r="P47" s="90"/>
      <c r="Q47" s="90"/>
      <c r="R47" s="99"/>
    </row>
    <row r="48">
      <c r="A48" s="2"/>
      <c r="B48" s="87" t="s">
        <v>201</v>
      </c>
      <c r="C48" s="88">
        <v>224.0</v>
      </c>
      <c r="D48" s="6" t="s">
        <v>169</v>
      </c>
      <c r="E48" s="89">
        <v>42808.0</v>
      </c>
      <c r="F48" s="89"/>
      <c r="G48" s="89"/>
      <c r="H48" s="89"/>
      <c r="I48" s="89"/>
      <c r="J48" s="89"/>
      <c r="K48" s="89" t="str">
        <f t="shared" si="22"/>
        <v>JPN</v>
      </c>
      <c r="L48" s="2"/>
      <c r="M48" s="2"/>
      <c r="N48" s="2"/>
      <c r="O48" s="90"/>
      <c r="P48" s="90"/>
      <c r="Q48" s="90"/>
      <c r="R48" s="99"/>
    </row>
    <row r="49">
      <c r="A49" s="2"/>
      <c r="B49" s="87" t="s">
        <v>201</v>
      </c>
      <c r="C49" s="88">
        <v>220.0</v>
      </c>
      <c r="D49" s="6" t="s">
        <v>142</v>
      </c>
      <c r="E49" s="89">
        <v>42810.0</v>
      </c>
      <c r="F49" s="89"/>
      <c r="G49" s="89"/>
      <c r="H49" s="89"/>
      <c r="I49" s="89"/>
      <c r="J49" s="89"/>
      <c r="K49" s="89" t="str">
        <f t="shared" si="22"/>
        <v>JPN</v>
      </c>
      <c r="L49" s="2"/>
      <c r="M49" s="2"/>
      <c r="N49" s="2"/>
      <c r="O49" s="90"/>
      <c r="P49" s="90"/>
      <c r="Q49" s="90"/>
      <c r="R49" s="99"/>
    </row>
    <row r="50">
      <c r="A50" s="2"/>
      <c r="B50" s="87" t="s">
        <v>211</v>
      </c>
      <c r="C50" s="88">
        <v>211.0</v>
      </c>
      <c r="D50" s="6" t="s">
        <v>150</v>
      </c>
      <c r="E50" s="89">
        <v>42812.0</v>
      </c>
      <c r="F50" s="89"/>
      <c r="G50" s="89"/>
      <c r="H50" s="89"/>
      <c r="I50" s="89"/>
      <c r="J50" s="89"/>
      <c r="K50" s="89" t="str">
        <f t="shared" si="22"/>
        <v>JPN</v>
      </c>
      <c r="L50" s="2"/>
      <c r="M50" s="2"/>
      <c r="N50" s="2"/>
      <c r="O50" s="90"/>
      <c r="P50" s="90"/>
      <c r="Q50" s="90"/>
      <c r="R50" s="99"/>
    </row>
    <row r="51">
      <c r="A51" s="2"/>
      <c r="B51" s="87" t="s">
        <v>211</v>
      </c>
      <c r="C51" s="88">
        <v>211.0</v>
      </c>
      <c r="D51" s="6" t="s">
        <v>145</v>
      </c>
      <c r="E51" s="89">
        <v>42812.0</v>
      </c>
      <c r="F51" s="89"/>
      <c r="G51" s="89"/>
      <c r="H51" s="89"/>
      <c r="I51" s="89"/>
      <c r="J51" s="89"/>
      <c r="K51" s="89" t="str">
        <f t="shared" si="22"/>
        <v>JPN</v>
      </c>
      <c r="L51" s="2"/>
      <c r="M51" s="2"/>
      <c r="N51" s="2"/>
      <c r="O51" s="90"/>
      <c r="P51" s="90"/>
      <c r="Q51" s="90"/>
      <c r="R51" s="99"/>
    </row>
    <row r="52">
      <c r="A52" s="2"/>
      <c r="B52" s="87" t="s">
        <v>211</v>
      </c>
      <c r="C52" s="88">
        <v>211.0</v>
      </c>
      <c r="D52" s="6" t="s">
        <v>151</v>
      </c>
      <c r="E52" s="89">
        <v>42812.0</v>
      </c>
      <c r="F52" s="89"/>
      <c r="G52" s="89"/>
      <c r="H52" s="89"/>
      <c r="I52" s="89"/>
      <c r="J52" s="89"/>
      <c r="K52" s="89" t="str">
        <f t="shared" si="22"/>
        <v>JPN</v>
      </c>
      <c r="L52" s="2"/>
      <c r="M52" s="2"/>
      <c r="N52" s="2"/>
      <c r="O52" s="90"/>
      <c r="P52" s="90"/>
      <c r="Q52" s="90"/>
      <c r="R52" s="99"/>
    </row>
    <row r="53">
      <c r="A53" s="2"/>
      <c r="B53" s="87" t="s">
        <v>211</v>
      </c>
      <c r="C53" s="88">
        <v>211.0</v>
      </c>
      <c r="D53" s="6" t="s">
        <v>148</v>
      </c>
      <c r="E53" s="89">
        <v>42812.0</v>
      </c>
      <c r="F53" s="89"/>
      <c r="G53" s="89"/>
      <c r="H53" s="89"/>
      <c r="I53" s="89"/>
      <c r="J53" s="89"/>
      <c r="K53" s="89" t="str">
        <f t="shared" si="22"/>
        <v>JPN</v>
      </c>
      <c r="L53" s="2"/>
      <c r="M53" s="2"/>
      <c r="N53" s="2"/>
      <c r="O53" s="90"/>
      <c r="P53" s="90"/>
      <c r="Q53" s="90"/>
      <c r="R53" s="99"/>
    </row>
    <row r="54">
      <c r="A54" s="2"/>
      <c r="B54" s="87" t="s">
        <v>211</v>
      </c>
      <c r="C54" s="88">
        <v>211.0</v>
      </c>
      <c r="D54" s="6" t="s">
        <v>152</v>
      </c>
      <c r="E54" s="89">
        <v>42812.0</v>
      </c>
      <c r="F54" s="89"/>
      <c r="G54" s="89"/>
      <c r="H54" s="89"/>
      <c r="I54" s="89"/>
      <c r="J54" s="89"/>
      <c r="K54" s="89" t="str">
        <f t="shared" si="22"/>
        <v>JPN</v>
      </c>
      <c r="L54" s="2"/>
      <c r="M54" s="2"/>
      <c r="N54" s="2"/>
      <c r="O54" s="90"/>
      <c r="P54" s="90"/>
      <c r="Q54" s="90"/>
      <c r="R54" s="99"/>
    </row>
    <row r="55">
      <c r="A55" s="2"/>
      <c r="B55" s="87" t="s">
        <v>211</v>
      </c>
      <c r="C55" s="88">
        <v>211.0</v>
      </c>
      <c r="D55" s="6" t="s">
        <v>149</v>
      </c>
      <c r="E55" s="89">
        <v>42812.0</v>
      </c>
      <c r="F55" s="89"/>
      <c r="G55" s="89"/>
      <c r="H55" s="89"/>
      <c r="I55" s="89"/>
      <c r="J55" s="89"/>
      <c r="K55" s="89" t="str">
        <f t="shared" si="22"/>
        <v>JPN</v>
      </c>
      <c r="L55" s="2"/>
      <c r="M55" s="2"/>
      <c r="N55" s="2"/>
      <c r="O55" s="90"/>
      <c r="P55" s="90"/>
      <c r="Q55" s="90"/>
      <c r="R55" s="99"/>
    </row>
    <row r="56">
      <c r="A56" s="2"/>
      <c r="B56" s="87" t="s">
        <v>201</v>
      </c>
      <c r="C56" s="88">
        <v>225.0</v>
      </c>
      <c r="D56" s="6" t="s">
        <v>229</v>
      </c>
      <c r="E56" s="89">
        <v>42815.0</v>
      </c>
      <c r="F56" s="89"/>
      <c r="G56" s="89"/>
      <c r="H56" s="89"/>
      <c r="I56" s="89"/>
      <c r="J56" s="89"/>
      <c r="K56" s="89" t="str">
        <f t="shared" si="22"/>
        <v>JPN</v>
      </c>
      <c r="L56" s="2"/>
      <c r="M56" s="2"/>
      <c r="N56" s="2"/>
      <c r="O56" s="90"/>
      <c r="P56" s="90"/>
      <c r="Q56" s="90"/>
      <c r="R56" s="99"/>
    </row>
    <row r="57">
      <c r="A57" s="2"/>
      <c r="B57" s="87" t="s">
        <v>201</v>
      </c>
      <c r="C57" s="88">
        <v>1607.0</v>
      </c>
      <c r="D57" s="6" t="s">
        <v>124</v>
      </c>
      <c r="E57" s="89">
        <v>42815.0</v>
      </c>
      <c r="F57" s="89" t="str">
        <f t="shared" ref="F57:L57" si="23">F$3</f>
        <v>ENG</v>
      </c>
      <c r="G57" s="89" t="str">
        <f t="shared" si="23"/>
        <v>FRE</v>
      </c>
      <c r="H57" s="89" t="str">
        <f t="shared" si="23"/>
        <v>GER</v>
      </c>
      <c r="I57" s="89" t="str">
        <f t="shared" si="23"/>
        <v>ITA</v>
      </c>
      <c r="J57" s="89" t="str">
        <f t="shared" si="23"/>
        <v>SPA</v>
      </c>
      <c r="K57" s="89" t="str">
        <f t="shared" si="23"/>
        <v>JPN</v>
      </c>
      <c r="L57" s="89" t="str">
        <f t="shared" si="23"/>
        <v>KOR</v>
      </c>
      <c r="M57" s="2"/>
      <c r="N57" s="2"/>
      <c r="O57" s="90"/>
      <c r="P57" s="90"/>
      <c r="Q57" s="90"/>
      <c r="R57" s="99"/>
    </row>
    <row r="58">
      <c r="A58" s="2"/>
      <c r="B58" s="87" t="s">
        <v>201</v>
      </c>
      <c r="C58" s="88">
        <v>1608.0</v>
      </c>
      <c r="D58" s="6" t="s">
        <v>230</v>
      </c>
      <c r="E58" s="89">
        <v>42822.0</v>
      </c>
      <c r="F58" s="89" t="str">
        <f t="shared" ref="F58:L58" si="24">F$3</f>
        <v>ENG</v>
      </c>
      <c r="G58" s="89" t="str">
        <f t="shared" si="24"/>
        <v>FRE</v>
      </c>
      <c r="H58" s="89" t="str">
        <f t="shared" si="24"/>
        <v>GER</v>
      </c>
      <c r="I58" s="89" t="str">
        <f t="shared" si="24"/>
        <v>ITA</v>
      </c>
      <c r="J58" s="89" t="str">
        <f t="shared" si="24"/>
        <v>SPA</v>
      </c>
      <c r="K58" s="89" t="str">
        <f t="shared" si="24"/>
        <v>JPN</v>
      </c>
      <c r="L58" s="89" t="str">
        <f t="shared" si="24"/>
        <v>KOR</v>
      </c>
      <c r="M58" s="2"/>
      <c r="N58" s="2"/>
      <c r="O58" s="90"/>
      <c r="P58" s="90"/>
      <c r="Q58" s="90"/>
      <c r="R58" s="99"/>
    </row>
    <row r="59">
      <c r="A59" s="2"/>
      <c r="B59" s="87" t="s">
        <v>201</v>
      </c>
      <c r="C59" s="88">
        <v>1107.0</v>
      </c>
      <c r="D59" s="6" t="s">
        <v>212</v>
      </c>
      <c r="E59" s="89">
        <v>42829.0</v>
      </c>
      <c r="F59" s="89"/>
      <c r="G59" s="89"/>
      <c r="H59" s="89"/>
      <c r="I59" s="89"/>
      <c r="J59" s="89"/>
      <c r="K59" s="6"/>
      <c r="L59" s="89" t="str">
        <f>L$3</f>
        <v>KOR</v>
      </c>
      <c r="M59" s="2"/>
      <c r="N59" s="2"/>
      <c r="O59" s="90"/>
      <c r="P59" s="90"/>
      <c r="Q59" s="90"/>
      <c r="R59" s="99"/>
    </row>
    <row r="60">
      <c r="A60" s="2"/>
      <c r="B60" s="87" t="s">
        <v>201</v>
      </c>
      <c r="C60" s="88">
        <v>1609.0</v>
      </c>
      <c r="D60" s="6" t="s">
        <v>225</v>
      </c>
      <c r="E60" s="89">
        <v>42832.0</v>
      </c>
      <c r="F60" s="89" t="str">
        <f t="shared" ref="F60:G60" si="25">F$3</f>
        <v>ENG</v>
      </c>
      <c r="G60" s="89" t="str">
        <f t="shared" si="25"/>
        <v>FRE</v>
      </c>
      <c r="H60" s="89"/>
      <c r="I60" s="89" t="str">
        <f t="shared" ref="I60:L60" si="26">I$3</f>
        <v>ITA</v>
      </c>
      <c r="J60" s="89" t="str">
        <f t="shared" si="26"/>
        <v>SPA</v>
      </c>
      <c r="K60" s="89" t="str">
        <f t="shared" si="26"/>
        <v>JPN</v>
      </c>
      <c r="L60" s="89" t="str">
        <f t="shared" si="26"/>
        <v>KOR</v>
      </c>
      <c r="M60" s="2"/>
      <c r="N60" s="2"/>
      <c r="O60" s="90"/>
      <c r="P60" s="90"/>
      <c r="Q60" s="90"/>
      <c r="R60" s="99"/>
    </row>
    <row r="61">
      <c r="A61" s="2"/>
      <c r="B61" s="87" t="s">
        <v>232</v>
      </c>
      <c r="C61" s="88">
        <v>1609.0</v>
      </c>
      <c r="D61" s="6" t="s">
        <v>225</v>
      </c>
      <c r="E61" s="89">
        <v>42832.0</v>
      </c>
      <c r="F61" s="89"/>
      <c r="G61" s="89"/>
      <c r="H61" s="89" t="str">
        <f>H$3</f>
        <v>GER</v>
      </c>
      <c r="I61" s="89"/>
      <c r="J61" s="89"/>
      <c r="K61" s="6"/>
      <c r="L61" s="2"/>
      <c r="M61" s="2"/>
      <c r="N61" s="2"/>
      <c r="O61" s="90"/>
      <c r="P61" s="90"/>
      <c r="Q61" s="90"/>
      <c r="R61" s="99"/>
    </row>
    <row r="62">
      <c r="A62" s="2"/>
      <c r="B62" s="87" t="s">
        <v>233</v>
      </c>
      <c r="C62" s="88">
        <v>1105.0</v>
      </c>
      <c r="D62" s="6" t="s">
        <v>142</v>
      </c>
      <c r="E62" s="89">
        <v>42833.0</v>
      </c>
      <c r="F62" s="89"/>
      <c r="G62" s="89"/>
      <c r="H62" s="89"/>
      <c r="I62" s="89"/>
      <c r="J62" s="89"/>
      <c r="K62" s="6"/>
      <c r="L62" s="89" t="str">
        <f>L$3</f>
        <v>KOR</v>
      </c>
      <c r="M62" s="2"/>
      <c r="N62" s="2"/>
      <c r="O62" s="90"/>
      <c r="P62" s="90"/>
      <c r="Q62" s="90"/>
      <c r="R62" s="99"/>
    </row>
    <row r="63">
      <c r="A63" s="2"/>
      <c r="B63" s="87" t="s">
        <v>201</v>
      </c>
      <c r="C63" s="88">
        <v>223.0</v>
      </c>
      <c r="D63" s="6" t="s">
        <v>156</v>
      </c>
      <c r="E63" s="89">
        <v>42839.0</v>
      </c>
      <c r="F63" s="89"/>
      <c r="G63" s="89"/>
      <c r="H63" s="89"/>
      <c r="I63" s="89"/>
      <c r="J63" s="89"/>
      <c r="K63" s="89" t="str">
        <f t="shared" ref="K63:K64" si="27">K$3</f>
        <v>JPN</v>
      </c>
      <c r="L63" s="2"/>
      <c r="M63" s="2"/>
      <c r="N63" s="2"/>
      <c r="O63" s="90"/>
      <c r="P63" s="90"/>
      <c r="Q63" s="90"/>
      <c r="R63" s="99"/>
    </row>
    <row r="64">
      <c r="A64" s="2"/>
      <c r="B64" s="87" t="s">
        <v>211</v>
      </c>
      <c r="C64" s="88">
        <v>222.0</v>
      </c>
      <c r="D64" s="6" t="s">
        <v>153</v>
      </c>
      <c r="E64" s="89">
        <v>42840.0</v>
      </c>
      <c r="F64" s="89"/>
      <c r="G64" s="89"/>
      <c r="H64" s="89"/>
      <c r="I64" s="89"/>
      <c r="J64" s="89"/>
      <c r="K64" s="89" t="str">
        <f t="shared" si="27"/>
        <v>JPN</v>
      </c>
      <c r="L64" s="2"/>
      <c r="M64" s="2"/>
      <c r="N64" s="2"/>
      <c r="O64" s="90"/>
      <c r="P64" s="90"/>
      <c r="Q64" s="90"/>
      <c r="R64" s="99"/>
    </row>
    <row r="65">
      <c r="A65" s="2"/>
      <c r="B65" s="87" t="s">
        <v>201</v>
      </c>
      <c r="C65" s="88">
        <v>1610.0</v>
      </c>
      <c r="D65" s="6" t="s">
        <v>124</v>
      </c>
      <c r="E65" s="89">
        <v>42843.0</v>
      </c>
      <c r="F65" s="89" t="str">
        <f t="shared" ref="F65:L65" si="28">F$3</f>
        <v>ENG</v>
      </c>
      <c r="G65" s="89" t="str">
        <f t="shared" si="28"/>
        <v>FRE</v>
      </c>
      <c r="H65" s="89" t="str">
        <f t="shared" si="28"/>
        <v>GER</v>
      </c>
      <c r="I65" s="89" t="str">
        <f t="shared" si="28"/>
        <v>ITA</v>
      </c>
      <c r="J65" s="89" t="str">
        <f t="shared" si="28"/>
        <v>SPA</v>
      </c>
      <c r="K65" s="89" t="str">
        <f t="shared" si="28"/>
        <v>JPN</v>
      </c>
      <c r="L65" s="89" t="str">
        <f t="shared" si="28"/>
        <v>KOR</v>
      </c>
      <c r="M65" s="2"/>
      <c r="N65" s="2"/>
      <c r="O65" s="90"/>
      <c r="P65" s="90"/>
      <c r="Q65" s="90"/>
      <c r="R65" s="99"/>
    </row>
    <row r="66">
      <c r="A66" s="2"/>
      <c r="B66" s="43" t="s">
        <v>201</v>
      </c>
      <c r="C66" s="106">
        <v>223.0</v>
      </c>
      <c r="D66" s="107" t="s">
        <v>142</v>
      </c>
      <c r="E66" s="108">
        <v>42853.0</v>
      </c>
      <c r="F66" s="89" t="str">
        <f>F$3</f>
        <v>ENG</v>
      </c>
      <c r="G66" s="89"/>
      <c r="H66" s="89"/>
      <c r="I66" s="89"/>
      <c r="J66" s="89"/>
      <c r="K66" s="6"/>
      <c r="L66" s="2"/>
      <c r="M66" s="2"/>
      <c r="N66" s="2"/>
      <c r="O66" s="90"/>
      <c r="P66" s="90"/>
      <c r="Q66" s="90"/>
      <c r="R66" s="99"/>
    </row>
    <row r="67">
      <c r="A67" s="2"/>
      <c r="B67" s="43" t="s">
        <v>201</v>
      </c>
      <c r="C67" s="106">
        <v>204.0</v>
      </c>
      <c r="D67" s="107" t="s">
        <v>69</v>
      </c>
      <c r="E67" s="108">
        <v>42853.0</v>
      </c>
      <c r="F67" s="89"/>
      <c r="G67" s="89"/>
      <c r="H67" s="89"/>
      <c r="I67" s="89"/>
      <c r="J67" s="89"/>
      <c r="K67" s="89" t="str">
        <f>K$3</f>
        <v>JPN</v>
      </c>
      <c r="L67" s="2"/>
      <c r="M67" s="2"/>
      <c r="N67" s="2"/>
      <c r="O67" s="90"/>
      <c r="P67" s="109" t="s">
        <v>235</v>
      </c>
      <c r="Q67" s="109"/>
      <c r="R67" s="99"/>
    </row>
    <row r="68">
      <c r="A68" s="2"/>
      <c r="B68" s="87" t="s">
        <v>233</v>
      </c>
      <c r="C68" s="106">
        <v>1111.0</v>
      </c>
      <c r="D68" s="6" t="s">
        <v>150</v>
      </c>
      <c r="E68" s="108">
        <v>42854.0</v>
      </c>
      <c r="F68" s="89"/>
      <c r="G68" s="89"/>
      <c r="H68" s="89"/>
      <c r="I68" s="89"/>
      <c r="J68" s="89"/>
      <c r="K68" s="6"/>
      <c r="L68" s="89" t="str">
        <f t="shared" ref="L68:L75" si="29">L$3</f>
        <v>KOR</v>
      </c>
      <c r="M68" s="2"/>
      <c r="N68" s="2"/>
      <c r="O68" s="90"/>
      <c r="P68" s="90"/>
      <c r="Q68" s="90"/>
      <c r="R68" s="99"/>
    </row>
    <row r="69">
      <c r="A69" s="2"/>
      <c r="B69" s="87" t="s">
        <v>233</v>
      </c>
      <c r="C69" s="106">
        <v>1111.0</v>
      </c>
      <c r="D69" s="6" t="s">
        <v>145</v>
      </c>
      <c r="E69" s="108">
        <v>42854.0</v>
      </c>
      <c r="F69" s="89"/>
      <c r="G69" s="89"/>
      <c r="H69" s="89"/>
      <c r="I69" s="89"/>
      <c r="J69" s="89"/>
      <c r="K69" s="6"/>
      <c r="L69" s="89" t="str">
        <f t="shared" si="29"/>
        <v>KOR</v>
      </c>
      <c r="M69" s="2"/>
      <c r="N69" s="2"/>
      <c r="O69" s="90"/>
      <c r="P69" s="90"/>
      <c r="Q69" s="90"/>
      <c r="R69" s="99"/>
    </row>
    <row r="70">
      <c r="A70" s="2"/>
      <c r="B70" s="87" t="s">
        <v>233</v>
      </c>
      <c r="C70" s="106">
        <v>1111.0</v>
      </c>
      <c r="D70" s="6" t="s">
        <v>151</v>
      </c>
      <c r="E70" s="108">
        <v>42854.0</v>
      </c>
      <c r="F70" s="89"/>
      <c r="G70" s="89"/>
      <c r="H70" s="89"/>
      <c r="I70" s="89"/>
      <c r="J70" s="89"/>
      <c r="K70" s="6"/>
      <c r="L70" s="89" t="str">
        <f t="shared" si="29"/>
        <v>KOR</v>
      </c>
      <c r="M70" s="2"/>
      <c r="N70" s="2"/>
      <c r="O70" s="90"/>
      <c r="P70" s="90"/>
      <c r="Q70" s="90"/>
      <c r="R70" s="99"/>
    </row>
    <row r="71">
      <c r="A71" s="2"/>
      <c r="B71" s="87" t="s">
        <v>233</v>
      </c>
      <c r="C71" s="106">
        <v>1111.0</v>
      </c>
      <c r="D71" s="6" t="s">
        <v>148</v>
      </c>
      <c r="E71" s="108">
        <v>42854.0</v>
      </c>
      <c r="F71" s="89"/>
      <c r="G71" s="89"/>
      <c r="H71" s="89"/>
      <c r="I71" s="89"/>
      <c r="J71" s="89"/>
      <c r="K71" s="6"/>
      <c r="L71" s="89" t="str">
        <f t="shared" si="29"/>
        <v>KOR</v>
      </c>
      <c r="M71" s="2"/>
      <c r="N71" s="2"/>
      <c r="O71" s="90"/>
      <c r="P71" s="90"/>
      <c r="Q71" s="90"/>
      <c r="R71" s="99"/>
    </row>
    <row r="72">
      <c r="A72" s="2"/>
      <c r="B72" s="87" t="s">
        <v>233</v>
      </c>
      <c r="C72" s="106">
        <v>1111.0</v>
      </c>
      <c r="D72" s="6" t="s">
        <v>152</v>
      </c>
      <c r="E72" s="108">
        <v>42854.0</v>
      </c>
      <c r="F72" s="89"/>
      <c r="G72" s="89"/>
      <c r="H72" s="89"/>
      <c r="I72" s="89"/>
      <c r="J72" s="89"/>
      <c r="K72" s="6"/>
      <c r="L72" s="89" t="str">
        <f t="shared" si="29"/>
        <v>KOR</v>
      </c>
      <c r="M72" s="2"/>
      <c r="N72" s="2"/>
      <c r="O72" s="90"/>
      <c r="P72" s="90"/>
      <c r="Q72" s="90"/>
      <c r="R72" s="99"/>
    </row>
    <row r="73">
      <c r="A73" s="2"/>
      <c r="B73" s="87" t="s">
        <v>233</v>
      </c>
      <c r="C73" s="106">
        <v>1111.0</v>
      </c>
      <c r="D73" s="6" t="s">
        <v>149</v>
      </c>
      <c r="E73" s="108">
        <v>42854.0</v>
      </c>
      <c r="F73" s="89"/>
      <c r="G73" s="89"/>
      <c r="H73" s="89"/>
      <c r="I73" s="89"/>
      <c r="J73" s="89"/>
      <c r="K73" s="6"/>
      <c r="L73" s="89" t="str">
        <f t="shared" si="29"/>
        <v>KOR</v>
      </c>
      <c r="M73" s="2"/>
      <c r="N73" s="2"/>
      <c r="O73" s="90"/>
      <c r="P73" s="90"/>
      <c r="Q73" s="90"/>
      <c r="R73" s="99"/>
    </row>
    <row r="74">
      <c r="A74" s="2"/>
      <c r="B74" s="43" t="s">
        <v>238</v>
      </c>
      <c r="C74" s="106">
        <v>1109.0</v>
      </c>
      <c r="D74" s="107" t="s">
        <v>239</v>
      </c>
      <c r="E74" s="108">
        <v>42857.0</v>
      </c>
      <c r="F74" s="89"/>
      <c r="G74" s="89"/>
      <c r="H74" s="89"/>
      <c r="I74" s="89"/>
      <c r="J74" s="89"/>
      <c r="K74" s="6"/>
      <c r="L74" s="89" t="str">
        <f t="shared" si="29"/>
        <v>KOR</v>
      </c>
      <c r="M74" s="2"/>
      <c r="N74" s="2"/>
      <c r="O74" s="90"/>
      <c r="P74" s="90"/>
      <c r="Q74" s="90"/>
      <c r="R74" s="99"/>
    </row>
    <row r="75">
      <c r="A75" s="2"/>
      <c r="B75" s="43" t="s">
        <v>238</v>
      </c>
      <c r="C75" s="106">
        <v>1110.0</v>
      </c>
      <c r="D75" s="107" t="s">
        <v>240</v>
      </c>
      <c r="E75" s="108">
        <v>42857.0</v>
      </c>
      <c r="F75" s="89"/>
      <c r="G75" s="89"/>
      <c r="H75" s="89"/>
      <c r="I75" s="89"/>
      <c r="J75" s="89"/>
      <c r="K75" s="6"/>
      <c r="L75" s="89" t="str">
        <f t="shared" si="29"/>
        <v>KOR</v>
      </c>
      <c r="M75" s="2"/>
      <c r="N75" s="2"/>
      <c r="O75" s="90"/>
      <c r="P75" s="90"/>
      <c r="Q75" s="90"/>
      <c r="R75" s="99"/>
    </row>
    <row r="76">
      <c r="A76" s="2"/>
      <c r="B76" s="87" t="s">
        <v>201</v>
      </c>
      <c r="C76" s="88">
        <v>223.0</v>
      </c>
      <c r="D76" s="107" t="s">
        <v>159</v>
      </c>
      <c r="E76" s="108">
        <v>42858.0</v>
      </c>
      <c r="F76" s="89"/>
      <c r="G76" s="89"/>
      <c r="H76" s="89"/>
      <c r="I76" s="89"/>
      <c r="J76" s="89"/>
      <c r="K76" s="89" t="str">
        <f>K$3</f>
        <v>JPN</v>
      </c>
      <c r="L76" s="2"/>
      <c r="M76" s="2"/>
      <c r="N76" s="2"/>
      <c r="O76" s="90"/>
      <c r="P76" s="90"/>
      <c r="Q76" s="90"/>
      <c r="R76" s="99"/>
    </row>
    <row r="77">
      <c r="A77" s="2"/>
      <c r="B77" s="43" t="s">
        <v>242</v>
      </c>
      <c r="C77" s="106">
        <v>1112.0</v>
      </c>
      <c r="D77" s="107" t="s">
        <v>243</v>
      </c>
      <c r="E77" s="108">
        <v>42859.0</v>
      </c>
      <c r="F77" s="89"/>
      <c r="G77" s="89"/>
      <c r="H77" s="89"/>
      <c r="I77" s="89"/>
      <c r="J77" s="89"/>
      <c r="K77" s="6"/>
      <c r="L77" s="89" t="str">
        <f>L$3</f>
        <v>KOR</v>
      </c>
      <c r="M77" s="2"/>
      <c r="N77" s="2"/>
      <c r="O77" s="90"/>
      <c r="P77" s="90"/>
      <c r="Q77" s="90"/>
      <c r="R77" s="99"/>
    </row>
    <row r="78">
      <c r="A78" s="2"/>
      <c r="B78" s="43" t="s">
        <v>244</v>
      </c>
      <c r="C78" s="106">
        <v>606.0</v>
      </c>
      <c r="D78" s="107" t="s">
        <v>245</v>
      </c>
      <c r="E78" s="108">
        <v>42861.0</v>
      </c>
      <c r="F78" s="89" t="str">
        <f>F$3</f>
        <v>ENG</v>
      </c>
      <c r="G78" s="89"/>
      <c r="H78" s="89"/>
      <c r="I78" s="89"/>
      <c r="J78" s="89"/>
      <c r="K78" s="6"/>
      <c r="L78" s="2"/>
      <c r="M78" s="2"/>
      <c r="N78" s="2"/>
      <c r="O78" s="109" t="s">
        <v>30</v>
      </c>
      <c r="P78" s="90"/>
      <c r="Q78" s="90"/>
      <c r="R78" s="99"/>
    </row>
    <row r="79">
      <c r="A79" s="2"/>
      <c r="B79" s="43" t="s">
        <v>232</v>
      </c>
      <c r="C79" s="106">
        <v>606.0</v>
      </c>
      <c r="D79" s="107" t="s">
        <v>245</v>
      </c>
      <c r="E79" s="108">
        <v>42861.0</v>
      </c>
      <c r="F79" s="89"/>
      <c r="G79" s="89"/>
      <c r="H79" s="89" t="str">
        <f t="shared" ref="H79:J79" si="30">H$3</f>
        <v>GER</v>
      </c>
      <c r="I79" s="89" t="str">
        <f t="shared" si="30"/>
        <v>ITA</v>
      </c>
      <c r="J79" s="89" t="str">
        <f t="shared" si="30"/>
        <v>SPA</v>
      </c>
      <c r="K79" s="6"/>
      <c r="L79" s="2"/>
      <c r="M79" s="2"/>
      <c r="N79" s="2"/>
      <c r="O79" s="109" t="s">
        <v>30</v>
      </c>
      <c r="P79" s="90"/>
      <c r="Q79" s="90"/>
      <c r="R79" s="99"/>
    </row>
    <row r="80">
      <c r="A80" s="2"/>
      <c r="B80" s="87" t="s">
        <v>201</v>
      </c>
      <c r="C80" s="106">
        <v>606.0</v>
      </c>
      <c r="D80" s="107" t="s">
        <v>245</v>
      </c>
      <c r="E80" s="108">
        <v>42864.0</v>
      </c>
      <c r="F80" s="89"/>
      <c r="G80" s="89" t="str">
        <f>G$3</f>
        <v>FRE</v>
      </c>
      <c r="H80" s="89"/>
      <c r="I80" s="89"/>
      <c r="J80" s="89"/>
      <c r="K80" s="6"/>
      <c r="L80" s="2"/>
      <c r="M80" s="2"/>
      <c r="N80" s="2"/>
      <c r="O80" s="90"/>
      <c r="P80" s="90"/>
      <c r="Q80" s="90"/>
      <c r="R80" s="99"/>
    </row>
    <row r="81">
      <c r="A81" s="2"/>
      <c r="B81" s="43" t="s">
        <v>238</v>
      </c>
      <c r="C81" s="106">
        <v>1108.0</v>
      </c>
      <c r="D81" s="107" t="s">
        <v>236</v>
      </c>
      <c r="E81" s="108">
        <v>42864.0</v>
      </c>
      <c r="F81" s="89"/>
      <c r="G81" s="89"/>
      <c r="H81" s="89"/>
      <c r="I81" s="89"/>
      <c r="J81" s="89"/>
      <c r="K81" s="6"/>
      <c r="L81" s="89" t="str">
        <f>L$3</f>
        <v>KOR</v>
      </c>
      <c r="M81" s="2"/>
      <c r="N81" s="2"/>
      <c r="O81" s="90"/>
      <c r="P81" s="90"/>
      <c r="Q81" s="90"/>
      <c r="R81" s="99"/>
    </row>
    <row r="82">
      <c r="A82" s="2"/>
      <c r="B82" s="43" t="s">
        <v>232</v>
      </c>
      <c r="C82" s="106">
        <v>1611.0</v>
      </c>
      <c r="D82" s="107" t="s">
        <v>230</v>
      </c>
      <c r="E82" s="110">
        <v>42867.0</v>
      </c>
      <c r="F82" s="89" t="str">
        <f t="shared" ref="F82:G82" si="31">F$3</f>
        <v>ENG</v>
      </c>
      <c r="G82" s="89" t="str">
        <f t="shared" si="31"/>
        <v>FRE</v>
      </c>
      <c r="H82" s="89"/>
      <c r="I82" s="89" t="str">
        <f t="shared" ref="I82:J82" si="32">I$3</f>
        <v>ITA</v>
      </c>
      <c r="J82" s="89" t="str">
        <f t="shared" si="32"/>
        <v>SPA</v>
      </c>
      <c r="K82" s="6"/>
      <c r="L82" s="2"/>
      <c r="M82" s="2"/>
      <c r="N82" s="2"/>
      <c r="O82" s="90"/>
      <c r="P82" s="90"/>
      <c r="Q82" s="90"/>
      <c r="R82" s="99"/>
    </row>
    <row r="83">
      <c r="A83" s="2"/>
      <c r="B83" s="87" t="s">
        <v>201</v>
      </c>
      <c r="C83" s="106">
        <v>1611.0</v>
      </c>
      <c r="D83" s="107" t="s">
        <v>230</v>
      </c>
      <c r="E83" s="110">
        <v>42867.0</v>
      </c>
      <c r="F83" s="89"/>
      <c r="G83" s="89"/>
      <c r="H83" s="89" t="str">
        <f>H$3</f>
        <v>GER</v>
      </c>
      <c r="I83" s="89"/>
      <c r="J83" s="89"/>
      <c r="K83" s="89" t="str">
        <f t="shared" ref="K83:L83" si="33">K$3</f>
        <v>JPN</v>
      </c>
      <c r="L83" s="89" t="str">
        <f t="shared" si="33"/>
        <v>KOR</v>
      </c>
      <c r="M83" s="2"/>
      <c r="N83" s="2"/>
      <c r="O83" s="90"/>
      <c r="P83" s="90"/>
      <c r="Q83" s="90"/>
      <c r="R83" s="99"/>
    </row>
    <row r="84">
      <c r="A84" s="2"/>
      <c r="B84" s="43" t="s">
        <v>248</v>
      </c>
      <c r="C84" s="106">
        <v>230.0</v>
      </c>
      <c r="D84" s="107" t="s">
        <v>183</v>
      </c>
      <c r="E84" s="110">
        <v>42868.0</v>
      </c>
      <c r="F84" s="89"/>
      <c r="G84" s="89"/>
      <c r="H84" s="89"/>
      <c r="I84" s="89"/>
      <c r="J84" s="89"/>
      <c r="K84" s="89" t="str">
        <f t="shared" ref="K84:K92" si="34">K$3</f>
        <v>JPN</v>
      </c>
      <c r="L84" s="2"/>
      <c r="M84" s="2"/>
      <c r="N84" s="2"/>
      <c r="O84" s="90"/>
      <c r="P84" s="90"/>
      <c r="Q84" s="90"/>
      <c r="R84" s="99"/>
    </row>
    <row r="85">
      <c r="A85" s="2"/>
      <c r="B85" s="43" t="s">
        <v>249</v>
      </c>
      <c r="C85" s="106">
        <v>230.0</v>
      </c>
      <c r="D85" s="107" t="s">
        <v>185</v>
      </c>
      <c r="E85" s="110">
        <v>42868.0</v>
      </c>
      <c r="F85" s="89"/>
      <c r="G85" s="89"/>
      <c r="H85" s="89"/>
      <c r="I85" s="89"/>
      <c r="J85" s="89"/>
      <c r="K85" s="89" t="str">
        <f t="shared" si="34"/>
        <v>JPN</v>
      </c>
      <c r="L85" s="2"/>
      <c r="M85" s="2"/>
      <c r="N85" s="2"/>
      <c r="O85" s="90"/>
      <c r="P85" s="90"/>
      <c r="Q85" s="90"/>
      <c r="R85" s="99"/>
    </row>
    <row r="86">
      <c r="A86" s="2"/>
      <c r="B86" s="43" t="s">
        <v>251</v>
      </c>
      <c r="C86" s="106">
        <v>230.0</v>
      </c>
      <c r="D86" s="107" t="s">
        <v>194</v>
      </c>
      <c r="E86" s="110">
        <v>42868.0</v>
      </c>
      <c r="F86" s="89"/>
      <c r="G86" s="89"/>
      <c r="H86" s="89"/>
      <c r="I86" s="89"/>
      <c r="J86" s="89"/>
      <c r="K86" s="89" t="str">
        <f t="shared" si="34"/>
        <v>JPN</v>
      </c>
      <c r="L86" s="2"/>
      <c r="M86" s="2"/>
      <c r="N86" s="2"/>
      <c r="O86" s="90"/>
      <c r="P86" s="90"/>
      <c r="Q86" s="90"/>
      <c r="R86" s="99"/>
    </row>
    <row r="87">
      <c r="A87" s="2"/>
      <c r="B87" s="43" t="s">
        <v>251</v>
      </c>
      <c r="C87" s="106">
        <v>230.0</v>
      </c>
      <c r="D87" s="107" t="s">
        <v>181</v>
      </c>
      <c r="E87" s="110">
        <v>42868.0</v>
      </c>
      <c r="F87" s="89"/>
      <c r="G87" s="89"/>
      <c r="H87" s="89"/>
      <c r="I87" s="89"/>
      <c r="J87" s="89"/>
      <c r="K87" s="89" t="str">
        <f t="shared" si="34"/>
        <v>JPN</v>
      </c>
      <c r="L87" s="2"/>
      <c r="M87" s="2"/>
      <c r="N87" s="2"/>
      <c r="O87" s="90"/>
      <c r="P87" s="90"/>
      <c r="Q87" s="90"/>
      <c r="R87" s="99"/>
    </row>
    <row r="88">
      <c r="A88" s="2"/>
      <c r="B88" s="43" t="s">
        <v>251</v>
      </c>
      <c r="C88" s="106">
        <v>230.0</v>
      </c>
      <c r="D88" s="107" t="s">
        <v>178</v>
      </c>
      <c r="E88" s="110">
        <v>42868.0</v>
      </c>
      <c r="F88" s="89"/>
      <c r="G88" s="89"/>
      <c r="H88" s="89"/>
      <c r="I88" s="89"/>
      <c r="J88" s="89"/>
      <c r="K88" s="89" t="str">
        <f t="shared" si="34"/>
        <v>JPN</v>
      </c>
      <c r="L88" s="2"/>
      <c r="M88" s="2"/>
      <c r="N88" s="2"/>
      <c r="O88" s="90"/>
      <c r="P88" s="90"/>
      <c r="Q88" s="90"/>
      <c r="R88" s="99"/>
    </row>
    <row r="89">
      <c r="A89" s="2"/>
      <c r="B89" s="43" t="s">
        <v>251</v>
      </c>
      <c r="C89" s="106">
        <v>230.0</v>
      </c>
      <c r="D89" s="107" t="s">
        <v>191</v>
      </c>
      <c r="E89" s="110">
        <v>42868.0</v>
      </c>
      <c r="F89" s="89"/>
      <c r="G89" s="89"/>
      <c r="H89" s="89"/>
      <c r="I89" s="89"/>
      <c r="J89" s="89"/>
      <c r="K89" s="89" t="str">
        <f t="shared" si="34"/>
        <v>JPN</v>
      </c>
      <c r="L89" s="2"/>
      <c r="M89" s="2"/>
      <c r="N89" s="2"/>
      <c r="O89" s="90"/>
      <c r="P89" s="90"/>
      <c r="Q89" s="90"/>
      <c r="R89" s="99"/>
    </row>
    <row r="90">
      <c r="A90" s="2"/>
      <c r="B90" s="43" t="s">
        <v>251</v>
      </c>
      <c r="C90" s="106">
        <v>230.0</v>
      </c>
      <c r="D90" s="107" t="s">
        <v>187</v>
      </c>
      <c r="E90" s="110">
        <v>42868.0</v>
      </c>
      <c r="F90" s="89"/>
      <c r="G90" s="89"/>
      <c r="H90" s="89"/>
      <c r="I90" s="89"/>
      <c r="J90" s="89"/>
      <c r="K90" s="89" t="str">
        <f t="shared" si="34"/>
        <v>JPN</v>
      </c>
      <c r="L90" s="2"/>
      <c r="M90" s="2"/>
      <c r="N90" s="2"/>
      <c r="O90" s="90"/>
      <c r="P90" s="90"/>
      <c r="Q90" s="90"/>
      <c r="R90" s="99"/>
    </row>
    <row r="91">
      <c r="A91" s="2"/>
      <c r="B91" s="43" t="s">
        <v>251</v>
      </c>
      <c r="C91" s="106">
        <v>230.0</v>
      </c>
      <c r="D91" s="107" t="s">
        <v>189</v>
      </c>
      <c r="E91" s="110">
        <v>42868.0</v>
      </c>
      <c r="F91" s="89"/>
      <c r="G91" s="89"/>
      <c r="H91" s="89"/>
      <c r="I91" s="89"/>
      <c r="J91" s="89"/>
      <c r="K91" s="89" t="str">
        <f t="shared" si="34"/>
        <v>JPN</v>
      </c>
      <c r="L91" s="2"/>
      <c r="M91" s="2"/>
      <c r="N91" s="2"/>
      <c r="O91" s="90"/>
      <c r="P91" s="90"/>
      <c r="Q91" s="90"/>
      <c r="R91" s="99"/>
    </row>
    <row r="92">
      <c r="A92" s="2"/>
      <c r="B92" s="112" t="str">
        <f t="shared" ref="B92:B94" si="35">HYPERLINK("http://gbatemp.net/threads/pok%C3%A9mon-sun-moon-save-game-event-sharing-thread.448481/page-25#post-7308390","fearcryo (gbatemp)")</f>
        <v>fearcryo (gbatemp)</v>
      </c>
      <c r="C92" s="106">
        <v>206.0</v>
      </c>
      <c r="D92" s="107" t="s">
        <v>82</v>
      </c>
      <c r="E92" s="108">
        <v>42879.0</v>
      </c>
      <c r="F92" s="89"/>
      <c r="G92" s="89"/>
      <c r="H92" s="89"/>
      <c r="I92" s="89"/>
      <c r="J92" s="89"/>
      <c r="K92" s="89" t="str">
        <f t="shared" si="34"/>
        <v>JPN</v>
      </c>
      <c r="L92" s="2"/>
      <c r="M92" s="2"/>
      <c r="N92" s="2"/>
      <c r="O92" s="90"/>
      <c r="P92" s="90"/>
      <c r="Q92" s="90"/>
      <c r="R92" s="99"/>
    </row>
    <row r="93">
      <c r="A93" s="2"/>
      <c r="B93" s="112" t="str">
        <f t="shared" si="35"/>
        <v>fearcryo (gbatemp)</v>
      </c>
      <c r="C93" s="106">
        <v>1101.0</v>
      </c>
      <c r="D93" s="107" t="s">
        <v>88</v>
      </c>
      <c r="E93" s="108">
        <v>42879.0</v>
      </c>
      <c r="F93" s="89"/>
      <c r="G93" s="89"/>
      <c r="H93" s="89"/>
      <c r="I93" s="89"/>
      <c r="J93" s="89"/>
      <c r="K93" s="6"/>
      <c r="L93" s="89" t="str">
        <f t="shared" ref="L93:L94" si="36">L$3</f>
        <v>KOR</v>
      </c>
      <c r="M93" s="2"/>
      <c r="N93" s="2"/>
      <c r="O93" s="90"/>
      <c r="P93" s="90"/>
      <c r="Q93" s="90"/>
      <c r="R93" s="99"/>
    </row>
    <row r="94">
      <c r="A94" s="2"/>
      <c r="B94" s="112" t="str">
        <f t="shared" si="35"/>
        <v>fearcryo (gbatemp)</v>
      </c>
      <c r="C94" s="106">
        <v>1103.0</v>
      </c>
      <c r="D94" s="107" t="s">
        <v>226</v>
      </c>
      <c r="E94" s="108">
        <v>42879.0</v>
      </c>
      <c r="F94" s="89"/>
      <c r="G94" s="89"/>
      <c r="H94" s="89"/>
      <c r="I94" s="89"/>
      <c r="J94" s="89"/>
      <c r="K94" s="6"/>
      <c r="L94" s="89" t="str">
        <f t="shared" si="36"/>
        <v>KOR</v>
      </c>
      <c r="M94" s="2"/>
      <c r="N94" s="2"/>
      <c r="O94" s="90"/>
      <c r="P94" s="90"/>
      <c r="Q94" s="90"/>
      <c r="R94" s="99"/>
    </row>
    <row r="95">
      <c r="A95" s="2"/>
      <c r="B95" s="87" t="s">
        <v>201</v>
      </c>
      <c r="C95" s="106">
        <v>1612.0</v>
      </c>
      <c r="D95" s="107" t="s">
        <v>124</v>
      </c>
      <c r="E95" s="108">
        <v>42881.0</v>
      </c>
      <c r="F95" s="89" t="str">
        <f t="shared" ref="F95:L95" si="37">F$3</f>
        <v>ENG</v>
      </c>
      <c r="G95" s="89" t="str">
        <f t="shared" si="37"/>
        <v>FRE</v>
      </c>
      <c r="H95" s="89" t="str">
        <f t="shared" si="37"/>
        <v>GER</v>
      </c>
      <c r="I95" s="89" t="str">
        <f t="shared" si="37"/>
        <v>ITA</v>
      </c>
      <c r="J95" s="89" t="str">
        <f t="shared" si="37"/>
        <v>SPA</v>
      </c>
      <c r="K95" s="89" t="str">
        <f t="shared" si="37"/>
        <v>JPN</v>
      </c>
      <c r="L95" s="89" t="str">
        <f t="shared" si="37"/>
        <v>KOR</v>
      </c>
      <c r="M95" s="2"/>
      <c r="N95" s="2"/>
      <c r="O95" s="90"/>
      <c r="P95" s="90"/>
      <c r="Q95" s="90"/>
      <c r="R95" s="99"/>
    </row>
    <row r="96">
      <c r="A96" s="2"/>
      <c r="B96" s="87" t="s">
        <v>201</v>
      </c>
      <c r="C96" s="106">
        <v>223.0</v>
      </c>
      <c r="D96" s="107" t="s">
        <v>161</v>
      </c>
      <c r="E96" s="108">
        <v>42881.0</v>
      </c>
      <c r="F96" s="89"/>
      <c r="G96" s="89"/>
      <c r="H96" s="89"/>
      <c r="I96" s="89"/>
      <c r="J96" s="89"/>
      <c r="K96" s="89" t="str">
        <f>K$3</f>
        <v>JPN</v>
      </c>
      <c r="L96" s="2"/>
      <c r="M96" s="2"/>
      <c r="N96" s="2"/>
      <c r="O96" s="90"/>
      <c r="P96" s="90"/>
      <c r="Q96" s="90"/>
      <c r="R96" s="99"/>
    </row>
    <row r="97">
      <c r="A97" s="2"/>
      <c r="B97" s="87" t="s">
        <v>201</v>
      </c>
      <c r="C97" s="106">
        <v>1613.0</v>
      </c>
      <c r="D97" s="107" t="s">
        <v>253</v>
      </c>
      <c r="E97" s="108">
        <v>42885.0</v>
      </c>
      <c r="F97" s="89" t="str">
        <f t="shared" ref="F97:L97" si="38">F$3</f>
        <v>ENG</v>
      </c>
      <c r="G97" s="89" t="str">
        <f t="shared" si="38"/>
        <v>FRE</v>
      </c>
      <c r="H97" s="89" t="str">
        <f t="shared" si="38"/>
        <v>GER</v>
      </c>
      <c r="I97" s="89" t="str">
        <f t="shared" si="38"/>
        <v>ITA</v>
      </c>
      <c r="J97" s="89" t="str">
        <f t="shared" si="38"/>
        <v>SPA</v>
      </c>
      <c r="K97" s="89" t="str">
        <f t="shared" si="38"/>
        <v>JPN</v>
      </c>
      <c r="L97" s="89" t="str">
        <f t="shared" si="38"/>
        <v>KOR</v>
      </c>
      <c r="M97" s="2"/>
      <c r="N97" s="2"/>
      <c r="O97" s="90"/>
      <c r="P97" s="90"/>
      <c r="Q97" s="90"/>
      <c r="R97" s="99"/>
    </row>
    <row r="98">
      <c r="A98" s="2"/>
      <c r="B98" s="87" t="s">
        <v>201</v>
      </c>
      <c r="C98" s="88">
        <v>223.0</v>
      </c>
      <c r="D98" s="107" t="s">
        <v>163</v>
      </c>
      <c r="E98" s="108">
        <v>42893.0</v>
      </c>
      <c r="F98" s="89"/>
      <c r="G98" s="89"/>
      <c r="H98" s="89"/>
      <c r="I98" s="89"/>
      <c r="J98" s="89"/>
      <c r="K98" s="89" t="str">
        <f>K$3</f>
        <v>JPN</v>
      </c>
      <c r="L98" s="89"/>
      <c r="M98" s="2"/>
      <c r="N98" s="2"/>
      <c r="O98" s="90"/>
      <c r="P98" s="90"/>
      <c r="Q98" s="90"/>
      <c r="R98" s="99"/>
    </row>
    <row r="99">
      <c r="A99" s="2"/>
      <c r="B99" s="87" t="s">
        <v>201</v>
      </c>
      <c r="C99" s="106">
        <v>1614.0</v>
      </c>
      <c r="D99" s="107" t="s">
        <v>254</v>
      </c>
      <c r="E99" s="108">
        <v>42893.0</v>
      </c>
      <c r="F99" s="89" t="str">
        <f t="shared" ref="F99:L99" si="39">F$3</f>
        <v>ENG</v>
      </c>
      <c r="G99" s="89" t="str">
        <f t="shared" si="39"/>
        <v>FRE</v>
      </c>
      <c r="H99" s="89" t="str">
        <f t="shared" si="39"/>
        <v>GER</v>
      </c>
      <c r="I99" s="89" t="str">
        <f t="shared" si="39"/>
        <v>ITA</v>
      </c>
      <c r="J99" s="89" t="str">
        <f t="shared" si="39"/>
        <v>SPA</v>
      </c>
      <c r="K99" s="89" t="str">
        <f t="shared" si="39"/>
        <v>JPN</v>
      </c>
      <c r="L99" s="89" t="str">
        <f t="shared" si="39"/>
        <v>KOR</v>
      </c>
      <c r="M99" s="2"/>
      <c r="N99" s="2"/>
      <c r="O99" s="90"/>
      <c r="P99" s="90"/>
      <c r="Q99" s="90"/>
      <c r="R99" s="99"/>
    </row>
    <row r="100">
      <c r="A100" s="2"/>
      <c r="B100" s="87" t="s">
        <v>201</v>
      </c>
      <c r="C100" s="88">
        <v>223.0</v>
      </c>
      <c r="D100" s="107" t="s">
        <v>165</v>
      </c>
      <c r="E100" s="108">
        <v>42899.0</v>
      </c>
      <c r="F100" s="89"/>
      <c r="G100" s="89"/>
      <c r="H100" s="89"/>
      <c r="I100" s="89"/>
      <c r="J100" s="89"/>
      <c r="K100" s="89" t="str">
        <f t="shared" ref="K100:K101" si="40">K$3</f>
        <v>JPN</v>
      </c>
      <c r="L100" s="2"/>
      <c r="M100" s="2"/>
      <c r="N100" s="2"/>
      <c r="O100" s="90"/>
      <c r="P100" s="90"/>
      <c r="Q100" s="90"/>
      <c r="R100" s="99"/>
    </row>
    <row r="101">
      <c r="A101" s="2"/>
      <c r="B101" s="87" t="s">
        <v>201</v>
      </c>
      <c r="C101" s="106">
        <v>234.0</v>
      </c>
      <c r="D101" s="107" t="s">
        <v>205</v>
      </c>
      <c r="E101" s="113">
        <v>42902.0</v>
      </c>
      <c r="F101" s="89"/>
      <c r="G101" s="89"/>
      <c r="H101" s="89"/>
      <c r="I101" s="89"/>
      <c r="J101" s="89"/>
      <c r="K101" s="89" t="str">
        <f t="shared" si="40"/>
        <v>JPN</v>
      </c>
      <c r="L101" s="2"/>
      <c r="M101" s="2"/>
      <c r="N101" s="2"/>
      <c r="O101" s="90"/>
      <c r="P101" s="90"/>
      <c r="Q101" s="90"/>
      <c r="R101" s="99"/>
    </row>
    <row r="102">
      <c r="A102" s="2"/>
      <c r="B102" s="87" t="s">
        <v>201</v>
      </c>
      <c r="C102" s="106">
        <v>1615.0</v>
      </c>
      <c r="D102" s="107" t="s">
        <v>124</v>
      </c>
      <c r="E102" s="108">
        <v>42906.0</v>
      </c>
      <c r="F102" s="89" t="str">
        <f t="shared" ref="F102:L102" si="41">F$3</f>
        <v>ENG</v>
      </c>
      <c r="G102" s="89" t="str">
        <f t="shared" si="41"/>
        <v>FRE</v>
      </c>
      <c r="H102" s="89" t="str">
        <f t="shared" si="41"/>
        <v>GER</v>
      </c>
      <c r="I102" s="89" t="str">
        <f t="shared" si="41"/>
        <v>ITA</v>
      </c>
      <c r="J102" s="89" t="str">
        <f t="shared" si="41"/>
        <v>SPA</v>
      </c>
      <c r="K102" s="89" t="str">
        <f t="shared" si="41"/>
        <v>JPN</v>
      </c>
      <c r="L102" s="89" t="str">
        <f t="shared" si="41"/>
        <v>KOR</v>
      </c>
      <c r="M102" s="2"/>
      <c r="N102" s="2"/>
      <c r="O102" s="90"/>
      <c r="P102" s="90"/>
      <c r="Q102" s="90"/>
      <c r="R102" s="99"/>
    </row>
    <row r="103">
      <c r="A103" s="2"/>
      <c r="B103" s="87" t="s">
        <v>201</v>
      </c>
      <c r="C103" s="106">
        <v>1616.0</v>
      </c>
      <c r="D103" s="107" t="s">
        <v>253</v>
      </c>
      <c r="E103" s="108">
        <v>42909.0</v>
      </c>
      <c r="F103" s="89" t="str">
        <f t="shared" ref="F103:L103" si="42">F$3</f>
        <v>ENG</v>
      </c>
      <c r="G103" s="89" t="str">
        <f t="shared" si="42"/>
        <v>FRE</v>
      </c>
      <c r="H103" s="89" t="str">
        <f t="shared" si="42"/>
        <v>GER</v>
      </c>
      <c r="I103" s="89" t="str">
        <f t="shared" si="42"/>
        <v>ITA</v>
      </c>
      <c r="J103" s="89" t="str">
        <f t="shared" si="42"/>
        <v>SPA</v>
      </c>
      <c r="K103" s="89" t="str">
        <f t="shared" si="42"/>
        <v>JPN</v>
      </c>
      <c r="L103" s="89" t="str">
        <f t="shared" si="42"/>
        <v>KOR</v>
      </c>
      <c r="M103" s="2"/>
      <c r="N103" s="2"/>
      <c r="O103" s="90"/>
      <c r="P103" s="90"/>
      <c r="Q103" s="90"/>
      <c r="R103" s="99"/>
    </row>
    <row r="104">
      <c r="A104" s="2"/>
      <c r="B104" s="87" t="s">
        <v>201</v>
      </c>
      <c r="C104" s="106">
        <v>235.0</v>
      </c>
      <c r="D104" s="107" t="s">
        <v>152</v>
      </c>
      <c r="E104" s="108">
        <v>42913.0</v>
      </c>
      <c r="F104" s="89"/>
      <c r="G104" s="89"/>
      <c r="H104" s="89"/>
      <c r="I104" s="89"/>
      <c r="J104" s="89"/>
      <c r="K104" s="89" t="str">
        <f t="shared" ref="K104:K106" si="43">K$3</f>
        <v>JPN</v>
      </c>
      <c r="L104" s="2"/>
      <c r="M104" s="2"/>
      <c r="N104" s="2"/>
      <c r="O104" s="90"/>
      <c r="P104" s="90"/>
      <c r="Q104" s="90"/>
      <c r="R104" s="99"/>
    </row>
    <row r="105">
      <c r="A105" s="2"/>
      <c r="B105" s="43" t="s">
        <v>232</v>
      </c>
      <c r="C105" s="106">
        <v>233.0</v>
      </c>
      <c r="D105" s="107" t="s">
        <v>167</v>
      </c>
      <c r="E105" s="108">
        <v>42913.0</v>
      </c>
      <c r="F105" s="89"/>
      <c r="G105" s="89"/>
      <c r="H105" s="89"/>
      <c r="I105" s="89"/>
      <c r="J105" s="89"/>
      <c r="K105" s="89" t="str">
        <f t="shared" si="43"/>
        <v>JPN</v>
      </c>
      <c r="L105" s="2"/>
      <c r="M105" s="2"/>
      <c r="N105" s="2"/>
      <c r="O105" s="90"/>
      <c r="P105" s="90"/>
      <c r="Q105" s="90"/>
      <c r="R105" s="99"/>
    </row>
    <row r="106">
      <c r="A106" s="2"/>
      <c r="B106" s="43" t="s">
        <v>211</v>
      </c>
      <c r="C106" s="106">
        <v>231.0</v>
      </c>
      <c r="D106" s="107" t="s">
        <v>199</v>
      </c>
      <c r="E106" s="108">
        <v>42916.0</v>
      </c>
      <c r="F106" s="89"/>
      <c r="G106" s="89"/>
      <c r="H106" s="89"/>
      <c r="I106" s="89"/>
      <c r="J106" s="89"/>
      <c r="K106" s="89" t="str">
        <f t="shared" si="43"/>
        <v>JPN</v>
      </c>
      <c r="L106" s="2"/>
      <c r="M106" s="2"/>
      <c r="N106" s="2"/>
      <c r="O106" s="90"/>
      <c r="P106" s="90"/>
      <c r="Q106" s="90"/>
      <c r="R106" s="99"/>
    </row>
    <row r="107">
      <c r="A107" s="2"/>
      <c r="B107" s="43" t="s">
        <v>255</v>
      </c>
      <c r="C107" s="106">
        <v>615.0</v>
      </c>
      <c r="D107" s="107" t="s">
        <v>221</v>
      </c>
      <c r="E107" s="108">
        <v>42918.0</v>
      </c>
      <c r="F107" s="89" t="str">
        <f t="shared" ref="F107:F108" si="44">F$3</f>
        <v>ENG</v>
      </c>
      <c r="G107" s="89"/>
      <c r="H107" s="89"/>
      <c r="I107" s="89"/>
      <c r="J107" s="89"/>
      <c r="K107" s="6"/>
      <c r="L107" s="2"/>
      <c r="M107" s="2"/>
      <c r="N107" s="2"/>
      <c r="O107" s="90"/>
      <c r="P107" s="90"/>
      <c r="Q107" s="90"/>
      <c r="R107" s="99"/>
    </row>
    <row r="108">
      <c r="A108" s="2"/>
      <c r="B108" s="43" t="s">
        <v>256</v>
      </c>
      <c r="C108" s="106">
        <v>1617.0</v>
      </c>
      <c r="D108" s="107" t="s">
        <v>257</v>
      </c>
      <c r="E108" s="108">
        <v>46572.0</v>
      </c>
      <c r="F108" s="89" t="str">
        <f t="shared" si="44"/>
        <v>ENG</v>
      </c>
      <c r="G108" s="89"/>
      <c r="H108" s="89"/>
      <c r="I108" s="89"/>
      <c r="J108" s="89"/>
      <c r="K108" s="6"/>
      <c r="L108" s="2"/>
      <c r="M108" s="2"/>
      <c r="N108" s="2"/>
      <c r="O108" s="90"/>
      <c r="P108" s="90"/>
      <c r="Q108" s="90"/>
      <c r="R108" s="99"/>
    </row>
    <row r="109">
      <c r="A109" s="2"/>
      <c r="B109" s="87" t="s">
        <v>201</v>
      </c>
      <c r="C109" s="106">
        <v>1617.0</v>
      </c>
      <c r="D109" s="107" t="s">
        <v>257</v>
      </c>
      <c r="E109" s="108">
        <v>46572.0</v>
      </c>
      <c r="F109" s="89"/>
      <c r="G109" s="89" t="str">
        <f t="shared" ref="G109:L109" si="45">G$3</f>
        <v>FRE</v>
      </c>
      <c r="H109" s="89" t="str">
        <f t="shared" si="45"/>
        <v>GER</v>
      </c>
      <c r="I109" s="89" t="str">
        <f t="shared" si="45"/>
        <v>ITA</v>
      </c>
      <c r="J109" s="89" t="str">
        <f t="shared" si="45"/>
        <v>SPA</v>
      </c>
      <c r="K109" s="89" t="str">
        <f t="shared" si="45"/>
        <v>JPN</v>
      </c>
      <c r="L109" s="89" t="str">
        <f t="shared" si="45"/>
        <v>KOR</v>
      </c>
      <c r="M109" s="2"/>
      <c r="N109" s="2"/>
      <c r="O109" s="90"/>
      <c r="P109" s="90"/>
      <c r="Q109" s="90"/>
      <c r="R109" s="99"/>
    </row>
    <row r="110">
      <c r="A110" s="2"/>
      <c r="B110" s="87" t="s">
        <v>201</v>
      </c>
      <c r="C110" s="106">
        <v>236.0</v>
      </c>
      <c r="D110" s="107" t="s">
        <v>212</v>
      </c>
      <c r="E110" s="108">
        <v>42921.0</v>
      </c>
      <c r="F110" s="89"/>
      <c r="G110" s="89"/>
      <c r="H110" s="89"/>
      <c r="I110" s="89"/>
      <c r="J110" s="89"/>
      <c r="K110" s="89" t="str">
        <f>K$3</f>
        <v>JPN</v>
      </c>
      <c r="L110" s="2"/>
      <c r="M110" s="2"/>
      <c r="N110" s="2"/>
      <c r="O110" s="90"/>
      <c r="P110" s="90"/>
      <c r="Q110" s="90"/>
      <c r="R110" s="99"/>
    </row>
    <row r="111">
      <c r="A111" s="2"/>
      <c r="B111" s="87"/>
      <c r="C111" s="88"/>
      <c r="D111" s="6"/>
      <c r="E111" s="89"/>
      <c r="F111" s="89"/>
      <c r="G111" s="89"/>
      <c r="H111" s="89"/>
      <c r="I111" s="89"/>
      <c r="J111" s="89"/>
      <c r="K111" s="6"/>
      <c r="L111" s="2"/>
      <c r="M111" s="2"/>
      <c r="N111" s="2"/>
      <c r="O111" s="90"/>
      <c r="P111" s="90"/>
      <c r="Q111" s="90"/>
      <c r="R111" s="99"/>
    </row>
    <row r="112">
      <c r="A112" s="2"/>
      <c r="B112" s="87"/>
      <c r="C112" s="88"/>
      <c r="D112" s="6"/>
      <c r="E112" s="89"/>
      <c r="F112" s="89"/>
      <c r="G112" s="89"/>
      <c r="H112" s="89"/>
      <c r="I112" s="89"/>
      <c r="J112" s="89"/>
      <c r="K112" s="6"/>
      <c r="L112" s="2"/>
      <c r="M112" s="2"/>
      <c r="N112" s="2"/>
      <c r="O112" s="90"/>
      <c r="P112" s="90"/>
      <c r="Q112" s="90"/>
      <c r="R112" s="99"/>
    </row>
    <row r="113">
      <c r="A113" s="2"/>
      <c r="B113" s="87"/>
      <c r="C113" s="88"/>
      <c r="D113" s="6"/>
      <c r="E113" s="89"/>
      <c r="F113" s="89"/>
      <c r="G113" s="89"/>
      <c r="H113" s="89"/>
      <c r="I113" s="89"/>
      <c r="J113" s="89"/>
      <c r="K113" s="6"/>
      <c r="L113" s="2"/>
      <c r="M113" s="2"/>
      <c r="N113" s="2"/>
      <c r="O113" s="90"/>
      <c r="P113" s="90"/>
      <c r="Q113" s="90"/>
      <c r="R113" s="99"/>
    </row>
    <row r="114">
      <c r="A114" s="2"/>
      <c r="B114" s="87"/>
      <c r="C114" s="88"/>
      <c r="D114" s="6"/>
      <c r="E114" s="89"/>
      <c r="F114" s="89"/>
      <c r="G114" s="89"/>
      <c r="H114" s="89"/>
      <c r="I114" s="89"/>
      <c r="J114" s="89"/>
      <c r="K114" s="6"/>
      <c r="L114" s="2"/>
      <c r="M114" s="2"/>
      <c r="N114" s="2"/>
      <c r="O114" s="90"/>
      <c r="P114" s="90"/>
      <c r="Q114" s="90"/>
      <c r="R114" s="99"/>
    </row>
    <row r="115">
      <c r="A115" s="2"/>
      <c r="B115" s="87"/>
      <c r="C115" s="88"/>
      <c r="D115" s="6"/>
      <c r="E115" s="89"/>
      <c r="F115" s="89"/>
      <c r="G115" s="89"/>
      <c r="H115" s="89"/>
      <c r="I115" s="89"/>
      <c r="J115" s="89"/>
      <c r="K115" s="6"/>
      <c r="L115" s="2"/>
      <c r="M115" s="2"/>
      <c r="N115" s="2"/>
      <c r="O115" s="90"/>
      <c r="P115" s="90"/>
      <c r="Q115" s="90"/>
      <c r="R115" s="99"/>
    </row>
    <row r="116">
      <c r="A116" s="2"/>
      <c r="B116" s="87"/>
      <c r="C116" s="88"/>
      <c r="D116" s="6"/>
      <c r="E116" s="89"/>
      <c r="F116" s="89"/>
      <c r="G116" s="89"/>
      <c r="H116" s="89"/>
      <c r="I116" s="89"/>
      <c r="J116" s="89"/>
      <c r="K116" s="6"/>
      <c r="L116" s="2"/>
      <c r="M116" s="2"/>
      <c r="N116" s="2"/>
      <c r="O116" s="90"/>
      <c r="P116" s="90"/>
      <c r="Q116" s="90"/>
      <c r="R116" s="99"/>
    </row>
    <row r="117">
      <c r="A117" s="2"/>
      <c r="B117" s="87"/>
      <c r="C117" s="88"/>
      <c r="D117" s="6"/>
      <c r="E117" s="89"/>
      <c r="F117" s="89"/>
      <c r="G117" s="89"/>
      <c r="H117" s="89"/>
      <c r="I117" s="89"/>
      <c r="J117" s="89"/>
      <c r="K117" s="6"/>
      <c r="L117" s="2"/>
      <c r="M117" s="2"/>
      <c r="N117" s="2"/>
      <c r="O117" s="90"/>
      <c r="P117" s="90"/>
      <c r="Q117" s="90"/>
      <c r="R117" s="99"/>
    </row>
    <row r="118">
      <c r="A118" s="2"/>
      <c r="B118" s="87"/>
      <c r="C118" s="88"/>
      <c r="D118" s="6"/>
      <c r="E118" s="89"/>
      <c r="F118" s="89"/>
      <c r="G118" s="89"/>
      <c r="H118" s="89"/>
      <c r="I118" s="89"/>
      <c r="J118" s="89"/>
      <c r="K118" s="6"/>
      <c r="L118" s="2"/>
      <c r="M118" s="2"/>
      <c r="N118" s="2"/>
      <c r="O118" s="90"/>
      <c r="P118" s="90"/>
      <c r="Q118" s="90"/>
      <c r="R118" s="99"/>
    </row>
    <row r="119">
      <c r="A119" s="2"/>
      <c r="B119" s="87"/>
      <c r="C119" s="88"/>
      <c r="D119" s="6"/>
      <c r="E119" s="89"/>
      <c r="F119" s="89"/>
      <c r="G119" s="89"/>
      <c r="H119" s="89"/>
      <c r="I119" s="89"/>
      <c r="J119" s="89"/>
      <c r="K119" s="6"/>
      <c r="L119" s="2"/>
      <c r="M119" s="2"/>
      <c r="N119" s="2"/>
      <c r="O119" s="90"/>
      <c r="P119" s="90"/>
      <c r="Q119" s="90"/>
      <c r="R119" s="99"/>
    </row>
    <row r="120">
      <c r="A120" s="2"/>
      <c r="B120" s="87"/>
      <c r="C120" s="88"/>
      <c r="D120" s="6"/>
      <c r="E120" s="89"/>
      <c r="F120" s="89"/>
      <c r="G120" s="89"/>
      <c r="H120" s="89"/>
      <c r="I120" s="89"/>
      <c r="J120" s="89"/>
      <c r="K120" s="6"/>
      <c r="L120" s="2"/>
      <c r="M120" s="2"/>
      <c r="N120" s="2"/>
      <c r="O120" s="90"/>
      <c r="P120" s="90"/>
      <c r="Q120" s="90"/>
      <c r="R120" s="99"/>
    </row>
    <row r="121">
      <c r="A121" s="2"/>
      <c r="B121" s="87"/>
      <c r="C121" s="88"/>
      <c r="D121" s="6"/>
      <c r="E121" s="89"/>
      <c r="F121" s="89"/>
      <c r="G121" s="89"/>
      <c r="H121" s="89"/>
      <c r="I121" s="89"/>
      <c r="J121" s="89"/>
      <c r="K121" s="6"/>
      <c r="L121" s="2"/>
      <c r="M121" s="2"/>
      <c r="N121" s="2"/>
      <c r="O121" s="90"/>
      <c r="P121" s="90"/>
      <c r="Q121" s="90"/>
      <c r="R121" s="99"/>
    </row>
    <row r="122">
      <c r="A122" s="2"/>
      <c r="B122" s="87"/>
      <c r="C122" s="88"/>
      <c r="D122" s="6"/>
      <c r="E122" s="89"/>
      <c r="F122" s="89"/>
      <c r="G122" s="89"/>
      <c r="H122" s="89"/>
      <c r="I122" s="89"/>
      <c r="J122" s="89"/>
      <c r="K122" s="6"/>
      <c r="L122" s="2"/>
      <c r="M122" s="2"/>
      <c r="N122" s="2"/>
      <c r="O122" s="90"/>
      <c r="P122" s="90"/>
      <c r="Q122" s="90"/>
      <c r="R122" s="99"/>
    </row>
    <row r="123">
      <c r="A123" s="2"/>
      <c r="B123" s="87"/>
      <c r="C123" s="88"/>
      <c r="D123" s="6"/>
      <c r="E123" s="89"/>
      <c r="F123" s="89"/>
      <c r="G123" s="89"/>
      <c r="H123" s="89"/>
      <c r="I123" s="89"/>
      <c r="J123" s="89"/>
      <c r="K123" s="6"/>
      <c r="L123" s="2"/>
      <c r="M123" s="2"/>
      <c r="N123" s="2"/>
      <c r="O123" s="90"/>
      <c r="P123" s="90"/>
      <c r="Q123" s="90"/>
      <c r="R123" s="99"/>
    </row>
    <row r="124">
      <c r="A124" s="2"/>
      <c r="B124" s="87"/>
      <c r="C124" s="88"/>
      <c r="D124" s="6"/>
      <c r="E124" s="89"/>
      <c r="F124" s="89"/>
      <c r="G124" s="89"/>
      <c r="H124" s="89"/>
      <c r="I124" s="89"/>
      <c r="J124" s="89"/>
      <c r="K124" s="6"/>
      <c r="L124" s="2"/>
      <c r="M124" s="2"/>
      <c r="N124" s="2"/>
      <c r="O124" s="90"/>
      <c r="P124" s="90"/>
      <c r="Q124" s="90"/>
      <c r="R124" s="99"/>
    </row>
    <row r="125">
      <c r="A125" s="2"/>
      <c r="B125" s="87"/>
      <c r="C125" s="88"/>
      <c r="D125" s="6"/>
      <c r="E125" s="89"/>
      <c r="F125" s="89"/>
      <c r="G125" s="89"/>
      <c r="H125" s="89"/>
      <c r="I125" s="89"/>
      <c r="J125" s="89"/>
      <c r="K125" s="6"/>
      <c r="L125" s="2"/>
      <c r="M125" s="2"/>
      <c r="N125" s="2"/>
      <c r="O125" s="90"/>
      <c r="P125" s="90"/>
      <c r="Q125" s="90"/>
      <c r="R125" s="99"/>
    </row>
    <row r="126">
      <c r="A126" s="2"/>
      <c r="B126" s="87"/>
      <c r="C126" s="88"/>
      <c r="D126" s="6"/>
      <c r="E126" s="89"/>
      <c r="F126" s="89"/>
      <c r="G126" s="89"/>
      <c r="H126" s="89"/>
      <c r="I126" s="89"/>
      <c r="J126" s="89"/>
      <c r="K126" s="6"/>
      <c r="L126" s="2"/>
      <c r="M126" s="2"/>
      <c r="N126" s="2"/>
      <c r="O126" s="90"/>
      <c r="P126" s="90"/>
      <c r="Q126" s="90"/>
      <c r="R126" s="99"/>
    </row>
    <row r="127">
      <c r="A127" s="2"/>
      <c r="B127" s="87"/>
      <c r="C127" s="88"/>
      <c r="D127" s="6"/>
      <c r="E127" s="89"/>
      <c r="F127" s="89"/>
      <c r="G127" s="89"/>
      <c r="H127" s="89"/>
      <c r="I127" s="89"/>
      <c r="J127" s="89"/>
      <c r="K127" s="6"/>
      <c r="L127" s="2"/>
      <c r="M127" s="2"/>
      <c r="N127" s="2"/>
      <c r="O127" s="90"/>
      <c r="P127" s="90"/>
      <c r="Q127" s="90"/>
      <c r="R127" s="99"/>
    </row>
    <row r="128">
      <c r="A128" s="2"/>
      <c r="B128" s="87"/>
      <c r="C128" s="88"/>
      <c r="D128" s="6"/>
      <c r="E128" s="89"/>
      <c r="F128" s="89"/>
      <c r="G128" s="89"/>
      <c r="H128" s="89"/>
      <c r="I128" s="89"/>
      <c r="J128" s="89"/>
      <c r="K128" s="6"/>
      <c r="L128" s="2"/>
      <c r="M128" s="2"/>
      <c r="N128" s="2"/>
      <c r="O128" s="90"/>
      <c r="P128" s="90"/>
      <c r="Q128" s="90"/>
      <c r="R128" s="99"/>
    </row>
    <row r="129">
      <c r="A129" s="2"/>
      <c r="B129" s="87"/>
      <c r="C129" s="88"/>
      <c r="D129" s="6"/>
      <c r="E129" s="89"/>
      <c r="F129" s="89"/>
      <c r="G129" s="89"/>
      <c r="H129" s="89"/>
      <c r="I129" s="89"/>
      <c r="J129" s="89"/>
      <c r="K129" s="6"/>
      <c r="L129" s="2"/>
      <c r="M129" s="2"/>
      <c r="N129" s="2"/>
      <c r="O129" s="90"/>
      <c r="P129" s="90"/>
      <c r="Q129" s="90"/>
      <c r="R129" s="99"/>
    </row>
    <row r="130">
      <c r="A130" s="2"/>
      <c r="B130" s="87"/>
      <c r="C130" s="88"/>
      <c r="D130" s="6"/>
      <c r="E130" s="89"/>
      <c r="F130" s="89"/>
      <c r="G130" s="89"/>
      <c r="H130" s="89"/>
      <c r="I130" s="89"/>
      <c r="J130" s="89"/>
      <c r="K130" s="6"/>
      <c r="L130" s="2"/>
      <c r="M130" s="2"/>
      <c r="N130" s="2"/>
      <c r="O130" s="90"/>
      <c r="P130" s="90"/>
      <c r="Q130" s="90"/>
      <c r="R130" s="99"/>
    </row>
    <row r="131">
      <c r="A131" s="2"/>
      <c r="B131" s="87"/>
      <c r="C131" s="88"/>
      <c r="D131" s="6"/>
      <c r="E131" s="89"/>
      <c r="F131" s="89"/>
      <c r="G131" s="89"/>
      <c r="H131" s="89"/>
      <c r="I131" s="89"/>
      <c r="J131" s="89"/>
      <c r="K131" s="6"/>
      <c r="L131" s="2"/>
      <c r="M131" s="2"/>
      <c r="N131" s="2"/>
      <c r="O131" s="90"/>
      <c r="P131" s="90"/>
      <c r="Q131" s="90"/>
      <c r="R131" s="99"/>
    </row>
    <row r="132">
      <c r="A132" s="2"/>
      <c r="B132" s="87"/>
      <c r="C132" s="88"/>
      <c r="D132" s="6"/>
      <c r="E132" s="89"/>
      <c r="F132" s="89"/>
      <c r="G132" s="89"/>
      <c r="H132" s="89"/>
      <c r="I132" s="89"/>
      <c r="J132" s="89"/>
      <c r="K132" s="6"/>
      <c r="L132" s="2"/>
      <c r="M132" s="2"/>
      <c r="N132" s="2"/>
      <c r="O132" s="90"/>
      <c r="P132" s="90"/>
      <c r="Q132" s="90"/>
      <c r="R132" s="99"/>
    </row>
    <row r="133">
      <c r="A133" s="2"/>
      <c r="B133" s="87"/>
      <c r="C133" s="88"/>
      <c r="D133" s="6"/>
      <c r="E133" s="89"/>
      <c r="F133" s="89"/>
      <c r="G133" s="89"/>
      <c r="H133" s="89"/>
      <c r="I133" s="89"/>
      <c r="J133" s="89"/>
      <c r="K133" s="6"/>
      <c r="L133" s="2"/>
      <c r="M133" s="2"/>
      <c r="N133" s="2"/>
      <c r="O133" s="90"/>
      <c r="P133" s="90"/>
      <c r="Q133" s="90"/>
      <c r="R133" s="99"/>
    </row>
    <row r="134">
      <c r="A134" s="2"/>
      <c r="B134" s="87"/>
      <c r="C134" s="88"/>
      <c r="D134" s="6"/>
      <c r="E134" s="89"/>
      <c r="F134" s="89"/>
      <c r="G134" s="89"/>
      <c r="H134" s="89"/>
      <c r="I134" s="89"/>
      <c r="J134" s="89"/>
      <c r="K134" s="6"/>
      <c r="L134" s="2"/>
      <c r="M134" s="2"/>
      <c r="N134" s="2"/>
      <c r="O134" s="90"/>
      <c r="P134" s="90"/>
      <c r="Q134" s="90"/>
      <c r="R134" s="99"/>
    </row>
    <row r="135">
      <c r="A135" s="2"/>
      <c r="B135" s="87"/>
      <c r="C135" s="88"/>
      <c r="D135" s="6"/>
      <c r="E135" s="89"/>
      <c r="F135" s="89"/>
      <c r="G135" s="89"/>
      <c r="H135" s="89"/>
      <c r="I135" s="89"/>
      <c r="J135" s="89"/>
      <c r="K135" s="6"/>
      <c r="L135" s="2"/>
      <c r="M135" s="2"/>
      <c r="N135" s="2"/>
      <c r="O135" s="90"/>
      <c r="P135" s="90"/>
      <c r="Q135" s="90"/>
      <c r="R135" s="99"/>
    </row>
    <row r="136">
      <c r="A136" s="2"/>
      <c r="B136" s="87"/>
      <c r="C136" s="88"/>
      <c r="D136" s="6"/>
      <c r="E136" s="89"/>
      <c r="F136" s="89"/>
      <c r="G136" s="89"/>
      <c r="H136" s="89"/>
      <c r="I136" s="89"/>
      <c r="J136" s="89"/>
      <c r="K136" s="6"/>
      <c r="L136" s="2"/>
      <c r="M136" s="2"/>
      <c r="N136" s="2"/>
      <c r="O136" s="90"/>
      <c r="P136" s="90"/>
      <c r="Q136" s="90"/>
      <c r="R136" s="99"/>
    </row>
    <row r="137">
      <c r="A137" s="2"/>
      <c r="B137" s="87"/>
      <c r="C137" s="88"/>
      <c r="D137" s="6"/>
      <c r="E137" s="89"/>
      <c r="F137" s="89"/>
      <c r="G137" s="89"/>
      <c r="H137" s="89"/>
      <c r="I137" s="89"/>
      <c r="J137" s="89"/>
      <c r="K137" s="6"/>
      <c r="L137" s="2"/>
      <c r="M137" s="2"/>
      <c r="N137" s="2"/>
      <c r="O137" s="90"/>
      <c r="P137" s="90"/>
      <c r="Q137" s="90"/>
      <c r="R137" s="99"/>
    </row>
    <row r="138">
      <c r="A138" s="2"/>
      <c r="B138" s="87"/>
      <c r="C138" s="88"/>
      <c r="D138" s="6"/>
      <c r="E138" s="89"/>
      <c r="F138" s="89"/>
      <c r="G138" s="89"/>
      <c r="H138" s="89"/>
      <c r="I138" s="89"/>
      <c r="J138" s="89"/>
      <c r="K138" s="6"/>
      <c r="L138" s="2"/>
      <c r="M138" s="2"/>
      <c r="N138" s="2"/>
      <c r="O138" s="90"/>
      <c r="P138" s="90"/>
      <c r="Q138" s="90"/>
      <c r="R138" s="99"/>
    </row>
    <row r="139" ht="45.0" customHeight="1">
      <c r="A139" s="2"/>
      <c r="B139" s="114"/>
      <c r="C139" s="88"/>
      <c r="D139" s="6"/>
      <c r="E139" s="89"/>
      <c r="F139" s="89"/>
      <c r="G139" s="89"/>
      <c r="H139" s="89"/>
      <c r="I139" s="89"/>
      <c r="J139" s="89"/>
      <c r="K139" s="6"/>
      <c r="L139" s="2"/>
      <c r="M139" s="2"/>
      <c r="N139" s="2"/>
      <c r="O139" s="90"/>
      <c r="P139" s="90"/>
      <c r="Q139" s="90"/>
      <c r="R139" s="99"/>
    </row>
    <row r="140">
      <c r="A140" s="2"/>
      <c r="B140" s="87"/>
      <c r="C140" s="88"/>
      <c r="D140" s="6"/>
      <c r="E140" s="89"/>
      <c r="F140" s="89"/>
      <c r="G140" s="89"/>
      <c r="H140" s="89"/>
      <c r="I140" s="89"/>
      <c r="J140" s="89"/>
      <c r="K140" s="6"/>
      <c r="L140" s="2"/>
      <c r="M140" s="2"/>
      <c r="N140" s="2"/>
      <c r="O140" s="90"/>
      <c r="P140" s="90"/>
      <c r="Q140" s="90"/>
      <c r="R140" s="99"/>
    </row>
    <row r="141">
      <c r="A141" s="2"/>
      <c r="B141" s="87"/>
      <c r="C141" s="88"/>
      <c r="D141" s="6"/>
      <c r="E141" s="89"/>
      <c r="F141" s="89"/>
      <c r="G141" s="89"/>
      <c r="H141" s="89"/>
      <c r="I141" s="89"/>
      <c r="J141" s="89"/>
      <c r="K141" s="6"/>
      <c r="L141" s="2"/>
      <c r="M141" s="2"/>
      <c r="N141" s="2"/>
      <c r="O141" s="90"/>
      <c r="P141" s="90"/>
      <c r="Q141" s="90"/>
      <c r="R141" s="99"/>
    </row>
    <row r="142">
      <c r="A142" s="2"/>
      <c r="B142" s="87"/>
      <c r="C142" s="88"/>
      <c r="D142" s="6"/>
      <c r="E142" s="89"/>
      <c r="F142" s="89"/>
      <c r="G142" s="89"/>
      <c r="H142" s="89"/>
      <c r="I142" s="89"/>
      <c r="J142" s="89"/>
      <c r="K142" s="6"/>
      <c r="L142" s="2"/>
      <c r="M142" s="2"/>
      <c r="N142" s="2"/>
      <c r="O142" s="90"/>
      <c r="P142" s="90"/>
      <c r="Q142" s="90"/>
      <c r="R142" s="99"/>
    </row>
    <row r="143">
      <c r="A143" s="2"/>
      <c r="B143" s="87"/>
      <c r="C143" s="88"/>
      <c r="D143" s="6"/>
      <c r="E143" s="89"/>
      <c r="F143" s="89"/>
      <c r="G143" s="89"/>
      <c r="H143" s="89"/>
      <c r="I143" s="89"/>
      <c r="J143" s="89"/>
      <c r="K143" s="6"/>
      <c r="L143" s="2"/>
      <c r="M143" s="2"/>
      <c r="N143" s="2"/>
      <c r="O143" s="90"/>
      <c r="P143" s="90"/>
      <c r="Q143" s="90"/>
      <c r="R143" s="99"/>
    </row>
    <row r="144">
      <c r="A144" s="2"/>
      <c r="B144" s="87"/>
      <c r="C144" s="88"/>
      <c r="D144" s="6"/>
      <c r="E144" s="89"/>
      <c r="F144" s="89"/>
      <c r="G144" s="89"/>
      <c r="H144" s="89"/>
      <c r="I144" s="89"/>
      <c r="J144" s="89"/>
      <c r="K144" s="6"/>
      <c r="L144" s="2"/>
      <c r="M144" s="2"/>
      <c r="N144" s="2"/>
      <c r="O144" s="90"/>
      <c r="P144" s="90"/>
      <c r="Q144" s="90"/>
      <c r="R144" s="99"/>
    </row>
    <row r="145">
      <c r="A145" s="2"/>
      <c r="B145" s="87"/>
      <c r="C145" s="88"/>
      <c r="D145" s="6"/>
      <c r="E145" s="89"/>
      <c r="F145" s="89"/>
      <c r="G145" s="89"/>
      <c r="H145" s="89"/>
      <c r="I145" s="89"/>
      <c r="J145" s="89"/>
      <c r="K145" s="6"/>
      <c r="L145" s="2"/>
      <c r="M145" s="2"/>
      <c r="N145" s="2"/>
      <c r="O145" s="90"/>
      <c r="P145" s="90"/>
      <c r="Q145" s="90"/>
      <c r="R145" s="99"/>
    </row>
    <row r="146">
      <c r="A146" s="2"/>
      <c r="B146" s="87"/>
      <c r="C146" s="88"/>
      <c r="D146" s="6"/>
      <c r="E146" s="89"/>
      <c r="F146" s="89"/>
      <c r="G146" s="89"/>
      <c r="H146" s="89"/>
      <c r="I146" s="89"/>
      <c r="J146" s="89"/>
      <c r="K146" s="6"/>
      <c r="L146" s="2"/>
      <c r="M146" s="2"/>
      <c r="N146" s="2"/>
      <c r="O146" s="90"/>
      <c r="P146" s="90"/>
      <c r="Q146" s="90"/>
      <c r="R146" s="99"/>
    </row>
    <row r="147">
      <c r="A147" s="2"/>
      <c r="B147" s="87"/>
      <c r="C147" s="88"/>
      <c r="D147" s="6"/>
      <c r="E147" s="89"/>
      <c r="F147" s="89"/>
      <c r="G147" s="89"/>
      <c r="H147" s="89"/>
      <c r="I147" s="89"/>
      <c r="J147" s="89"/>
      <c r="K147" s="6"/>
      <c r="L147" s="2"/>
      <c r="M147" s="2"/>
      <c r="N147" s="2"/>
      <c r="O147" s="90"/>
      <c r="P147" s="90"/>
      <c r="Q147" s="90"/>
      <c r="R147" s="99"/>
    </row>
    <row r="148">
      <c r="A148" s="2"/>
      <c r="B148" s="87"/>
      <c r="C148" s="88"/>
      <c r="D148" s="6"/>
      <c r="E148" s="89"/>
      <c r="F148" s="89"/>
      <c r="G148" s="89"/>
      <c r="H148" s="89"/>
      <c r="I148" s="89"/>
      <c r="J148" s="89"/>
      <c r="K148" s="6"/>
      <c r="L148" s="2"/>
      <c r="M148" s="2"/>
      <c r="N148" s="2"/>
      <c r="O148" s="90"/>
      <c r="P148" s="90"/>
      <c r="Q148" s="90"/>
      <c r="R148" s="99"/>
    </row>
    <row r="149">
      <c r="A149" s="2"/>
      <c r="B149" s="87"/>
      <c r="C149" s="88"/>
      <c r="D149" s="6"/>
      <c r="E149" s="89"/>
      <c r="F149" s="89"/>
      <c r="G149" s="89"/>
      <c r="H149" s="89"/>
      <c r="I149" s="89"/>
      <c r="J149" s="89"/>
      <c r="K149" s="6"/>
      <c r="L149" s="2"/>
      <c r="M149" s="2"/>
      <c r="N149" s="2"/>
      <c r="O149" s="90"/>
      <c r="P149" s="90"/>
      <c r="Q149" s="90"/>
      <c r="R149" s="99"/>
    </row>
    <row r="150">
      <c r="A150" s="2"/>
      <c r="B150" s="87"/>
      <c r="C150" s="88"/>
      <c r="D150" s="6"/>
      <c r="E150" s="89"/>
      <c r="F150" s="89"/>
      <c r="G150" s="89"/>
      <c r="H150" s="89"/>
      <c r="I150" s="89"/>
      <c r="J150" s="89"/>
      <c r="K150" s="6"/>
      <c r="L150" s="2"/>
      <c r="M150" s="2"/>
      <c r="N150" s="2"/>
      <c r="O150" s="90"/>
      <c r="P150" s="90"/>
      <c r="Q150" s="90"/>
      <c r="R150" s="99"/>
    </row>
    <row r="151">
      <c r="A151" s="2"/>
      <c r="B151" s="87"/>
      <c r="C151" s="88"/>
      <c r="D151" s="6"/>
      <c r="E151" s="89"/>
      <c r="F151" s="89"/>
      <c r="G151" s="89"/>
      <c r="H151" s="89"/>
      <c r="I151" s="89"/>
      <c r="J151" s="89"/>
      <c r="K151" s="6"/>
      <c r="L151" s="2"/>
      <c r="M151" s="2"/>
      <c r="N151" s="2"/>
      <c r="O151" s="90"/>
      <c r="P151" s="90"/>
      <c r="Q151" s="90"/>
      <c r="R151" s="99"/>
    </row>
    <row r="152">
      <c r="A152" s="2"/>
      <c r="B152" s="87"/>
      <c r="C152" s="88"/>
      <c r="D152" s="6"/>
      <c r="E152" s="89"/>
      <c r="F152" s="89"/>
      <c r="G152" s="89"/>
      <c r="H152" s="89"/>
      <c r="I152" s="89"/>
      <c r="J152" s="89"/>
      <c r="K152" s="6"/>
      <c r="L152" s="2"/>
      <c r="M152" s="2"/>
      <c r="N152" s="2"/>
      <c r="O152" s="90"/>
      <c r="P152" s="90"/>
      <c r="Q152" s="90"/>
      <c r="R152" s="99"/>
    </row>
    <row r="153">
      <c r="A153" s="2"/>
      <c r="B153" s="87"/>
      <c r="C153" s="88"/>
      <c r="D153" s="6"/>
      <c r="E153" s="89"/>
      <c r="F153" s="89"/>
      <c r="G153" s="89"/>
      <c r="H153" s="89"/>
      <c r="I153" s="89"/>
      <c r="J153" s="89"/>
      <c r="K153" s="6"/>
      <c r="L153" s="2"/>
      <c r="M153" s="2"/>
      <c r="N153" s="2"/>
      <c r="O153" s="90"/>
      <c r="P153" s="90"/>
      <c r="Q153" s="90"/>
      <c r="R153" s="99"/>
    </row>
    <row r="154">
      <c r="A154" s="2"/>
      <c r="B154" s="87"/>
      <c r="C154" s="88"/>
      <c r="D154" s="6"/>
      <c r="E154" s="89"/>
      <c r="F154" s="89"/>
      <c r="G154" s="89"/>
      <c r="H154" s="89"/>
      <c r="I154" s="89"/>
      <c r="J154" s="89"/>
      <c r="K154" s="6"/>
      <c r="L154" s="2"/>
      <c r="M154" s="2"/>
      <c r="N154" s="2"/>
      <c r="O154" s="90"/>
      <c r="P154" s="90"/>
      <c r="Q154" s="90"/>
      <c r="R154" s="99"/>
    </row>
    <row r="155">
      <c r="A155" s="2"/>
      <c r="B155" s="87"/>
      <c r="C155" s="88"/>
      <c r="D155" s="6"/>
      <c r="E155" s="89"/>
      <c r="F155" s="89"/>
      <c r="G155" s="89"/>
      <c r="H155" s="89"/>
      <c r="I155" s="89"/>
      <c r="J155" s="89"/>
      <c r="K155" s="6"/>
      <c r="L155" s="2"/>
      <c r="M155" s="2"/>
      <c r="N155" s="2"/>
      <c r="O155" s="90"/>
      <c r="P155" s="90"/>
      <c r="Q155" s="90"/>
      <c r="R155" s="99"/>
    </row>
    <row r="156">
      <c r="A156" s="2"/>
      <c r="B156" s="87"/>
      <c r="C156" s="88"/>
      <c r="D156" s="6"/>
      <c r="E156" s="89"/>
      <c r="F156" s="89"/>
      <c r="G156" s="89"/>
      <c r="H156" s="89"/>
      <c r="I156" s="89"/>
      <c r="J156" s="89"/>
      <c r="K156" s="6"/>
      <c r="L156" s="2"/>
      <c r="M156" s="2"/>
      <c r="N156" s="2"/>
      <c r="O156" s="90"/>
      <c r="P156" s="90"/>
      <c r="Q156" s="90"/>
      <c r="R156" s="99"/>
    </row>
    <row r="157">
      <c r="A157" s="2"/>
      <c r="B157" s="87"/>
      <c r="C157" s="88"/>
      <c r="D157" s="6"/>
      <c r="E157" s="89"/>
      <c r="F157" s="89"/>
      <c r="G157" s="89"/>
      <c r="H157" s="89"/>
      <c r="I157" s="89"/>
      <c r="J157" s="89"/>
      <c r="K157" s="6"/>
      <c r="L157" s="2"/>
      <c r="M157" s="2"/>
      <c r="N157" s="2"/>
      <c r="O157" s="90"/>
      <c r="P157" s="90"/>
      <c r="Q157" s="90"/>
      <c r="R157" s="99"/>
    </row>
    <row r="158">
      <c r="A158" s="2"/>
      <c r="B158" s="87"/>
      <c r="C158" s="88"/>
      <c r="D158" s="6"/>
      <c r="E158" s="89"/>
      <c r="F158" s="89"/>
      <c r="G158" s="89"/>
      <c r="H158" s="89"/>
      <c r="I158" s="89"/>
      <c r="J158" s="89"/>
      <c r="K158" s="6"/>
      <c r="L158" s="2"/>
      <c r="M158" s="2"/>
      <c r="N158" s="2"/>
      <c r="O158" s="90"/>
      <c r="P158" s="90"/>
      <c r="Q158" s="90"/>
      <c r="R158" s="99"/>
    </row>
    <row r="159">
      <c r="A159" s="2"/>
      <c r="B159" s="87"/>
      <c r="C159" s="88"/>
      <c r="D159" s="6"/>
      <c r="E159" s="89"/>
      <c r="F159" s="89"/>
      <c r="G159" s="89"/>
      <c r="H159" s="89"/>
      <c r="I159" s="89"/>
      <c r="J159" s="89"/>
      <c r="K159" s="6"/>
      <c r="L159" s="2"/>
      <c r="M159" s="2"/>
      <c r="N159" s="2"/>
      <c r="O159" s="90"/>
      <c r="P159" s="90"/>
      <c r="Q159" s="90"/>
      <c r="R159" s="99"/>
    </row>
    <row r="160">
      <c r="A160" s="2"/>
      <c r="B160" s="87"/>
      <c r="C160" s="88"/>
      <c r="D160" s="6"/>
      <c r="E160" s="89"/>
      <c r="F160" s="89"/>
      <c r="G160" s="89"/>
      <c r="H160" s="89"/>
      <c r="I160" s="89"/>
      <c r="J160" s="89"/>
      <c r="K160" s="6"/>
      <c r="L160" s="2"/>
      <c r="M160" s="2"/>
      <c r="N160" s="2"/>
      <c r="O160" s="90"/>
      <c r="P160" s="90"/>
      <c r="Q160" s="90"/>
      <c r="R160" s="99"/>
    </row>
    <row r="161">
      <c r="A161" s="2"/>
      <c r="B161" s="87"/>
      <c r="C161" s="88"/>
      <c r="D161" s="6"/>
      <c r="E161" s="89"/>
      <c r="F161" s="89"/>
      <c r="G161" s="89"/>
      <c r="H161" s="89"/>
      <c r="I161" s="89"/>
      <c r="J161" s="89"/>
      <c r="K161" s="6"/>
      <c r="L161" s="2"/>
      <c r="M161" s="2"/>
      <c r="N161" s="2"/>
      <c r="O161" s="90"/>
      <c r="P161" s="90"/>
      <c r="Q161" s="90"/>
      <c r="R161" s="99"/>
    </row>
    <row r="162">
      <c r="A162" s="2"/>
      <c r="B162" s="87"/>
      <c r="C162" s="88"/>
      <c r="D162" s="6"/>
      <c r="E162" s="89"/>
      <c r="F162" s="89"/>
      <c r="G162" s="89"/>
      <c r="H162" s="89"/>
      <c r="I162" s="89"/>
      <c r="J162" s="89"/>
      <c r="K162" s="6"/>
      <c r="L162" s="2"/>
      <c r="M162" s="2"/>
      <c r="N162" s="2"/>
      <c r="O162" s="90"/>
      <c r="P162" s="90"/>
      <c r="Q162" s="90"/>
      <c r="R162" s="99"/>
    </row>
    <row r="163">
      <c r="A163" s="2"/>
      <c r="B163" s="87"/>
      <c r="C163" s="88"/>
      <c r="D163" s="6"/>
      <c r="E163" s="89"/>
      <c r="F163" s="89"/>
      <c r="G163" s="89"/>
      <c r="H163" s="89"/>
      <c r="I163" s="89"/>
      <c r="J163" s="89"/>
      <c r="K163" s="6"/>
      <c r="L163" s="2"/>
      <c r="M163" s="2"/>
      <c r="N163" s="2"/>
      <c r="O163" s="90"/>
      <c r="P163" s="90"/>
      <c r="Q163" s="90"/>
      <c r="R163" s="99"/>
    </row>
    <row r="164">
      <c r="A164" s="2"/>
      <c r="B164" s="87"/>
      <c r="C164" s="88"/>
      <c r="D164" s="6"/>
      <c r="E164" s="89"/>
      <c r="F164" s="89"/>
      <c r="G164" s="89"/>
      <c r="H164" s="89"/>
      <c r="I164" s="89"/>
      <c r="J164" s="89"/>
      <c r="K164" s="6"/>
      <c r="L164" s="2"/>
      <c r="M164" s="2"/>
      <c r="N164" s="2"/>
      <c r="O164" s="90"/>
      <c r="P164" s="90"/>
      <c r="Q164" s="90"/>
      <c r="R164" s="99"/>
    </row>
    <row r="165">
      <c r="A165" s="2"/>
      <c r="B165" s="87"/>
      <c r="C165" s="88"/>
      <c r="D165" s="6"/>
      <c r="E165" s="89"/>
      <c r="F165" s="89"/>
      <c r="G165" s="89"/>
      <c r="H165" s="89"/>
      <c r="I165" s="89"/>
      <c r="J165" s="89"/>
      <c r="K165" s="6"/>
      <c r="L165" s="2"/>
      <c r="M165" s="2"/>
      <c r="N165" s="2"/>
      <c r="O165" s="90"/>
      <c r="P165" s="90"/>
      <c r="Q165" s="90"/>
      <c r="R165" s="99"/>
    </row>
    <row r="166">
      <c r="A166" s="2"/>
      <c r="B166" s="87"/>
      <c r="C166" s="88"/>
      <c r="D166" s="6"/>
      <c r="E166" s="89"/>
      <c r="F166" s="89"/>
      <c r="G166" s="89"/>
      <c r="H166" s="89"/>
      <c r="I166" s="89"/>
      <c r="J166" s="89"/>
      <c r="K166" s="6"/>
      <c r="L166" s="2"/>
      <c r="M166" s="2"/>
      <c r="N166" s="2"/>
      <c r="O166" s="90"/>
      <c r="P166" s="90"/>
      <c r="Q166" s="90"/>
      <c r="R166" s="2"/>
    </row>
    <row r="167">
      <c r="A167" s="2"/>
      <c r="B167" s="87"/>
      <c r="C167" s="88"/>
      <c r="D167" s="6"/>
      <c r="E167" s="89"/>
      <c r="F167" s="89"/>
      <c r="G167" s="89"/>
      <c r="H167" s="89"/>
      <c r="I167" s="89"/>
      <c r="J167" s="89"/>
      <c r="K167" s="6"/>
      <c r="L167" s="2"/>
      <c r="M167" s="2"/>
      <c r="N167" s="2"/>
      <c r="O167" s="90"/>
      <c r="P167" s="90"/>
      <c r="Q167" s="90"/>
      <c r="R167" s="2"/>
    </row>
    <row r="168">
      <c r="A168" s="2"/>
      <c r="B168" s="87"/>
      <c r="C168" s="88"/>
      <c r="D168" s="6"/>
      <c r="E168" s="89"/>
      <c r="F168" s="89"/>
      <c r="G168" s="89"/>
      <c r="H168" s="89"/>
      <c r="I168" s="89"/>
      <c r="J168" s="89"/>
      <c r="K168" s="6"/>
      <c r="L168" s="2"/>
      <c r="M168" s="2"/>
      <c r="N168" s="2"/>
      <c r="O168" s="90"/>
      <c r="P168" s="90"/>
      <c r="Q168" s="90"/>
      <c r="R168" s="2"/>
    </row>
    <row r="169">
      <c r="A169" s="2"/>
      <c r="B169" s="87"/>
      <c r="C169" s="88"/>
      <c r="D169" s="6"/>
      <c r="E169" s="89"/>
      <c r="F169" s="89"/>
      <c r="G169" s="89"/>
      <c r="H169" s="89"/>
      <c r="I169" s="89"/>
      <c r="J169" s="89"/>
      <c r="K169" s="6"/>
      <c r="L169" s="2"/>
      <c r="M169" s="2"/>
      <c r="N169" s="2"/>
      <c r="O169" s="90"/>
      <c r="P169" s="90"/>
      <c r="Q169" s="90"/>
      <c r="R169" s="2"/>
    </row>
    <row r="170">
      <c r="A170" s="2"/>
      <c r="B170" s="87"/>
      <c r="C170" s="88"/>
      <c r="D170" s="6"/>
      <c r="E170" s="89"/>
      <c r="F170" s="89"/>
      <c r="G170" s="89"/>
      <c r="H170" s="89"/>
      <c r="I170" s="89"/>
      <c r="J170" s="89"/>
      <c r="K170" s="6"/>
      <c r="L170" s="2"/>
      <c r="M170" s="2"/>
      <c r="N170" s="2"/>
      <c r="O170" s="90"/>
      <c r="P170" s="90"/>
      <c r="Q170" s="90"/>
      <c r="R170" s="2"/>
    </row>
    <row r="171">
      <c r="A171" s="2"/>
      <c r="B171" s="87"/>
      <c r="C171" s="88"/>
      <c r="D171" s="6"/>
      <c r="E171" s="89"/>
      <c r="F171" s="89"/>
      <c r="G171" s="89"/>
      <c r="H171" s="89"/>
      <c r="I171" s="89"/>
      <c r="J171" s="89"/>
      <c r="K171" s="6"/>
      <c r="L171" s="2"/>
      <c r="M171" s="2"/>
      <c r="N171" s="2"/>
      <c r="O171" s="90"/>
      <c r="P171" s="90"/>
      <c r="Q171" s="90"/>
      <c r="R171" s="2"/>
    </row>
    <row r="172">
      <c r="A172" s="2"/>
      <c r="B172" s="87"/>
      <c r="C172" s="88"/>
      <c r="D172" s="6"/>
      <c r="E172" s="89"/>
      <c r="F172" s="89"/>
      <c r="G172" s="89"/>
      <c r="H172" s="89"/>
      <c r="I172" s="89"/>
      <c r="J172" s="89"/>
      <c r="K172" s="6"/>
      <c r="L172" s="2"/>
      <c r="M172" s="2"/>
      <c r="N172" s="2"/>
      <c r="O172" s="90"/>
      <c r="P172" s="90"/>
      <c r="Q172" s="90"/>
      <c r="R172" s="2"/>
    </row>
    <row r="173">
      <c r="A173" s="2"/>
      <c r="B173" s="87"/>
      <c r="C173" s="88"/>
      <c r="D173" s="6"/>
      <c r="E173" s="89"/>
      <c r="F173" s="89"/>
      <c r="G173" s="89"/>
      <c r="H173" s="89"/>
      <c r="I173" s="89"/>
      <c r="J173" s="89"/>
      <c r="K173" s="6"/>
      <c r="L173" s="2"/>
      <c r="M173" s="2"/>
      <c r="N173" s="2"/>
      <c r="O173" s="90"/>
      <c r="P173" s="90"/>
      <c r="Q173" s="90"/>
      <c r="R173" s="2"/>
    </row>
    <row r="174">
      <c r="A174" s="2"/>
      <c r="B174" s="87"/>
      <c r="C174" s="88"/>
      <c r="D174" s="6"/>
      <c r="E174" s="89"/>
      <c r="F174" s="89"/>
      <c r="G174" s="89"/>
      <c r="H174" s="89"/>
      <c r="I174" s="89"/>
      <c r="J174" s="89"/>
      <c r="K174" s="6"/>
      <c r="L174" s="2"/>
      <c r="M174" s="2"/>
      <c r="N174" s="2"/>
      <c r="O174" s="90"/>
      <c r="P174" s="90"/>
      <c r="Q174" s="90"/>
      <c r="R174" s="2"/>
    </row>
    <row r="175">
      <c r="A175" s="2"/>
      <c r="B175" s="87"/>
      <c r="C175" s="88"/>
      <c r="D175" s="6"/>
      <c r="E175" s="89"/>
      <c r="F175" s="89"/>
      <c r="G175" s="89"/>
      <c r="H175" s="89"/>
      <c r="I175" s="89"/>
      <c r="J175" s="89"/>
      <c r="K175" s="6"/>
      <c r="L175" s="2"/>
      <c r="M175" s="2"/>
      <c r="N175" s="2"/>
      <c r="O175" s="90"/>
      <c r="P175" s="90"/>
      <c r="Q175" s="90"/>
      <c r="R175" s="2"/>
    </row>
    <row r="176">
      <c r="A176" s="2"/>
      <c r="B176" s="87"/>
      <c r="C176" s="88"/>
      <c r="D176" s="6"/>
      <c r="E176" s="89"/>
      <c r="F176" s="89"/>
      <c r="G176" s="89"/>
      <c r="H176" s="89"/>
      <c r="I176" s="89"/>
      <c r="J176" s="89"/>
      <c r="K176" s="6"/>
      <c r="L176" s="2"/>
      <c r="M176" s="2"/>
      <c r="N176" s="2"/>
      <c r="O176" s="90"/>
      <c r="P176" s="90"/>
      <c r="Q176" s="90"/>
      <c r="R176" s="2"/>
    </row>
    <row r="177">
      <c r="A177" s="2"/>
      <c r="B177" s="87"/>
      <c r="C177" s="88"/>
      <c r="D177" s="6"/>
      <c r="E177" s="89"/>
      <c r="F177" s="89"/>
      <c r="G177" s="89"/>
      <c r="H177" s="89"/>
      <c r="I177" s="89"/>
      <c r="J177" s="89"/>
      <c r="K177" s="6"/>
      <c r="L177" s="2"/>
      <c r="M177" s="2"/>
      <c r="N177" s="2"/>
      <c r="O177" s="90"/>
      <c r="P177" s="90"/>
      <c r="Q177" s="90"/>
      <c r="R177" s="2"/>
    </row>
    <row r="178">
      <c r="A178" s="2"/>
      <c r="B178" s="87"/>
      <c r="C178" s="88"/>
      <c r="D178" s="6"/>
      <c r="E178" s="89"/>
      <c r="F178" s="89"/>
      <c r="G178" s="89"/>
      <c r="H178" s="89"/>
      <c r="I178" s="89"/>
      <c r="J178" s="89"/>
      <c r="K178" s="6"/>
      <c r="L178" s="2"/>
      <c r="M178" s="2"/>
      <c r="N178" s="2"/>
      <c r="O178" s="90"/>
      <c r="P178" s="90"/>
      <c r="Q178" s="90"/>
      <c r="R178" s="2"/>
    </row>
    <row r="179">
      <c r="A179" s="2"/>
      <c r="B179" s="87"/>
      <c r="C179" s="88"/>
      <c r="D179" s="6"/>
      <c r="E179" s="89"/>
      <c r="F179" s="89"/>
      <c r="G179" s="89"/>
      <c r="H179" s="89"/>
      <c r="I179" s="89"/>
      <c r="J179" s="89"/>
      <c r="K179" s="6"/>
      <c r="L179" s="2"/>
      <c r="M179" s="2"/>
      <c r="N179" s="2"/>
      <c r="O179" s="90"/>
      <c r="P179" s="90"/>
      <c r="Q179" s="90"/>
      <c r="R179" s="2"/>
    </row>
    <row r="180">
      <c r="A180" s="2"/>
      <c r="B180" s="87"/>
      <c r="C180" s="88"/>
      <c r="D180" s="6"/>
      <c r="E180" s="89"/>
      <c r="F180" s="89"/>
      <c r="G180" s="89"/>
      <c r="H180" s="89"/>
      <c r="I180" s="89"/>
      <c r="J180" s="89"/>
      <c r="K180" s="6"/>
      <c r="L180" s="2"/>
      <c r="M180" s="2"/>
      <c r="N180" s="2"/>
      <c r="O180" s="90"/>
      <c r="P180" s="90"/>
      <c r="Q180" s="90"/>
      <c r="R180" s="2"/>
    </row>
    <row r="181">
      <c r="A181" s="2"/>
      <c r="B181" s="87"/>
      <c r="C181" s="88"/>
      <c r="D181" s="6"/>
      <c r="E181" s="89"/>
      <c r="F181" s="89"/>
      <c r="G181" s="89"/>
      <c r="H181" s="89"/>
      <c r="I181" s="89"/>
      <c r="J181" s="89"/>
      <c r="K181" s="6"/>
      <c r="L181" s="2"/>
      <c r="M181" s="2"/>
      <c r="N181" s="2"/>
      <c r="O181" s="90"/>
      <c r="P181" s="90"/>
      <c r="Q181" s="90"/>
      <c r="R181" s="2"/>
    </row>
    <row r="182">
      <c r="A182" s="2"/>
      <c r="B182" s="87"/>
      <c r="C182" s="88"/>
      <c r="D182" s="6"/>
      <c r="E182" s="89"/>
      <c r="F182" s="89"/>
      <c r="G182" s="89"/>
      <c r="H182" s="89"/>
      <c r="I182" s="89"/>
      <c r="J182" s="89"/>
      <c r="K182" s="6"/>
      <c r="L182" s="2"/>
      <c r="M182" s="2"/>
      <c r="N182" s="2"/>
      <c r="O182" s="90"/>
      <c r="P182" s="90"/>
      <c r="Q182" s="90"/>
      <c r="R182" s="2"/>
    </row>
    <row r="183">
      <c r="A183" s="2"/>
      <c r="B183" s="87"/>
      <c r="C183" s="88"/>
      <c r="D183" s="6"/>
      <c r="E183" s="89"/>
      <c r="F183" s="89"/>
      <c r="G183" s="89"/>
      <c r="H183" s="89"/>
      <c r="I183" s="89"/>
      <c r="J183" s="89"/>
      <c r="K183" s="6"/>
      <c r="L183" s="2"/>
      <c r="M183" s="2"/>
      <c r="N183" s="2"/>
      <c r="O183" s="90"/>
      <c r="P183" s="90"/>
      <c r="Q183" s="90"/>
      <c r="R183" s="2"/>
    </row>
    <row r="184">
      <c r="A184" s="2"/>
      <c r="B184" s="87"/>
      <c r="C184" s="88"/>
      <c r="D184" s="6"/>
      <c r="E184" s="89"/>
      <c r="F184" s="89"/>
      <c r="G184" s="89"/>
      <c r="H184" s="89"/>
      <c r="I184" s="89"/>
      <c r="J184" s="89"/>
      <c r="K184" s="6"/>
      <c r="L184" s="2"/>
      <c r="M184" s="2"/>
      <c r="N184" s="2"/>
      <c r="O184" s="90"/>
      <c r="P184" s="90"/>
      <c r="Q184" s="90"/>
      <c r="R184" s="2"/>
    </row>
    <row r="185">
      <c r="A185" s="2"/>
      <c r="B185" s="87"/>
      <c r="C185" s="88"/>
      <c r="D185" s="6"/>
      <c r="E185" s="89"/>
      <c r="F185" s="89"/>
      <c r="G185" s="89"/>
      <c r="H185" s="89"/>
      <c r="I185" s="89"/>
      <c r="J185" s="89"/>
      <c r="K185" s="6"/>
      <c r="L185" s="2"/>
      <c r="M185" s="2"/>
      <c r="N185" s="2"/>
      <c r="O185" s="90"/>
      <c r="P185" s="90"/>
      <c r="Q185" s="90"/>
      <c r="R185" s="2"/>
    </row>
    <row r="186">
      <c r="A186" s="2"/>
      <c r="B186" s="87"/>
      <c r="C186" s="88"/>
      <c r="D186" s="6"/>
      <c r="E186" s="89"/>
      <c r="F186" s="89"/>
      <c r="G186" s="89"/>
      <c r="H186" s="89"/>
      <c r="I186" s="89"/>
      <c r="J186" s="89"/>
      <c r="K186" s="6"/>
      <c r="L186" s="2"/>
      <c r="M186" s="2"/>
      <c r="N186" s="2"/>
      <c r="O186" s="90"/>
      <c r="P186" s="90"/>
      <c r="Q186" s="90"/>
      <c r="R186" s="2"/>
    </row>
    <row r="187">
      <c r="A187" s="2"/>
      <c r="B187" s="87"/>
      <c r="C187" s="88"/>
      <c r="D187" s="6"/>
      <c r="E187" s="89"/>
      <c r="F187" s="89"/>
      <c r="G187" s="89"/>
      <c r="H187" s="89"/>
      <c r="I187" s="89"/>
      <c r="J187" s="89"/>
      <c r="K187" s="6"/>
      <c r="L187" s="2"/>
      <c r="M187" s="2"/>
      <c r="N187" s="2"/>
      <c r="O187" s="90"/>
      <c r="P187" s="90"/>
      <c r="Q187" s="90"/>
      <c r="R187" s="2"/>
    </row>
    <row r="188">
      <c r="A188" s="2"/>
      <c r="B188" s="87"/>
      <c r="C188" s="88"/>
      <c r="D188" s="6"/>
      <c r="E188" s="89"/>
      <c r="F188" s="89"/>
      <c r="G188" s="89"/>
      <c r="H188" s="89"/>
      <c r="I188" s="89"/>
      <c r="J188" s="89"/>
      <c r="K188" s="6"/>
      <c r="L188" s="2"/>
      <c r="M188" s="2"/>
      <c r="N188" s="2"/>
      <c r="O188" s="90"/>
      <c r="P188" s="90"/>
      <c r="Q188" s="90"/>
      <c r="R188" s="2"/>
    </row>
    <row r="189">
      <c r="A189" s="2"/>
      <c r="B189" s="87"/>
      <c r="C189" s="88"/>
      <c r="D189" s="6"/>
      <c r="E189" s="89"/>
      <c r="F189" s="89"/>
      <c r="G189" s="89"/>
      <c r="H189" s="89"/>
      <c r="I189" s="89"/>
      <c r="J189" s="89"/>
      <c r="K189" s="6"/>
      <c r="L189" s="2"/>
      <c r="M189" s="2"/>
      <c r="N189" s="2"/>
      <c r="O189" s="90"/>
      <c r="P189" s="90"/>
      <c r="Q189" s="90"/>
      <c r="R189" s="2"/>
    </row>
    <row r="190">
      <c r="A190" s="2"/>
      <c r="B190" s="87"/>
      <c r="C190" s="88"/>
      <c r="D190" s="6"/>
      <c r="E190" s="89"/>
      <c r="F190" s="89"/>
      <c r="G190" s="89"/>
      <c r="H190" s="89"/>
      <c r="I190" s="89"/>
      <c r="J190" s="89"/>
      <c r="K190" s="6"/>
      <c r="L190" s="2"/>
      <c r="M190" s="2"/>
      <c r="N190" s="2"/>
      <c r="O190" s="90"/>
      <c r="P190" s="90"/>
      <c r="Q190" s="90"/>
      <c r="R190" s="2"/>
    </row>
    <row r="191">
      <c r="A191" s="2"/>
      <c r="B191" s="87"/>
      <c r="C191" s="88"/>
      <c r="D191" s="6"/>
      <c r="E191" s="89"/>
      <c r="F191" s="89"/>
      <c r="G191" s="89"/>
      <c r="H191" s="89"/>
      <c r="I191" s="89"/>
      <c r="J191" s="89"/>
      <c r="K191" s="6"/>
      <c r="L191" s="2"/>
      <c r="M191" s="2"/>
      <c r="N191" s="2"/>
      <c r="O191" s="90"/>
      <c r="P191" s="90"/>
      <c r="Q191" s="90"/>
      <c r="R191" s="2"/>
    </row>
    <row r="192">
      <c r="A192" s="2"/>
      <c r="B192" s="87"/>
      <c r="C192" s="88"/>
      <c r="D192" s="6"/>
      <c r="E192" s="89"/>
      <c r="F192" s="89"/>
      <c r="G192" s="89"/>
      <c r="H192" s="89"/>
      <c r="I192" s="89"/>
      <c r="J192" s="89"/>
      <c r="K192" s="6"/>
      <c r="L192" s="2"/>
      <c r="M192" s="2"/>
      <c r="N192" s="2"/>
      <c r="O192" s="90"/>
      <c r="P192" s="90"/>
      <c r="Q192" s="90"/>
      <c r="R192" s="2"/>
    </row>
    <row r="193">
      <c r="A193" s="2"/>
      <c r="B193" s="87"/>
      <c r="C193" s="88"/>
      <c r="D193" s="6"/>
      <c r="E193" s="89"/>
      <c r="F193" s="89"/>
      <c r="G193" s="89"/>
      <c r="H193" s="89"/>
      <c r="I193" s="89"/>
      <c r="J193" s="89"/>
      <c r="K193" s="6"/>
      <c r="L193" s="2"/>
      <c r="M193" s="2"/>
      <c r="N193" s="2"/>
      <c r="O193" s="90"/>
      <c r="P193" s="90"/>
      <c r="Q193" s="90"/>
      <c r="R193" s="2"/>
    </row>
    <row r="194">
      <c r="A194" s="2"/>
      <c r="B194" s="87"/>
      <c r="C194" s="88"/>
      <c r="D194" s="6"/>
      <c r="E194" s="89"/>
      <c r="F194" s="89"/>
      <c r="G194" s="89"/>
      <c r="H194" s="89"/>
      <c r="I194" s="89"/>
      <c r="J194" s="89"/>
      <c r="K194" s="6"/>
      <c r="L194" s="2"/>
      <c r="M194" s="2"/>
      <c r="N194" s="2"/>
      <c r="O194" s="90"/>
      <c r="P194" s="90"/>
      <c r="Q194" s="90"/>
      <c r="R194" s="2"/>
    </row>
    <row r="195">
      <c r="A195" s="2"/>
      <c r="B195" s="87"/>
      <c r="C195" s="88"/>
      <c r="D195" s="6"/>
      <c r="E195" s="89"/>
      <c r="F195" s="89"/>
      <c r="G195" s="89"/>
      <c r="H195" s="89"/>
      <c r="I195" s="89"/>
      <c r="J195" s="89"/>
      <c r="K195" s="6"/>
      <c r="L195" s="2"/>
      <c r="M195" s="2"/>
      <c r="N195" s="2"/>
      <c r="O195" s="90"/>
      <c r="P195" s="90"/>
      <c r="Q195" s="90"/>
      <c r="R195" s="2"/>
    </row>
    <row r="196">
      <c r="A196" s="2"/>
      <c r="B196" s="87"/>
      <c r="C196" s="88"/>
      <c r="D196" s="6"/>
      <c r="E196" s="89"/>
      <c r="F196" s="89"/>
      <c r="G196" s="89"/>
      <c r="H196" s="89"/>
      <c r="I196" s="89"/>
      <c r="J196" s="89"/>
      <c r="K196" s="6"/>
      <c r="L196" s="2"/>
      <c r="M196" s="2"/>
      <c r="N196" s="2"/>
      <c r="O196" s="90"/>
      <c r="P196" s="90"/>
      <c r="Q196" s="90"/>
      <c r="R196" s="2"/>
    </row>
    <row r="197">
      <c r="A197" s="2"/>
      <c r="B197" s="87"/>
      <c r="C197" s="88"/>
      <c r="D197" s="6"/>
      <c r="E197" s="89"/>
      <c r="F197" s="89"/>
      <c r="G197" s="89"/>
      <c r="H197" s="89"/>
      <c r="I197" s="89"/>
      <c r="J197" s="89"/>
      <c r="K197" s="6"/>
      <c r="L197" s="2"/>
      <c r="M197" s="2"/>
      <c r="N197" s="2"/>
      <c r="O197" s="90"/>
      <c r="P197" s="90"/>
      <c r="Q197" s="90"/>
      <c r="R197" s="2"/>
    </row>
    <row r="198">
      <c r="A198" s="2"/>
      <c r="B198" s="87"/>
      <c r="C198" s="88"/>
      <c r="D198" s="6"/>
      <c r="E198" s="89"/>
      <c r="F198" s="89"/>
      <c r="G198" s="89"/>
      <c r="H198" s="89"/>
      <c r="I198" s="89"/>
      <c r="J198" s="89"/>
      <c r="K198" s="6"/>
      <c r="L198" s="2"/>
      <c r="M198" s="2"/>
      <c r="N198" s="2"/>
      <c r="O198" s="90"/>
      <c r="P198" s="90"/>
      <c r="Q198" s="90"/>
      <c r="R198" s="2"/>
    </row>
    <row r="199">
      <c r="A199" s="2"/>
      <c r="B199" s="87"/>
      <c r="C199" s="88"/>
      <c r="D199" s="6"/>
      <c r="E199" s="89"/>
      <c r="F199" s="89"/>
      <c r="G199" s="89"/>
      <c r="H199" s="89"/>
      <c r="I199" s="89"/>
      <c r="J199" s="89"/>
      <c r="K199" s="6"/>
      <c r="L199" s="2"/>
      <c r="M199" s="2"/>
      <c r="N199" s="2"/>
      <c r="O199" s="90"/>
      <c r="P199" s="90"/>
      <c r="Q199" s="90"/>
      <c r="R199" s="2"/>
    </row>
    <row r="200">
      <c r="A200" s="2"/>
      <c r="B200" s="87"/>
      <c r="C200" s="88"/>
      <c r="D200" s="6"/>
      <c r="E200" s="89"/>
      <c r="F200" s="89"/>
      <c r="G200" s="89"/>
      <c r="H200" s="89"/>
      <c r="I200" s="89"/>
      <c r="J200" s="89"/>
      <c r="K200" s="6"/>
      <c r="L200" s="2"/>
      <c r="M200" s="2"/>
      <c r="N200" s="2"/>
      <c r="O200" s="90"/>
      <c r="P200" s="90"/>
      <c r="Q200" s="90"/>
      <c r="R200" s="2"/>
    </row>
    <row r="201">
      <c r="A201" s="2"/>
      <c r="B201" s="87"/>
      <c r="C201" s="88"/>
      <c r="D201" s="6"/>
      <c r="E201" s="89"/>
      <c r="F201" s="89"/>
      <c r="G201" s="89"/>
      <c r="H201" s="89"/>
      <c r="I201" s="89"/>
      <c r="J201" s="89"/>
      <c r="K201" s="6"/>
      <c r="L201" s="2"/>
      <c r="M201" s="2"/>
      <c r="N201" s="2"/>
      <c r="O201" s="90"/>
      <c r="P201" s="90"/>
      <c r="Q201" s="90"/>
      <c r="R201" s="2"/>
    </row>
    <row r="202">
      <c r="A202" s="2"/>
      <c r="B202" s="87"/>
      <c r="C202" s="88"/>
      <c r="D202" s="6"/>
      <c r="E202" s="89"/>
      <c r="F202" s="89"/>
      <c r="G202" s="89"/>
      <c r="H202" s="89"/>
      <c r="I202" s="89"/>
      <c r="J202" s="89"/>
      <c r="K202" s="6"/>
      <c r="L202" s="2"/>
      <c r="M202" s="2"/>
      <c r="N202" s="2"/>
      <c r="O202" s="90"/>
      <c r="P202" s="90"/>
      <c r="Q202" s="90"/>
      <c r="R202" s="2"/>
    </row>
    <row r="203">
      <c r="A203" s="2"/>
      <c r="B203" s="87"/>
      <c r="C203" s="88"/>
      <c r="D203" s="6"/>
      <c r="E203" s="89"/>
      <c r="F203" s="89"/>
      <c r="G203" s="89"/>
      <c r="H203" s="89"/>
      <c r="I203" s="89"/>
      <c r="J203" s="89"/>
      <c r="K203" s="6"/>
      <c r="L203" s="2"/>
      <c r="M203" s="2"/>
      <c r="N203" s="2"/>
      <c r="O203" s="90"/>
      <c r="P203" s="90"/>
      <c r="Q203" s="90"/>
      <c r="R203" s="2"/>
    </row>
    <row r="204">
      <c r="A204" s="2"/>
      <c r="B204" s="87"/>
      <c r="C204" s="88"/>
      <c r="D204" s="6"/>
      <c r="E204" s="89"/>
      <c r="F204" s="89"/>
      <c r="G204" s="89"/>
      <c r="H204" s="89"/>
      <c r="I204" s="89"/>
      <c r="J204" s="89"/>
      <c r="K204" s="6"/>
      <c r="L204" s="2"/>
      <c r="M204" s="2"/>
      <c r="N204" s="2"/>
      <c r="O204" s="90"/>
      <c r="P204" s="90"/>
      <c r="Q204" s="90"/>
      <c r="R204" s="2"/>
    </row>
    <row r="205">
      <c r="A205" s="2"/>
      <c r="B205" s="87"/>
      <c r="C205" s="88"/>
      <c r="D205" s="6"/>
      <c r="E205" s="89"/>
      <c r="F205" s="89"/>
      <c r="G205" s="89"/>
      <c r="H205" s="89"/>
      <c r="I205" s="89"/>
      <c r="J205" s="89"/>
      <c r="K205" s="6"/>
      <c r="L205" s="2"/>
      <c r="M205" s="2"/>
      <c r="N205" s="2"/>
      <c r="O205" s="90"/>
      <c r="P205" s="90"/>
      <c r="Q205" s="90"/>
      <c r="R205" s="2"/>
    </row>
    <row r="206">
      <c r="A206" s="2"/>
      <c r="B206" s="87"/>
      <c r="C206" s="88"/>
      <c r="D206" s="6"/>
      <c r="E206" s="89"/>
      <c r="F206" s="89"/>
      <c r="G206" s="89"/>
      <c r="H206" s="89"/>
      <c r="I206" s="89"/>
      <c r="J206" s="89"/>
      <c r="K206" s="6"/>
      <c r="L206" s="2"/>
      <c r="M206" s="2"/>
      <c r="N206" s="2"/>
      <c r="O206" s="90"/>
      <c r="P206" s="90"/>
      <c r="Q206" s="90"/>
      <c r="R206" s="2"/>
    </row>
    <row r="207">
      <c r="A207" s="2"/>
      <c r="B207" s="87"/>
      <c r="C207" s="88"/>
      <c r="D207" s="6"/>
      <c r="E207" s="89"/>
      <c r="F207" s="89"/>
      <c r="G207" s="89"/>
      <c r="H207" s="89"/>
      <c r="I207" s="89"/>
      <c r="J207" s="89"/>
      <c r="K207" s="6"/>
      <c r="L207" s="2"/>
      <c r="M207" s="2"/>
      <c r="N207" s="2"/>
      <c r="O207" s="90"/>
      <c r="P207" s="90"/>
      <c r="Q207" s="90"/>
      <c r="R207" s="2"/>
    </row>
    <row r="208">
      <c r="A208" s="2"/>
      <c r="B208" s="87"/>
      <c r="C208" s="88"/>
      <c r="D208" s="6"/>
      <c r="E208" s="89"/>
      <c r="F208" s="89"/>
      <c r="G208" s="89"/>
      <c r="H208" s="89"/>
      <c r="I208" s="89"/>
      <c r="J208" s="89"/>
      <c r="K208" s="6"/>
      <c r="L208" s="2"/>
      <c r="M208" s="2"/>
      <c r="N208" s="2"/>
      <c r="O208" s="90"/>
      <c r="P208" s="90"/>
      <c r="Q208" s="90"/>
      <c r="R208" s="2"/>
    </row>
    <row r="209">
      <c r="A209" s="2"/>
      <c r="B209" s="87"/>
      <c r="C209" s="88"/>
      <c r="D209" s="6"/>
      <c r="E209" s="89"/>
      <c r="F209" s="89"/>
      <c r="G209" s="89"/>
      <c r="H209" s="89"/>
      <c r="I209" s="89"/>
      <c r="J209" s="89"/>
      <c r="K209" s="6"/>
      <c r="L209" s="2"/>
      <c r="M209" s="2"/>
      <c r="N209" s="2"/>
      <c r="O209" s="90"/>
      <c r="P209" s="90"/>
      <c r="Q209" s="90"/>
      <c r="R209" s="2"/>
    </row>
    <row r="210">
      <c r="A210" s="2"/>
      <c r="B210" s="87"/>
      <c r="C210" s="88"/>
      <c r="D210" s="6"/>
      <c r="E210" s="89"/>
      <c r="F210" s="89"/>
      <c r="G210" s="89"/>
      <c r="H210" s="89"/>
      <c r="I210" s="89"/>
      <c r="J210" s="89"/>
      <c r="K210" s="6"/>
      <c r="L210" s="2"/>
      <c r="M210" s="2"/>
      <c r="N210" s="2"/>
      <c r="O210" s="90"/>
      <c r="P210" s="90"/>
      <c r="Q210" s="90"/>
      <c r="R210" s="2"/>
    </row>
    <row r="211">
      <c r="A211" s="2"/>
      <c r="B211" s="87"/>
      <c r="C211" s="88"/>
      <c r="D211" s="6"/>
      <c r="E211" s="89"/>
      <c r="F211" s="89"/>
      <c r="G211" s="89"/>
      <c r="H211" s="89"/>
      <c r="I211" s="89"/>
      <c r="J211" s="89"/>
      <c r="K211" s="6"/>
      <c r="L211" s="2"/>
      <c r="M211" s="2"/>
      <c r="N211" s="2"/>
      <c r="O211" s="90"/>
      <c r="P211" s="90"/>
      <c r="Q211" s="90"/>
      <c r="R211" s="2"/>
    </row>
    <row r="212">
      <c r="A212" s="2"/>
      <c r="B212" s="87"/>
      <c r="C212" s="88"/>
      <c r="D212" s="6"/>
      <c r="E212" s="89"/>
      <c r="F212" s="89"/>
      <c r="G212" s="89"/>
      <c r="H212" s="89"/>
      <c r="I212" s="89"/>
      <c r="J212" s="89"/>
      <c r="K212" s="6"/>
      <c r="L212" s="2"/>
      <c r="M212" s="2"/>
      <c r="N212" s="2"/>
      <c r="O212" s="90"/>
      <c r="P212" s="90"/>
      <c r="Q212" s="90"/>
      <c r="R212" s="2"/>
    </row>
    <row r="213">
      <c r="A213" s="2"/>
      <c r="B213" s="87"/>
      <c r="C213" s="88"/>
      <c r="D213" s="6"/>
      <c r="E213" s="89"/>
      <c r="F213" s="89"/>
      <c r="G213" s="89"/>
      <c r="H213" s="89"/>
      <c r="I213" s="89"/>
      <c r="J213" s="89"/>
      <c r="K213" s="6"/>
      <c r="L213" s="2"/>
      <c r="M213" s="2"/>
      <c r="N213" s="2"/>
      <c r="O213" s="90"/>
      <c r="P213" s="90"/>
      <c r="Q213" s="90"/>
      <c r="R213" s="2"/>
    </row>
    <row r="214">
      <c r="A214" s="2"/>
      <c r="B214" s="87"/>
      <c r="C214" s="88"/>
      <c r="D214" s="6"/>
      <c r="E214" s="89"/>
      <c r="F214" s="89"/>
      <c r="G214" s="89"/>
      <c r="H214" s="89"/>
      <c r="I214" s="89"/>
      <c r="J214" s="89"/>
      <c r="K214" s="6"/>
      <c r="L214" s="2"/>
      <c r="M214" s="2"/>
      <c r="N214" s="2"/>
      <c r="O214" s="90"/>
      <c r="P214" s="90"/>
      <c r="Q214" s="90"/>
      <c r="R214" s="2"/>
    </row>
    <row r="215">
      <c r="A215" s="2"/>
      <c r="B215" s="87"/>
      <c r="C215" s="88"/>
      <c r="D215" s="6"/>
      <c r="E215" s="89"/>
      <c r="F215" s="89"/>
      <c r="G215" s="89"/>
      <c r="H215" s="89"/>
      <c r="I215" s="89"/>
      <c r="J215" s="89"/>
      <c r="K215" s="6"/>
      <c r="L215" s="2"/>
      <c r="M215" s="2"/>
      <c r="N215" s="2"/>
      <c r="O215" s="90"/>
      <c r="P215" s="90"/>
      <c r="Q215" s="90"/>
      <c r="R215" s="2"/>
    </row>
    <row r="216">
      <c r="A216" s="2"/>
      <c r="B216" s="87"/>
      <c r="C216" s="88"/>
      <c r="D216" s="6"/>
      <c r="E216" s="89"/>
      <c r="F216" s="89"/>
      <c r="G216" s="89"/>
      <c r="H216" s="89"/>
      <c r="I216" s="89"/>
      <c r="J216" s="89"/>
      <c r="K216" s="6"/>
      <c r="L216" s="2"/>
      <c r="M216" s="2"/>
      <c r="N216" s="2"/>
      <c r="O216" s="90"/>
      <c r="P216" s="90"/>
      <c r="Q216" s="90"/>
      <c r="R216" s="2"/>
    </row>
    <row r="217">
      <c r="A217" s="2"/>
      <c r="B217" s="87"/>
      <c r="C217" s="88"/>
      <c r="D217" s="6"/>
      <c r="E217" s="89"/>
      <c r="F217" s="89"/>
      <c r="G217" s="89"/>
      <c r="H217" s="89"/>
      <c r="I217" s="89"/>
      <c r="J217" s="89"/>
      <c r="K217" s="6"/>
      <c r="L217" s="2"/>
      <c r="M217" s="2"/>
      <c r="N217" s="2"/>
      <c r="O217" s="90"/>
      <c r="P217" s="90"/>
      <c r="Q217" s="90"/>
      <c r="R217" s="2"/>
    </row>
    <row r="218">
      <c r="A218" s="2"/>
      <c r="B218" s="87"/>
      <c r="C218" s="88"/>
      <c r="D218" s="6"/>
      <c r="E218" s="89"/>
      <c r="F218" s="89"/>
      <c r="G218" s="89"/>
      <c r="H218" s="89"/>
      <c r="I218" s="89"/>
      <c r="J218" s="89"/>
      <c r="K218" s="6"/>
      <c r="L218" s="2"/>
      <c r="M218" s="2"/>
      <c r="N218" s="2"/>
      <c r="O218" s="90"/>
      <c r="P218" s="90"/>
      <c r="Q218" s="90"/>
      <c r="R218" s="2"/>
    </row>
    <row r="219">
      <c r="A219" s="2"/>
      <c r="B219" s="87"/>
      <c r="C219" s="88"/>
      <c r="D219" s="6"/>
      <c r="E219" s="89"/>
      <c r="F219" s="89"/>
      <c r="G219" s="89"/>
      <c r="H219" s="89"/>
      <c r="I219" s="89"/>
      <c r="J219" s="89"/>
      <c r="K219" s="6"/>
      <c r="L219" s="2"/>
      <c r="M219" s="2"/>
      <c r="N219" s="2"/>
      <c r="O219" s="90"/>
      <c r="P219" s="90"/>
      <c r="Q219" s="90"/>
      <c r="R219" s="2"/>
    </row>
    <row r="220">
      <c r="A220" s="2"/>
      <c r="B220" s="87"/>
      <c r="C220" s="88"/>
      <c r="D220" s="6"/>
      <c r="E220" s="89"/>
      <c r="F220" s="89"/>
      <c r="G220" s="89"/>
      <c r="H220" s="89"/>
      <c r="I220" s="89"/>
      <c r="J220" s="89"/>
      <c r="K220" s="6"/>
      <c r="L220" s="2"/>
      <c r="M220" s="2"/>
      <c r="N220" s="2"/>
      <c r="O220" s="90"/>
      <c r="P220" s="90"/>
      <c r="Q220" s="90"/>
      <c r="R220" s="2"/>
    </row>
    <row r="221">
      <c r="A221" s="2"/>
      <c r="B221" s="87"/>
      <c r="C221" s="88"/>
      <c r="D221" s="6"/>
      <c r="E221" s="89"/>
      <c r="F221" s="89"/>
      <c r="G221" s="89"/>
      <c r="H221" s="89"/>
      <c r="I221" s="89"/>
      <c r="J221" s="89"/>
      <c r="K221" s="6"/>
      <c r="L221" s="2"/>
      <c r="M221" s="2"/>
      <c r="N221" s="2"/>
      <c r="O221" s="90"/>
      <c r="P221" s="90"/>
      <c r="Q221" s="90"/>
      <c r="R221" s="2"/>
    </row>
    <row r="222">
      <c r="A222" s="2"/>
      <c r="B222" s="87"/>
      <c r="C222" s="88"/>
      <c r="D222" s="6"/>
      <c r="E222" s="89"/>
      <c r="F222" s="89"/>
      <c r="G222" s="89"/>
      <c r="H222" s="89"/>
      <c r="I222" s="89"/>
      <c r="J222" s="89"/>
      <c r="K222" s="6"/>
      <c r="L222" s="2"/>
      <c r="M222" s="2"/>
      <c r="N222" s="2"/>
      <c r="O222" s="90"/>
      <c r="P222" s="90"/>
      <c r="Q222" s="90"/>
      <c r="R222" s="2"/>
    </row>
    <row r="223">
      <c r="A223" s="2"/>
      <c r="B223" s="87"/>
      <c r="C223" s="88"/>
      <c r="D223" s="6"/>
      <c r="E223" s="89"/>
      <c r="F223" s="89"/>
      <c r="G223" s="89"/>
      <c r="H223" s="89"/>
      <c r="I223" s="89"/>
      <c r="J223" s="89"/>
      <c r="K223" s="6"/>
      <c r="L223" s="2"/>
      <c r="M223" s="2"/>
      <c r="N223" s="2"/>
      <c r="O223" s="90"/>
      <c r="P223" s="90"/>
      <c r="Q223" s="90"/>
      <c r="R223" s="2"/>
    </row>
    <row r="224">
      <c r="A224" s="2"/>
      <c r="B224" s="87"/>
      <c r="C224" s="88"/>
      <c r="D224" s="6"/>
      <c r="E224" s="89"/>
      <c r="F224" s="89"/>
      <c r="G224" s="89"/>
      <c r="H224" s="89"/>
      <c r="I224" s="89"/>
      <c r="J224" s="89"/>
      <c r="K224" s="6"/>
      <c r="L224" s="2"/>
      <c r="M224" s="2"/>
      <c r="N224" s="2"/>
      <c r="O224" s="90"/>
      <c r="P224" s="90"/>
      <c r="Q224" s="90"/>
      <c r="R224" s="2"/>
    </row>
    <row r="225">
      <c r="A225" s="2"/>
      <c r="B225" s="87"/>
      <c r="C225" s="88"/>
      <c r="D225" s="6"/>
      <c r="E225" s="89"/>
      <c r="F225" s="89"/>
      <c r="G225" s="89"/>
      <c r="H225" s="89"/>
      <c r="I225" s="89"/>
      <c r="J225" s="89"/>
      <c r="K225" s="6"/>
      <c r="L225" s="2"/>
      <c r="M225" s="2"/>
      <c r="N225" s="2"/>
      <c r="O225" s="90"/>
      <c r="P225" s="90"/>
      <c r="Q225" s="90"/>
      <c r="R225" s="2"/>
    </row>
    <row r="226">
      <c r="A226" s="2"/>
      <c r="B226" s="87"/>
      <c r="C226" s="88"/>
      <c r="D226" s="6"/>
      <c r="E226" s="89"/>
      <c r="F226" s="89"/>
      <c r="G226" s="89"/>
      <c r="H226" s="89"/>
      <c r="I226" s="89"/>
      <c r="J226" s="89"/>
      <c r="K226" s="6"/>
      <c r="L226" s="2"/>
      <c r="M226" s="2"/>
      <c r="N226" s="2"/>
      <c r="O226" s="90"/>
      <c r="P226" s="90"/>
      <c r="Q226" s="90"/>
      <c r="R226" s="2"/>
    </row>
    <row r="227">
      <c r="A227" s="2"/>
      <c r="B227" s="87"/>
      <c r="C227" s="88"/>
      <c r="D227" s="6"/>
      <c r="E227" s="89"/>
      <c r="F227" s="89"/>
      <c r="G227" s="89"/>
      <c r="H227" s="89"/>
      <c r="I227" s="89"/>
      <c r="J227" s="89"/>
      <c r="K227" s="6"/>
      <c r="L227" s="2"/>
      <c r="M227" s="2"/>
      <c r="N227" s="2"/>
      <c r="O227" s="90"/>
      <c r="P227" s="90"/>
      <c r="Q227" s="90"/>
      <c r="R227" s="2"/>
    </row>
    <row r="228">
      <c r="A228" s="2"/>
      <c r="B228" s="87"/>
      <c r="C228" s="88"/>
      <c r="D228" s="6"/>
      <c r="E228" s="89"/>
      <c r="F228" s="89"/>
      <c r="G228" s="89"/>
      <c r="H228" s="89"/>
      <c r="I228" s="89"/>
      <c r="J228" s="89"/>
      <c r="K228" s="6"/>
      <c r="L228" s="2"/>
      <c r="M228" s="2"/>
      <c r="N228" s="2"/>
      <c r="O228" s="90"/>
      <c r="P228" s="90"/>
      <c r="Q228" s="90"/>
      <c r="R228" s="2"/>
    </row>
    <row r="229">
      <c r="A229" s="2"/>
      <c r="B229" s="87"/>
      <c r="C229" s="88"/>
      <c r="D229" s="6"/>
      <c r="E229" s="89"/>
      <c r="F229" s="89"/>
      <c r="G229" s="89"/>
      <c r="H229" s="89"/>
      <c r="I229" s="89"/>
      <c r="J229" s="89"/>
      <c r="K229" s="6"/>
      <c r="L229" s="2"/>
      <c r="M229" s="2"/>
      <c r="N229" s="2"/>
      <c r="O229" s="90"/>
      <c r="P229" s="90"/>
      <c r="Q229" s="90"/>
      <c r="R229" s="2"/>
    </row>
    <row r="230">
      <c r="A230" s="2"/>
      <c r="B230" s="87"/>
      <c r="C230" s="88"/>
      <c r="D230" s="6"/>
      <c r="E230" s="89"/>
      <c r="F230" s="89"/>
      <c r="G230" s="89"/>
      <c r="H230" s="89"/>
      <c r="I230" s="89"/>
      <c r="J230" s="89"/>
      <c r="K230" s="6"/>
      <c r="L230" s="2"/>
      <c r="M230" s="2"/>
      <c r="N230" s="2"/>
      <c r="O230" s="90"/>
      <c r="P230" s="90"/>
      <c r="Q230" s="90"/>
      <c r="R230" s="2"/>
    </row>
    <row r="231">
      <c r="A231" s="2"/>
      <c r="B231" s="87"/>
      <c r="C231" s="88"/>
      <c r="D231" s="6"/>
      <c r="E231" s="89"/>
      <c r="F231" s="89"/>
      <c r="G231" s="89"/>
      <c r="H231" s="89"/>
      <c r="I231" s="89"/>
      <c r="J231" s="89"/>
      <c r="K231" s="6"/>
      <c r="L231" s="2"/>
      <c r="M231" s="2"/>
      <c r="N231" s="2"/>
      <c r="O231" s="90"/>
      <c r="P231" s="90"/>
      <c r="Q231" s="90"/>
      <c r="R231" s="2"/>
    </row>
    <row r="232">
      <c r="A232" s="2"/>
      <c r="B232" s="87"/>
      <c r="C232" s="88"/>
      <c r="D232" s="6"/>
      <c r="E232" s="89"/>
      <c r="F232" s="89"/>
      <c r="G232" s="89"/>
      <c r="H232" s="89"/>
      <c r="I232" s="89"/>
      <c r="J232" s="89"/>
      <c r="K232" s="6"/>
      <c r="L232" s="2"/>
      <c r="M232" s="2"/>
      <c r="N232" s="2"/>
      <c r="O232" s="90"/>
      <c r="P232" s="90"/>
      <c r="Q232" s="90"/>
      <c r="R232" s="2"/>
    </row>
    <row r="233">
      <c r="A233" s="2"/>
      <c r="B233" s="87"/>
      <c r="C233" s="88"/>
      <c r="D233" s="6"/>
      <c r="E233" s="89"/>
      <c r="F233" s="89"/>
      <c r="G233" s="89"/>
      <c r="H233" s="89"/>
      <c r="I233" s="89"/>
      <c r="J233" s="89"/>
      <c r="K233" s="6"/>
      <c r="L233" s="2"/>
      <c r="M233" s="2"/>
      <c r="N233" s="2"/>
      <c r="O233" s="90"/>
      <c r="P233" s="90"/>
      <c r="Q233" s="90"/>
      <c r="R233" s="2"/>
    </row>
    <row r="234">
      <c r="A234" s="2"/>
      <c r="B234" s="87"/>
      <c r="C234" s="88"/>
      <c r="D234" s="6"/>
      <c r="E234" s="89"/>
      <c r="F234" s="89"/>
      <c r="G234" s="89"/>
      <c r="H234" s="89"/>
      <c r="I234" s="89"/>
      <c r="J234" s="89"/>
      <c r="K234" s="6"/>
      <c r="L234" s="2"/>
      <c r="M234" s="2"/>
      <c r="N234" s="2"/>
      <c r="O234" s="90"/>
      <c r="P234" s="90"/>
      <c r="Q234" s="90"/>
      <c r="R234" s="2"/>
    </row>
    <row r="235">
      <c r="A235" s="2"/>
      <c r="B235" s="87"/>
      <c r="C235" s="88"/>
      <c r="D235" s="6"/>
      <c r="E235" s="89"/>
      <c r="F235" s="89"/>
      <c r="G235" s="89"/>
      <c r="H235" s="89"/>
      <c r="I235" s="89"/>
      <c r="J235" s="89"/>
      <c r="K235" s="6"/>
      <c r="L235" s="2"/>
      <c r="M235" s="2"/>
      <c r="N235" s="2"/>
      <c r="O235" s="90"/>
      <c r="P235" s="90"/>
      <c r="Q235" s="90"/>
      <c r="R235" s="2"/>
    </row>
    <row r="236">
      <c r="A236" s="2"/>
      <c r="B236" s="87"/>
      <c r="C236" s="88"/>
      <c r="D236" s="6"/>
      <c r="E236" s="89"/>
      <c r="F236" s="89"/>
      <c r="G236" s="89"/>
      <c r="H236" s="89"/>
      <c r="I236" s="89"/>
      <c r="J236" s="89"/>
      <c r="K236" s="6"/>
      <c r="L236" s="2"/>
      <c r="M236" s="2"/>
      <c r="N236" s="2"/>
      <c r="O236" s="90"/>
      <c r="P236" s="90"/>
      <c r="Q236" s="90"/>
      <c r="R236" s="2"/>
    </row>
    <row r="237">
      <c r="A237" s="2"/>
      <c r="B237" s="87"/>
      <c r="C237" s="88"/>
      <c r="D237" s="6"/>
      <c r="E237" s="89"/>
      <c r="F237" s="89"/>
      <c r="G237" s="89"/>
      <c r="H237" s="89"/>
      <c r="I237" s="89"/>
      <c r="J237" s="89"/>
      <c r="K237" s="6"/>
      <c r="L237" s="2"/>
      <c r="M237" s="2"/>
      <c r="N237" s="2"/>
      <c r="O237" s="90"/>
      <c r="P237" s="90"/>
      <c r="Q237" s="90"/>
      <c r="R237" s="2"/>
    </row>
    <row r="238">
      <c r="A238" s="2"/>
      <c r="B238" s="87"/>
      <c r="C238" s="88"/>
      <c r="D238" s="6"/>
      <c r="E238" s="89"/>
      <c r="F238" s="89"/>
      <c r="G238" s="89"/>
      <c r="H238" s="89"/>
      <c r="I238" s="89"/>
      <c r="J238" s="89"/>
      <c r="K238" s="6"/>
      <c r="L238" s="2"/>
      <c r="M238" s="2"/>
      <c r="N238" s="2"/>
      <c r="O238" s="90"/>
      <c r="P238" s="90"/>
      <c r="Q238" s="90"/>
      <c r="R238" s="2"/>
    </row>
    <row r="239">
      <c r="A239" s="2"/>
      <c r="B239" s="87"/>
      <c r="C239" s="88"/>
      <c r="D239" s="6"/>
      <c r="E239" s="89"/>
      <c r="F239" s="89"/>
      <c r="G239" s="89"/>
      <c r="H239" s="89"/>
      <c r="I239" s="89"/>
      <c r="J239" s="89"/>
      <c r="K239" s="6"/>
      <c r="L239" s="2"/>
      <c r="M239" s="2"/>
      <c r="N239" s="2"/>
      <c r="O239" s="90"/>
      <c r="P239" s="90"/>
      <c r="Q239" s="90"/>
      <c r="R239" s="2"/>
    </row>
    <row r="240">
      <c r="A240" s="2"/>
      <c r="B240" s="87"/>
      <c r="C240" s="88"/>
      <c r="D240" s="6"/>
      <c r="E240" s="89"/>
      <c r="F240" s="89"/>
      <c r="G240" s="89"/>
      <c r="H240" s="89"/>
      <c r="I240" s="89"/>
      <c r="J240" s="89"/>
      <c r="K240" s="6"/>
      <c r="L240" s="2"/>
      <c r="M240" s="2"/>
      <c r="N240" s="2"/>
      <c r="O240" s="90"/>
      <c r="P240" s="90"/>
      <c r="Q240" s="90"/>
      <c r="R240" s="2"/>
    </row>
    <row r="241">
      <c r="A241" s="2"/>
      <c r="B241" s="87"/>
      <c r="C241" s="88"/>
      <c r="D241" s="6"/>
      <c r="E241" s="89"/>
      <c r="F241" s="89"/>
      <c r="G241" s="89"/>
      <c r="H241" s="89"/>
      <c r="I241" s="89"/>
      <c r="J241" s="89"/>
      <c r="K241" s="6"/>
      <c r="L241" s="2"/>
      <c r="M241" s="2"/>
      <c r="N241" s="2"/>
      <c r="O241" s="90"/>
      <c r="P241" s="90"/>
      <c r="Q241" s="90"/>
      <c r="R241" s="2"/>
    </row>
    <row r="242">
      <c r="A242" s="2"/>
      <c r="B242" s="87"/>
      <c r="C242" s="88"/>
      <c r="D242" s="6"/>
      <c r="E242" s="89"/>
      <c r="F242" s="89"/>
      <c r="G242" s="89"/>
      <c r="H242" s="89"/>
      <c r="I242" s="89"/>
      <c r="J242" s="89"/>
      <c r="K242" s="6"/>
      <c r="L242" s="2"/>
      <c r="M242" s="2"/>
      <c r="N242" s="2"/>
      <c r="O242" s="90"/>
      <c r="P242" s="90"/>
      <c r="Q242" s="90"/>
      <c r="R242" s="2"/>
    </row>
    <row r="243">
      <c r="A243" s="2"/>
      <c r="B243" s="87"/>
      <c r="C243" s="88"/>
      <c r="D243" s="6"/>
      <c r="E243" s="89"/>
      <c r="F243" s="89"/>
      <c r="G243" s="89"/>
      <c r="H243" s="89"/>
      <c r="I243" s="89"/>
      <c r="J243" s="89"/>
      <c r="K243" s="6"/>
      <c r="L243" s="2"/>
      <c r="M243" s="2"/>
      <c r="N243" s="2"/>
      <c r="O243" s="90"/>
      <c r="P243" s="90"/>
      <c r="Q243" s="90"/>
      <c r="R243" s="2"/>
    </row>
    <row r="244">
      <c r="A244" s="2"/>
      <c r="B244" s="87"/>
      <c r="C244" s="88"/>
      <c r="D244" s="6"/>
      <c r="E244" s="89"/>
      <c r="F244" s="89"/>
      <c r="G244" s="89"/>
      <c r="H244" s="89"/>
      <c r="I244" s="89"/>
      <c r="J244" s="89"/>
      <c r="K244" s="6"/>
      <c r="L244" s="2"/>
      <c r="M244" s="2"/>
      <c r="N244" s="2"/>
      <c r="O244" s="90"/>
      <c r="P244" s="90"/>
      <c r="Q244" s="90"/>
      <c r="R244" s="2"/>
    </row>
    <row r="245">
      <c r="A245" s="2"/>
      <c r="B245" s="87"/>
      <c r="C245" s="88"/>
      <c r="D245" s="6"/>
      <c r="E245" s="89"/>
      <c r="F245" s="89"/>
      <c r="G245" s="89"/>
      <c r="H245" s="89"/>
      <c r="I245" s="89"/>
      <c r="J245" s="89"/>
      <c r="K245" s="6"/>
      <c r="L245" s="2"/>
      <c r="M245" s="2"/>
      <c r="N245" s="2"/>
      <c r="O245" s="90"/>
      <c r="P245" s="90"/>
      <c r="Q245" s="90"/>
      <c r="R245" s="2"/>
    </row>
    <row r="246">
      <c r="A246" s="2"/>
      <c r="B246" s="87"/>
      <c r="C246" s="88"/>
      <c r="D246" s="6"/>
      <c r="E246" s="89"/>
      <c r="F246" s="89"/>
      <c r="G246" s="89"/>
      <c r="H246" s="89"/>
      <c r="I246" s="89"/>
      <c r="J246" s="89"/>
      <c r="K246" s="6"/>
      <c r="L246" s="2"/>
      <c r="M246" s="2"/>
      <c r="N246" s="2"/>
      <c r="O246" s="90"/>
      <c r="P246" s="90"/>
      <c r="Q246" s="90"/>
      <c r="R246" s="2"/>
    </row>
    <row r="247">
      <c r="A247" s="2"/>
      <c r="B247" s="87"/>
      <c r="C247" s="88"/>
      <c r="D247" s="6"/>
      <c r="E247" s="89"/>
      <c r="F247" s="89"/>
      <c r="G247" s="89"/>
      <c r="H247" s="89"/>
      <c r="I247" s="89"/>
      <c r="J247" s="89"/>
      <c r="K247" s="6"/>
      <c r="L247" s="2"/>
      <c r="M247" s="2"/>
      <c r="N247" s="2"/>
      <c r="O247" s="90"/>
      <c r="P247" s="90"/>
      <c r="Q247" s="90"/>
      <c r="R247" s="2"/>
    </row>
    <row r="248">
      <c r="A248" s="2"/>
      <c r="B248" s="87"/>
      <c r="C248" s="88"/>
      <c r="D248" s="6"/>
      <c r="E248" s="89"/>
      <c r="F248" s="89"/>
      <c r="G248" s="89"/>
      <c r="H248" s="89"/>
      <c r="I248" s="89"/>
      <c r="J248" s="89"/>
      <c r="K248" s="6"/>
      <c r="L248" s="2"/>
      <c r="M248" s="2"/>
      <c r="N248" s="2"/>
      <c r="O248" s="90"/>
      <c r="P248" s="90"/>
      <c r="Q248" s="90"/>
      <c r="R248" s="2"/>
    </row>
    <row r="249">
      <c r="A249" s="2"/>
      <c r="B249" s="87"/>
      <c r="C249" s="88"/>
      <c r="D249" s="6"/>
      <c r="E249" s="89"/>
      <c r="F249" s="89"/>
      <c r="G249" s="89"/>
      <c r="H249" s="89"/>
      <c r="I249" s="89"/>
      <c r="J249" s="89"/>
      <c r="K249" s="6"/>
      <c r="L249" s="2"/>
      <c r="M249" s="2"/>
      <c r="N249" s="2"/>
      <c r="O249" s="90"/>
      <c r="P249" s="90"/>
      <c r="Q249" s="90"/>
      <c r="R249" s="2"/>
    </row>
    <row r="250">
      <c r="A250" s="2"/>
      <c r="B250" s="87"/>
      <c r="C250" s="88"/>
      <c r="D250" s="6"/>
      <c r="E250" s="89"/>
      <c r="F250" s="89"/>
      <c r="G250" s="89"/>
      <c r="H250" s="89"/>
      <c r="I250" s="89"/>
      <c r="J250" s="89"/>
      <c r="K250" s="6"/>
      <c r="L250" s="2"/>
      <c r="M250" s="2"/>
      <c r="N250" s="2"/>
      <c r="O250" s="90"/>
      <c r="P250" s="90"/>
      <c r="Q250" s="90"/>
      <c r="R250" s="2"/>
    </row>
    <row r="251">
      <c r="A251" s="2"/>
      <c r="B251" s="87"/>
      <c r="C251" s="88"/>
      <c r="D251" s="6"/>
      <c r="E251" s="89"/>
      <c r="F251" s="89"/>
      <c r="G251" s="89"/>
      <c r="H251" s="89"/>
      <c r="I251" s="89"/>
      <c r="J251" s="89"/>
      <c r="K251" s="6"/>
      <c r="L251" s="2"/>
      <c r="M251" s="2"/>
      <c r="N251" s="2"/>
      <c r="O251" s="90"/>
      <c r="P251" s="90"/>
      <c r="Q251" s="90"/>
      <c r="R251" s="2"/>
    </row>
    <row r="252">
      <c r="A252" s="2"/>
      <c r="B252" s="87"/>
      <c r="C252" s="88"/>
      <c r="D252" s="6"/>
      <c r="E252" s="89"/>
      <c r="F252" s="89"/>
      <c r="G252" s="89"/>
      <c r="H252" s="89"/>
      <c r="I252" s="89"/>
      <c r="J252" s="89"/>
      <c r="K252" s="6"/>
      <c r="L252" s="2"/>
      <c r="M252" s="2"/>
      <c r="N252" s="2"/>
      <c r="O252" s="90"/>
      <c r="P252" s="90"/>
      <c r="Q252" s="90"/>
      <c r="R252" s="2"/>
    </row>
    <row r="253">
      <c r="A253" s="2"/>
      <c r="B253" s="87"/>
      <c r="C253" s="88"/>
      <c r="D253" s="6"/>
      <c r="E253" s="89"/>
      <c r="F253" s="89"/>
      <c r="G253" s="89"/>
      <c r="H253" s="89"/>
      <c r="I253" s="89"/>
      <c r="J253" s="89"/>
      <c r="K253" s="6"/>
      <c r="L253" s="2"/>
      <c r="M253" s="2"/>
      <c r="N253" s="2"/>
      <c r="O253" s="90"/>
      <c r="P253" s="90"/>
      <c r="Q253" s="90"/>
      <c r="R253" s="2"/>
    </row>
    <row r="254">
      <c r="A254" s="2"/>
      <c r="B254" s="87"/>
      <c r="C254" s="88"/>
      <c r="D254" s="6"/>
      <c r="E254" s="89"/>
      <c r="F254" s="89"/>
      <c r="G254" s="89"/>
      <c r="H254" s="89"/>
      <c r="I254" s="89"/>
      <c r="J254" s="89"/>
      <c r="K254" s="6"/>
      <c r="L254" s="2"/>
      <c r="M254" s="2"/>
      <c r="N254" s="2"/>
      <c r="O254" s="90"/>
      <c r="P254" s="90"/>
      <c r="Q254" s="90"/>
      <c r="R254" s="2"/>
    </row>
    <row r="255">
      <c r="A255" s="2"/>
      <c r="B255" s="87"/>
      <c r="C255" s="88"/>
      <c r="D255" s="6"/>
      <c r="E255" s="89"/>
      <c r="F255" s="89"/>
      <c r="G255" s="89"/>
      <c r="H255" s="89"/>
      <c r="I255" s="89"/>
      <c r="J255" s="89"/>
      <c r="K255" s="6"/>
      <c r="L255" s="2"/>
      <c r="M255" s="2"/>
      <c r="N255" s="2"/>
      <c r="O255" s="90"/>
      <c r="P255" s="90"/>
      <c r="Q255" s="90"/>
      <c r="R255" s="2"/>
    </row>
    <row r="256">
      <c r="A256" s="2"/>
      <c r="B256" s="87"/>
      <c r="C256" s="88"/>
      <c r="D256" s="6"/>
      <c r="E256" s="89"/>
      <c r="F256" s="89"/>
      <c r="G256" s="89"/>
      <c r="H256" s="89"/>
      <c r="I256" s="89"/>
      <c r="J256" s="89"/>
      <c r="K256" s="6"/>
      <c r="L256" s="2"/>
      <c r="M256" s="2"/>
      <c r="N256" s="2"/>
      <c r="O256" s="90"/>
      <c r="P256" s="90"/>
      <c r="Q256" s="90"/>
      <c r="R256" s="2"/>
    </row>
    <row r="257">
      <c r="A257" s="2"/>
      <c r="B257" s="87"/>
      <c r="C257" s="88"/>
      <c r="D257" s="6"/>
      <c r="E257" s="89"/>
      <c r="F257" s="89"/>
      <c r="G257" s="89"/>
      <c r="H257" s="89"/>
      <c r="I257" s="89"/>
      <c r="J257" s="89"/>
      <c r="K257" s="6"/>
      <c r="L257" s="2"/>
      <c r="M257" s="2"/>
      <c r="N257" s="2"/>
      <c r="O257" s="90"/>
      <c r="P257" s="90"/>
      <c r="Q257" s="90"/>
      <c r="R257" s="2"/>
    </row>
    <row r="258">
      <c r="A258" s="2"/>
      <c r="B258" s="87"/>
      <c r="C258" s="88"/>
      <c r="D258" s="6"/>
      <c r="E258" s="89"/>
      <c r="F258" s="89"/>
      <c r="G258" s="89"/>
      <c r="H258" s="89"/>
      <c r="I258" s="89"/>
      <c r="J258" s="89"/>
      <c r="K258" s="6"/>
      <c r="L258" s="2"/>
      <c r="M258" s="2"/>
      <c r="N258" s="2"/>
      <c r="O258" s="90"/>
      <c r="P258" s="90"/>
      <c r="Q258" s="90"/>
      <c r="R258" s="2"/>
    </row>
    <row r="259">
      <c r="A259" s="2"/>
      <c r="B259" s="87"/>
      <c r="C259" s="88"/>
      <c r="D259" s="6"/>
      <c r="E259" s="89"/>
      <c r="F259" s="89"/>
      <c r="G259" s="89"/>
      <c r="H259" s="89"/>
      <c r="I259" s="89"/>
      <c r="J259" s="89"/>
      <c r="K259" s="6"/>
      <c r="L259" s="2"/>
      <c r="M259" s="2"/>
      <c r="N259" s="2"/>
      <c r="O259" s="90"/>
      <c r="P259" s="90"/>
      <c r="Q259" s="90"/>
      <c r="R259" s="2"/>
    </row>
    <row r="260">
      <c r="A260" s="2"/>
      <c r="B260" s="87"/>
      <c r="C260" s="88"/>
      <c r="D260" s="6"/>
      <c r="E260" s="89"/>
      <c r="F260" s="89"/>
      <c r="G260" s="89"/>
      <c r="H260" s="89"/>
      <c r="I260" s="89"/>
      <c r="J260" s="89"/>
      <c r="K260" s="6"/>
      <c r="L260" s="2"/>
      <c r="M260" s="2"/>
      <c r="N260" s="2"/>
      <c r="O260" s="90"/>
      <c r="P260" s="90"/>
      <c r="Q260" s="90"/>
      <c r="R260" s="2"/>
    </row>
    <row r="261">
      <c r="A261" s="2"/>
      <c r="B261" s="87"/>
      <c r="C261" s="88"/>
      <c r="D261" s="6"/>
      <c r="E261" s="89"/>
      <c r="F261" s="89"/>
      <c r="G261" s="89"/>
      <c r="H261" s="89"/>
      <c r="I261" s="89"/>
      <c r="J261" s="89"/>
      <c r="K261" s="6"/>
      <c r="L261" s="2"/>
      <c r="M261" s="2"/>
      <c r="N261" s="2"/>
      <c r="O261" s="90"/>
      <c r="P261" s="90"/>
      <c r="Q261" s="90"/>
      <c r="R261" s="2"/>
    </row>
    <row r="262">
      <c r="A262" s="2"/>
      <c r="B262" s="87"/>
      <c r="C262" s="88"/>
      <c r="D262" s="6"/>
      <c r="E262" s="89"/>
      <c r="F262" s="89"/>
      <c r="G262" s="89"/>
      <c r="H262" s="89"/>
      <c r="I262" s="89"/>
      <c r="J262" s="89"/>
      <c r="K262" s="6"/>
      <c r="L262" s="2"/>
      <c r="M262" s="2"/>
      <c r="N262" s="2"/>
      <c r="O262" s="90"/>
      <c r="P262" s="90"/>
      <c r="Q262" s="90"/>
      <c r="R262" s="2"/>
    </row>
    <row r="263">
      <c r="A263" s="2"/>
      <c r="B263" s="87"/>
      <c r="C263" s="88"/>
      <c r="D263" s="6"/>
      <c r="E263" s="89"/>
      <c r="F263" s="89"/>
      <c r="G263" s="89"/>
      <c r="H263" s="89"/>
      <c r="I263" s="89"/>
      <c r="J263" s="89"/>
      <c r="K263" s="6"/>
      <c r="L263" s="2"/>
      <c r="M263" s="2"/>
      <c r="N263" s="2"/>
      <c r="O263" s="90"/>
      <c r="P263" s="90"/>
      <c r="Q263" s="90"/>
      <c r="R263" s="2"/>
    </row>
    <row r="264">
      <c r="A264" s="2"/>
      <c r="B264" s="87"/>
      <c r="C264" s="88"/>
      <c r="D264" s="6"/>
      <c r="E264" s="89"/>
      <c r="F264" s="89"/>
      <c r="G264" s="89"/>
      <c r="H264" s="89"/>
      <c r="I264" s="89"/>
      <c r="J264" s="89"/>
      <c r="K264" s="6"/>
      <c r="L264" s="2"/>
      <c r="M264" s="2"/>
      <c r="N264" s="2"/>
      <c r="O264" s="90"/>
      <c r="P264" s="90"/>
      <c r="Q264" s="90"/>
      <c r="R264" s="2"/>
    </row>
    <row r="265">
      <c r="A265" s="2"/>
      <c r="B265" s="87"/>
      <c r="C265" s="88"/>
      <c r="D265" s="6"/>
      <c r="E265" s="89"/>
      <c r="F265" s="89"/>
      <c r="G265" s="89"/>
      <c r="H265" s="89"/>
      <c r="I265" s="89"/>
      <c r="J265" s="89"/>
      <c r="K265" s="6"/>
      <c r="L265" s="2"/>
      <c r="M265" s="2"/>
      <c r="N265" s="2"/>
      <c r="O265" s="90"/>
      <c r="P265" s="90"/>
      <c r="Q265" s="90"/>
      <c r="R265" s="2"/>
    </row>
    <row r="266">
      <c r="A266" s="2"/>
      <c r="B266" s="87"/>
      <c r="C266" s="88"/>
      <c r="D266" s="6"/>
      <c r="E266" s="89"/>
      <c r="F266" s="89"/>
      <c r="G266" s="89"/>
      <c r="H266" s="89"/>
      <c r="I266" s="89"/>
      <c r="J266" s="89"/>
      <c r="K266" s="6"/>
      <c r="L266" s="2"/>
      <c r="M266" s="2"/>
      <c r="N266" s="2"/>
      <c r="O266" s="90"/>
      <c r="P266" s="90"/>
      <c r="Q266" s="90"/>
      <c r="R266" s="2"/>
    </row>
    <row r="267">
      <c r="A267" s="2"/>
      <c r="B267" s="87"/>
      <c r="C267" s="88"/>
      <c r="D267" s="6"/>
      <c r="E267" s="89"/>
      <c r="F267" s="89"/>
      <c r="G267" s="89"/>
      <c r="H267" s="89"/>
      <c r="I267" s="89"/>
      <c r="J267" s="89"/>
      <c r="K267" s="6"/>
      <c r="L267" s="2"/>
      <c r="M267" s="2"/>
      <c r="N267" s="2"/>
      <c r="O267" s="90"/>
      <c r="P267" s="90"/>
      <c r="Q267" s="90"/>
      <c r="R267" s="2"/>
    </row>
    <row r="268">
      <c r="A268" s="2"/>
      <c r="B268" s="87"/>
      <c r="C268" s="88"/>
      <c r="D268" s="6"/>
      <c r="E268" s="89"/>
      <c r="F268" s="89"/>
      <c r="G268" s="89"/>
      <c r="H268" s="89"/>
      <c r="I268" s="89"/>
      <c r="J268" s="89"/>
      <c r="K268" s="6"/>
      <c r="L268" s="2"/>
      <c r="M268" s="2"/>
      <c r="N268" s="2"/>
      <c r="O268" s="90"/>
      <c r="P268" s="90"/>
      <c r="Q268" s="90"/>
      <c r="R268" s="2"/>
    </row>
    <row r="269">
      <c r="A269" s="2"/>
      <c r="B269" s="87"/>
      <c r="C269" s="88"/>
      <c r="D269" s="6"/>
      <c r="E269" s="89"/>
      <c r="F269" s="89"/>
      <c r="G269" s="89"/>
      <c r="H269" s="89"/>
      <c r="I269" s="89"/>
      <c r="J269" s="89"/>
      <c r="K269" s="6"/>
      <c r="L269" s="2"/>
      <c r="M269" s="2"/>
      <c r="N269" s="2"/>
      <c r="O269" s="90"/>
      <c r="P269" s="90"/>
      <c r="Q269" s="90"/>
      <c r="R269" s="2"/>
    </row>
    <row r="270">
      <c r="A270" s="2"/>
      <c r="B270" s="87"/>
      <c r="C270" s="88"/>
      <c r="D270" s="6"/>
      <c r="E270" s="89"/>
      <c r="F270" s="89"/>
      <c r="G270" s="89"/>
      <c r="H270" s="89"/>
      <c r="I270" s="89"/>
      <c r="J270" s="89"/>
      <c r="K270" s="6"/>
      <c r="L270" s="2"/>
      <c r="M270" s="2"/>
      <c r="N270" s="2"/>
      <c r="O270" s="90"/>
      <c r="P270" s="90"/>
      <c r="Q270" s="90"/>
      <c r="R270" s="2"/>
    </row>
    <row r="271">
      <c r="A271" s="2"/>
      <c r="B271" s="87"/>
      <c r="C271" s="88"/>
      <c r="D271" s="6"/>
      <c r="E271" s="89"/>
      <c r="F271" s="89"/>
      <c r="G271" s="89"/>
      <c r="H271" s="89"/>
      <c r="I271" s="89"/>
      <c r="J271" s="89"/>
      <c r="K271" s="6"/>
      <c r="L271" s="2"/>
      <c r="M271" s="2"/>
      <c r="N271" s="2"/>
      <c r="O271" s="90"/>
      <c r="P271" s="90"/>
      <c r="Q271" s="90"/>
      <c r="R271" s="2"/>
    </row>
    <row r="272">
      <c r="A272" s="2"/>
      <c r="B272" s="87"/>
      <c r="C272" s="88"/>
      <c r="D272" s="6"/>
      <c r="E272" s="89"/>
      <c r="F272" s="89"/>
      <c r="G272" s="89"/>
      <c r="H272" s="89"/>
      <c r="I272" s="89"/>
      <c r="J272" s="89"/>
      <c r="K272" s="6"/>
      <c r="L272" s="2"/>
      <c r="M272" s="2"/>
      <c r="N272" s="2"/>
      <c r="O272" s="90"/>
      <c r="P272" s="90"/>
      <c r="Q272" s="90"/>
      <c r="R272" s="2"/>
    </row>
    <row r="273">
      <c r="A273" s="2"/>
      <c r="B273" s="87"/>
      <c r="C273" s="88"/>
      <c r="D273" s="6"/>
      <c r="E273" s="89"/>
      <c r="F273" s="89"/>
      <c r="G273" s="89"/>
      <c r="H273" s="89"/>
      <c r="I273" s="89"/>
      <c r="J273" s="89"/>
      <c r="K273" s="6"/>
      <c r="L273" s="2"/>
      <c r="M273" s="2"/>
      <c r="N273" s="2"/>
      <c r="O273" s="90"/>
      <c r="P273" s="90"/>
      <c r="Q273" s="90"/>
      <c r="R273" s="2"/>
    </row>
    <row r="274">
      <c r="A274" s="2"/>
      <c r="B274" s="87"/>
      <c r="C274" s="88"/>
      <c r="D274" s="6"/>
      <c r="E274" s="89"/>
      <c r="F274" s="89"/>
      <c r="G274" s="89"/>
      <c r="H274" s="89"/>
      <c r="I274" s="89"/>
      <c r="J274" s="89"/>
      <c r="K274" s="6"/>
      <c r="L274" s="2"/>
      <c r="M274" s="2"/>
      <c r="N274" s="2"/>
      <c r="O274" s="90"/>
      <c r="P274" s="90"/>
      <c r="Q274" s="90"/>
      <c r="R274" s="2"/>
    </row>
    <row r="275">
      <c r="A275" s="2"/>
      <c r="B275" s="87"/>
      <c r="C275" s="88"/>
      <c r="D275" s="6"/>
      <c r="E275" s="89"/>
      <c r="F275" s="89"/>
      <c r="G275" s="89"/>
      <c r="H275" s="89"/>
      <c r="I275" s="89"/>
      <c r="J275" s="89"/>
      <c r="K275" s="6"/>
      <c r="L275" s="2"/>
      <c r="M275" s="2"/>
      <c r="N275" s="2"/>
      <c r="O275" s="90"/>
      <c r="P275" s="90"/>
      <c r="Q275" s="90"/>
      <c r="R275" s="2"/>
    </row>
    <row r="276">
      <c r="A276" s="2"/>
      <c r="B276" s="87"/>
      <c r="C276" s="88"/>
      <c r="D276" s="6"/>
      <c r="E276" s="89"/>
      <c r="F276" s="89"/>
      <c r="G276" s="89"/>
      <c r="H276" s="89"/>
      <c r="I276" s="89"/>
      <c r="J276" s="89"/>
      <c r="K276" s="6"/>
      <c r="L276" s="2"/>
      <c r="M276" s="2"/>
      <c r="N276" s="2"/>
      <c r="O276" s="90"/>
      <c r="P276" s="90"/>
      <c r="Q276" s="90"/>
      <c r="R276" s="2"/>
    </row>
    <row r="277">
      <c r="A277" s="2"/>
      <c r="B277" s="87"/>
      <c r="C277" s="88"/>
      <c r="D277" s="6"/>
      <c r="E277" s="89"/>
      <c r="F277" s="89"/>
      <c r="G277" s="89"/>
      <c r="H277" s="89"/>
      <c r="I277" s="89"/>
      <c r="J277" s="89"/>
      <c r="K277" s="6"/>
      <c r="L277" s="2"/>
      <c r="M277" s="2"/>
      <c r="N277" s="2"/>
      <c r="O277" s="90"/>
      <c r="P277" s="90"/>
      <c r="Q277" s="90"/>
      <c r="R277" s="2"/>
    </row>
    <row r="278">
      <c r="A278" s="2"/>
      <c r="B278" s="87"/>
      <c r="C278" s="88"/>
      <c r="D278" s="6"/>
      <c r="E278" s="89"/>
      <c r="F278" s="89"/>
      <c r="G278" s="89"/>
      <c r="H278" s="89"/>
      <c r="I278" s="89"/>
      <c r="J278" s="89"/>
      <c r="K278" s="6"/>
      <c r="L278" s="2"/>
      <c r="M278" s="2"/>
      <c r="N278" s="2"/>
      <c r="O278" s="90"/>
      <c r="P278" s="90"/>
      <c r="Q278" s="90"/>
      <c r="R278" s="2"/>
    </row>
    <row r="279">
      <c r="A279" s="2"/>
      <c r="B279" s="87"/>
      <c r="C279" s="88"/>
      <c r="D279" s="6"/>
      <c r="E279" s="89"/>
      <c r="F279" s="89"/>
      <c r="G279" s="89"/>
      <c r="H279" s="89"/>
      <c r="I279" s="89"/>
      <c r="J279" s="89"/>
      <c r="K279" s="6"/>
      <c r="L279" s="2"/>
      <c r="M279" s="2"/>
      <c r="N279" s="2"/>
      <c r="O279" s="90"/>
      <c r="P279" s="90"/>
      <c r="Q279" s="90"/>
      <c r="R279" s="2"/>
    </row>
    <row r="280">
      <c r="A280" s="2"/>
      <c r="B280" s="87"/>
      <c r="C280" s="88"/>
      <c r="D280" s="6"/>
      <c r="E280" s="89"/>
      <c r="F280" s="89"/>
      <c r="G280" s="89"/>
      <c r="H280" s="89"/>
      <c r="I280" s="89"/>
      <c r="J280" s="89"/>
      <c r="K280" s="6"/>
      <c r="L280" s="2"/>
      <c r="M280" s="2"/>
      <c r="N280" s="2"/>
      <c r="O280" s="90"/>
      <c r="P280" s="90"/>
      <c r="Q280" s="90"/>
      <c r="R280" s="2"/>
    </row>
    <row r="281">
      <c r="A281" s="2"/>
      <c r="B281" s="87"/>
      <c r="C281" s="88"/>
      <c r="D281" s="6"/>
      <c r="E281" s="89"/>
      <c r="F281" s="89"/>
      <c r="G281" s="89"/>
      <c r="H281" s="89"/>
      <c r="I281" s="89"/>
      <c r="J281" s="89"/>
      <c r="K281" s="6"/>
      <c r="L281" s="2"/>
      <c r="M281" s="2"/>
      <c r="N281" s="2"/>
      <c r="O281" s="90"/>
      <c r="P281" s="90"/>
      <c r="Q281" s="90"/>
      <c r="R281" s="2"/>
    </row>
    <row r="282">
      <c r="A282" s="2"/>
      <c r="B282" s="87"/>
      <c r="C282" s="88"/>
      <c r="D282" s="6"/>
      <c r="E282" s="89"/>
      <c r="F282" s="89"/>
      <c r="G282" s="89"/>
      <c r="H282" s="89"/>
      <c r="I282" s="89"/>
      <c r="J282" s="89"/>
      <c r="K282" s="6"/>
      <c r="L282" s="2"/>
      <c r="M282" s="2"/>
      <c r="N282" s="2"/>
      <c r="O282" s="90"/>
      <c r="P282" s="90"/>
      <c r="Q282" s="90"/>
      <c r="R282" s="2"/>
    </row>
    <row r="283">
      <c r="A283" s="2"/>
      <c r="B283" s="87"/>
      <c r="C283" s="88"/>
      <c r="D283" s="6"/>
      <c r="E283" s="89"/>
      <c r="F283" s="89"/>
      <c r="G283" s="89"/>
      <c r="H283" s="89"/>
      <c r="I283" s="89"/>
      <c r="J283" s="89"/>
      <c r="K283" s="6"/>
      <c r="L283" s="2"/>
      <c r="M283" s="2"/>
      <c r="N283" s="2"/>
      <c r="O283" s="90"/>
      <c r="P283" s="90"/>
      <c r="Q283" s="90"/>
      <c r="R283" s="2"/>
    </row>
    <row r="284">
      <c r="A284" s="2"/>
      <c r="B284" s="87"/>
      <c r="C284" s="88"/>
      <c r="D284" s="6"/>
      <c r="E284" s="89"/>
      <c r="F284" s="89"/>
      <c r="G284" s="89"/>
      <c r="H284" s="89"/>
      <c r="I284" s="89"/>
      <c r="J284" s="89"/>
      <c r="K284" s="6"/>
      <c r="L284" s="2"/>
      <c r="M284" s="2"/>
      <c r="N284" s="2"/>
      <c r="O284" s="90"/>
      <c r="P284" s="90"/>
      <c r="Q284" s="90"/>
      <c r="R284" s="2"/>
    </row>
    <row r="285">
      <c r="A285" s="2"/>
      <c r="B285" s="87"/>
      <c r="C285" s="88"/>
      <c r="D285" s="6"/>
      <c r="E285" s="89"/>
      <c r="F285" s="89"/>
      <c r="G285" s="89"/>
      <c r="H285" s="89"/>
      <c r="I285" s="89"/>
      <c r="J285" s="89"/>
      <c r="K285" s="6"/>
      <c r="L285" s="2"/>
      <c r="M285" s="2"/>
      <c r="N285" s="2"/>
      <c r="O285" s="90"/>
      <c r="P285" s="90"/>
      <c r="Q285" s="90"/>
      <c r="R285" s="2"/>
    </row>
    <row r="286">
      <c r="A286" s="2"/>
      <c r="B286" s="87"/>
      <c r="C286" s="88"/>
      <c r="D286" s="6"/>
      <c r="E286" s="89"/>
      <c r="F286" s="89"/>
      <c r="G286" s="89"/>
      <c r="H286" s="89"/>
      <c r="I286" s="89"/>
      <c r="J286" s="89"/>
      <c r="K286" s="6"/>
      <c r="L286" s="2"/>
      <c r="M286" s="2"/>
      <c r="N286" s="2"/>
      <c r="O286" s="90"/>
      <c r="P286" s="90"/>
      <c r="Q286" s="90"/>
      <c r="R286" s="2"/>
    </row>
    <row r="287">
      <c r="A287" s="2"/>
      <c r="B287" s="87"/>
      <c r="C287" s="88"/>
      <c r="D287" s="6"/>
      <c r="E287" s="89"/>
      <c r="F287" s="89"/>
      <c r="G287" s="89"/>
      <c r="H287" s="89"/>
      <c r="I287" s="89"/>
      <c r="J287" s="89"/>
      <c r="K287" s="6"/>
      <c r="L287" s="2"/>
      <c r="M287" s="2"/>
      <c r="N287" s="2"/>
      <c r="O287" s="90"/>
      <c r="P287" s="90"/>
      <c r="Q287" s="90"/>
      <c r="R287" s="2"/>
    </row>
    <row r="288">
      <c r="A288" s="2"/>
      <c r="B288" s="87"/>
      <c r="C288" s="88"/>
      <c r="D288" s="6"/>
      <c r="E288" s="89"/>
      <c r="F288" s="89"/>
      <c r="G288" s="89"/>
      <c r="H288" s="89"/>
      <c r="I288" s="89"/>
      <c r="J288" s="89"/>
      <c r="K288" s="6"/>
      <c r="L288" s="2"/>
      <c r="M288" s="2"/>
      <c r="N288" s="2"/>
      <c r="O288" s="90"/>
      <c r="P288" s="90"/>
      <c r="Q288" s="90"/>
      <c r="R288" s="2"/>
    </row>
    <row r="289">
      <c r="A289" s="2"/>
      <c r="B289" s="87"/>
      <c r="C289" s="88"/>
      <c r="D289" s="6"/>
      <c r="E289" s="89"/>
      <c r="F289" s="89"/>
      <c r="G289" s="89"/>
      <c r="H289" s="89"/>
      <c r="I289" s="89"/>
      <c r="J289" s="89"/>
      <c r="K289" s="6"/>
      <c r="L289" s="2"/>
      <c r="M289" s="2"/>
      <c r="N289" s="2"/>
      <c r="O289" s="90"/>
      <c r="P289" s="90"/>
      <c r="Q289" s="90"/>
      <c r="R289" s="2"/>
    </row>
    <row r="290">
      <c r="A290" s="2"/>
      <c r="B290" s="87"/>
      <c r="C290" s="88"/>
      <c r="D290" s="6"/>
      <c r="E290" s="89"/>
      <c r="F290" s="89"/>
      <c r="G290" s="89"/>
      <c r="H290" s="89"/>
      <c r="I290" s="89"/>
      <c r="J290" s="89"/>
      <c r="K290" s="6"/>
      <c r="L290" s="2"/>
      <c r="M290" s="2"/>
      <c r="N290" s="2"/>
      <c r="O290" s="90"/>
      <c r="P290" s="90"/>
      <c r="Q290" s="90"/>
      <c r="R290" s="2"/>
    </row>
    <row r="291">
      <c r="A291" s="2"/>
      <c r="B291" s="87"/>
      <c r="C291" s="88"/>
      <c r="D291" s="6"/>
      <c r="E291" s="89"/>
      <c r="F291" s="89"/>
      <c r="G291" s="89"/>
      <c r="H291" s="89"/>
      <c r="I291" s="89"/>
      <c r="J291" s="89"/>
      <c r="K291" s="6"/>
      <c r="L291" s="2"/>
      <c r="M291" s="2"/>
      <c r="N291" s="2"/>
      <c r="O291" s="90"/>
      <c r="P291" s="90"/>
      <c r="Q291" s="90"/>
      <c r="R291" s="2"/>
    </row>
    <row r="292">
      <c r="A292" s="2"/>
      <c r="B292" s="87"/>
      <c r="C292" s="88"/>
      <c r="D292" s="6"/>
      <c r="E292" s="89"/>
      <c r="F292" s="89"/>
      <c r="G292" s="89"/>
      <c r="H292" s="89"/>
      <c r="I292" s="89"/>
      <c r="J292" s="89"/>
      <c r="K292" s="6"/>
      <c r="L292" s="2"/>
      <c r="M292" s="2"/>
      <c r="N292" s="2"/>
      <c r="O292" s="90"/>
      <c r="P292" s="90"/>
      <c r="Q292" s="90"/>
      <c r="R292" s="2"/>
    </row>
    <row r="293">
      <c r="A293" s="2"/>
      <c r="B293" s="87"/>
      <c r="C293" s="88"/>
      <c r="D293" s="6"/>
      <c r="E293" s="89"/>
      <c r="F293" s="89"/>
      <c r="G293" s="89"/>
      <c r="H293" s="89"/>
      <c r="I293" s="89"/>
      <c r="J293" s="89"/>
      <c r="K293" s="6"/>
      <c r="L293" s="2"/>
      <c r="M293" s="2"/>
      <c r="N293" s="2"/>
      <c r="O293" s="90"/>
      <c r="P293" s="90"/>
      <c r="Q293" s="90"/>
      <c r="R293" s="2"/>
    </row>
    <row r="294">
      <c r="A294" s="2"/>
      <c r="B294" s="87"/>
      <c r="C294" s="88"/>
      <c r="D294" s="6"/>
      <c r="E294" s="89"/>
      <c r="F294" s="89"/>
      <c r="G294" s="89"/>
      <c r="H294" s="89"/>
      <c r="I294" s="89"/>
      <c r="J294" s="89"/>
      <c r="K294" s="6"/>
      <c r="L294" s="2"/>
      <c r="M294" s="2"/>
      <c r="N294" s="2"/>
      <c r="O294" s="90"/>
      <c r="P294" s="90"/>
      <c r="Q294" s="90"/>
      <c r="R294" s="2"/>
    </row>
    <row r="295">
      <c r="A295" s="2"/>
      <c r="B295" s="87"/>
      <c r="C295" s="88"/>
      <c r="D295" s="6"/>
      <c r="E295" s="89"/>
      <c r="F295" s="89"/>
      <c r="G295" s="89"/>
      <c r="H295" s="89"/>
      <c r="I295" s="89"/>
      <c r="J295" s="89"/>
      <c r="K295" s="6"/>
      <c r="L295" s="2"/>
      <c r="M295" s="2"/>
      <c r="N295" s="2"/>
      <c r="O295" s="90"/>
      <c r="P295" s="90"/>
      <c r="Q295" s="90"/>
      <c r="R295" s="2"/>
    </row>
    <row r="296">
      <c r="A296" s="2"/>
      <c r="B296" s="87"/>
      <c r="C296" s="88"/>
      <c r="D296" s="6"/>
      <c r="E296" s="89"/>
      <c r="F296" s="89"/>
      <c r="G296" s="89"/>
      <c r="H296" s="89"/>
      <c r="I296" s="89"/>
      <c r="J296" s="89"/>
      <c r="K296" s="6"/>
      <c r="L296" s="2"/>
      <c r="M296" s="2"/>
      <c r="N296" s="2"/>
      <c r="O296" s="90"/>
      <c r="P296" s="90"/>
      <c r="Q296" s="90"/>
      <c r="R296" s="2"/>
    </row>
    <row r="297">
      <c r="A297" s="2"/>
      <c r="B297" s="87"/>
      <c r="C297" s="88"/>
      <c r="D297" s="6"/>
      <c r="E297" s="89"/>
      <c r="F297" s="89"/>
      <c r="G297" s="89"/>
      <c r="H297" s="89"/>
      <c r="I297" s="89"/>
      <c r="J297" s="89"/>
      <c r="K297" s="6"/>
      <c r="L297" s="2"/>
      <c r="M297" s="2"/>
      <c r="N297" s="2"/>
      <c r="O297" s="90"/>
      <c r="P297" s="90"/>
      <c r="Q297" s="90"/>
      <c r="R297" s="2"/>
    </row>
    <row r="298">
      <c r="A298" s="2"/>
      <c r="B298" s="87"/>
      <c r="C298" s="88"/>
      <c r="D298" s="6"/>
      <c r="E298" s="89"/>
      <c r="F298" s="89"/>
      <c r="G298" s="89"/>
      <c r="H298" s="89"/>
      <c r="I298" s="89"/>
      <c r="J298" s="89"/>
      <c r="K298" s="6"/>
      <c r="L298" s="2"/>
      <c r="M298" s="2"/>
      <c r="N298" s="2"/>
      <c r="O298" s="90"/>
      <c r="P298" s="90"/>
      <c r="Q298" s="90"/>
      <c r="R298" s="2"/>
    </row>
    <row r="299">
      <c r="A299" s="2"/>
      <c r="B299" s="87"/>
      <c r="C299" s="88"/>
      <c r="D299" s="6"/>
      <c r="E299" s="89"/>
      <c r="F299" s="89"/>
      <c r="G299" s="89"/>
      <c r="H299" s="89"/>
      <c r="I299" s="89"/>
      <c r="J299" s="89"/>
      <c r="K299" s="6"/>
      <c r="L299" s="2"/>
      <c r="M299" s="2"/>
      <c r="N299" s="2"/>
      <c r="O299" s="90"/>
      <c r="P299" s="90"/>
      <c r="Q299" s="90"/>
      <c r="R299" s="2"/>
    </row>
    <row r="300">
      <c r="A300" s="2"/>
      <c r="B300" s="87"/>
      <c r="C300" s="88"/>
      <c r="D300" s="6"/>
      <c r="E300" s="89"/>
      <c r="F300" s="89"/>
      <c r="G300" s="89"/>
      <c r="H300" s="89"/>
      <c r="I300" s="89"/>
      <c r="J300" s="89"/>
      <c r="K300" s="6"/>
      <c r="L300" s="2"/>
      <c r="M300" s="2"/>
      <c r="N300" s="2"/>
      <c r="O300" s="90"/>
      <c r="P300" s="90"/>
      <c r="Q300" s="90"/>
      <c r="R300" s="2"/>
    </row>
    <row r="301">
      <c r="A301" s="2"/>
      <c r="B301" s="87"/>
      <c r="C301" s="88"/>
      <c r="D301" s="6"/>
      <c r="E301" s="89"/>
      <c r="F301" s="89"/>
      <c r="G301" s="89"/>
      <c r="H301" s="89"/>
      <c r="I301" s="89"/>
      <c r="J301" s="89"/>
      <c r="K301" s="6"/>
      <c r="L301" s="2"/>
      <c r="M301" s="2"/>
      <c r="N301" s="2"/>
      <c r="O301" s="90"/>
      <c r="P301" s="90"/>
      <c r="Q301" s="90"/>
      <c r="R301" s="2"/>
    </row>
    <row r="302">
      <c r="A302" s="2"/>
      <c r="B302" s="87"/>
      <c r="C302" s="88"/>
      <c r="D302" s="6"/>
      <c r="E302" s="89"/>
      <c r="F302" s="89"/>
      <c r="G302" s="89"/>
      <c r="H302" s="89"/>
      <c r="I302" s="89"/>
      <c r="J302" s="89"/>
      <c r="K302" s="6"/>
      <c r="L302" s="2"/>
      <c r="M302" s="2"/>
      <c r="N302" s="2"/>
      <c r="O302" s="90"/>
      <c r="P302" s="90"/>
      <c r="Q302" s="90"/>
      <c r="R302" s="2"/>
    </row>
    <row r="303">
      <c r="A303" s="2"/>
      <c r="B303" s="87"/>
      <c r="C303" s="88"/>
      <c r="D303" s="6"/>
      <c r="E303" s="89"/>
      <c r="F303" s="89"/>
      <c r="G303" s="89"/>
      <c r="H303" s="89"/>
      <c r="I303" s="89"/>
      <c r="J303" s="89"/>
      <c r="K303" s="6"/>
      <c r="L303" s="2"/>
      <c r="M303" s="2"/>
      <c r="N303" s="2"/>
      <c r="O303" s="90"/>
      <c r="P303" s="90"/>
      <c r="Q303" s="90"/>
      <c r="R303" s="2"/>
    </row>
    <row r="304">
      <c r="A304" s="2"/>
      <c r="B304" s="87"/>
      <c r="C304" s="88"/>
      <c r="D304" s="6"/>
      <c r="E304" s="89"/>
      <c r="F304" s="89"/>
      <c r="G304" s="89"/>
      <c r="H304" s="89"/>
      <c r="I304" s="89"/>
      <c r="J304" s="89"/>
      <c r="K304" s="6"/>
      <c r="L304" s="2"/>
      <c r="M304" s="2"/>
      <c r="N304" s="2"/>
      <c r="O304" s="90"/>
      <c r="P304" s="90"/>
      <c r="Q304" s="90"/>
      <c r="R304" s="2"/>
    </row>
    <row r="305">
      <c r="A305" s="2"/>
      <c r="B305" s="87"/>
      <c r="C305" s="88"/>
      <c r="D305" s="6"/>
      <c r="E305" s="89"/>
      <c r="F305" s="89"/>
      <c r="G305" s="89"/>
      <c r="H305" s="89"/>
      <c r="I305" s="89"/>
      <c r="J305" s="89"/>
      <c r="K305" s="6"/>
      <c r="L305" s="2"/>
      <c r="M305" s="2"/>
      <c r="N305" s="2"/>
      <c r="O305" s="90"/>
      <c r="P305" s="90"/>
      <c r="Q305" s="90"/>
      <c r="R305" s="2"/>
    </row>
    <row r="306">
      <c r="A306" s="2"/>
      <c r="B306" s="87"/>
      <c r="C306" s="88"/>
      <c r="D306" s="6"/>
      <c r="E306" s="89"/>
      <c r="F306" s="89"/>
      <c r="G306" s="89"/>
      <c r="H306" s="89"/>
      <c r="I306" s="89"/>
      <c r="J306" s="89"/>
      <c r="K306" s="6"/>
      <c r="L306" s="2"/>
      <c r="M306" s="2"/>
      <c r="N306" s="2"/>
      <c r="O306" s="90"/>
      <c r="P306" s="90"/>
      <c r="Q306" s="90"/>
      <c r="R306" s="2"/>
    </row>
    <row r="307">
      <c r="A307" s="2"/>
      <c r="B307" s="87"/>
      <c r="C307" s="88"/>
      <c r="D307" s="6"/>
      <c r="E307" s="89"/>
      <c r="F307" s="89"/>
      <c r="G307" s="89"/>
      <c r="H307" s="89"/>
      <c r="I307" s="89"/>
      <c r="J307" s="89"/>
      <c r="K307" s="6"/>
      <c r="L307" s="2"/>
      <c r="M307" s="2"/>
      <c r="N307" s="2"/>
      <c r="O307" s="90"/>
      <c r="P307" s="90"/>
      <c r="Q307" s="90"/>
      <c r="R307" s="2"/>
    </row>
    <row r="308">
      <c r="A308" s="2"/>
      <c r="B308" s="87"/>
      <c r="C308" s="88"/>
      <c r="D308" s="6"/>
      <c r="E308" s="89"/>
      <c r="F308" s="89"/>
      <c r="G308" s="89"/>
      <c r="H308" s="89"/>
      <c r="I308" s="89"/>
      <c r="J308" s="89"/>
      <c r="K308" s="6"/>
      <c r="L308" s="2"/>
      <c r="M308" s="2"/>
      <c r="N308" s="2"/>
      <c r="O308" s="90"/>
      <c r="P308" s="90"/>
      <c r="Q308" s="90"/>
      <c r="R308" s="2"/>
    </row>
    <row r="309">
      <c r="A309" s="2"/>
      <c r="B309" s="87"/>
      <c r="C309" s="88"/>
      <c r="D309" s="6"/>
      <c r="E309" s="89"/>
      <c r="F309" s="89"/>
      <c r="G309" s="89"/>
      <c r="H309" s="89"/>
      <c r="I309" s="89"/>
      <c r="J309" s="89"/>
      <c r="K309" s="6"/>
      <c r="L309" s="2"/>
      <c r="M309" s="2"/>
      <c r="N309" s="2"/>
      <c r="O309" s="90"/>
      <c r="P309" s="90"/>
      <c r="Q309" s="90"/>
      <c r="R309" s="2"/>
    </row>
    <row r="310">
      <c r="A310" s="2"/>
      <c r="B310" s="87"/>
      <c r="C310" s="88"/>
      <c r="D310" s="6"/>
      <c r="E310" s="89"/>
      <c r="F310" s="89"/>
      <c r="G310" s="89"/>
      <c r="H310" s="89"/>
      <c r="I310" s="89"/>
      <c r="J310" s="89"/>
      <c r="K310" s="6"/>
      <c r="L310" s="2"/>
      <c r="M310" s="2"/>
      <c r="N310" s="2"/>
      <c r="O310" s="90"/>
      <c r="P310" s="90"/>
      <c r="Q310" s="90"/>
      <c r="R310" s="2"/>
    </row>
    <row r="311">
      <c r="A311" s="2"/>
      <c r="B311" s="87"/>
      <c r="C311" s="88"/>
      <c r="D311" s="6"/>
      <c r="E311" s="89"/>
      <c r="F311" s="89"/>
      <c r="G311" s="89"/>
      <c r="H311" s="89"/>
      <c r="I311" s="89"/>
      <c r="J311" s="89"/>
      <c r="K311" s="6"/>
      <c r="L311" s="2"/>
      <c r="M311" s="2"/>
      <c r="N311" s="2"/>
      <c r="O311" s="90"/>
      <c r="P311" s="90"/>
      <c r="Q311" s="90"/>
      <c r="R311" s="2"/>
    </row>
    <row r="312">
      <c r="A312" s="2"/>
      <c r="B312" s="87"/>
      <c r="C312" s="88"/>
      <c r="D312" s="6"/>
      <c r="E312" s="89"/>
      <c r="F312" s="89"/>
      <c r="G312" s="89"/>
      <c r="H312" s="89"/>
      <c r="I312" s="89"/>
      <c r="J312" s="89"/>
      <c r="K312" s="6"/>
      <c r="L312" s="2"/>
      <c r="M312" s="2"/>
      <c r="N312" s="2"/>
      <c r="O312" s="90"/>
      <c r="P312" s="90"/>
      <c r="Q312" s="90"/>
      <c r="R312" s="2"/>
    </row>
    <row r="313">
      <c r="A313" s="2"/>
      <c r="B313" s="87"/>
      <c r="C313" s="88"/>
      <c r="D313" s="6"/>
      <c r="E313" s="89"/>
      <c r="F313" s="89"/>
      <c r="G313" s="89"/>
      <c r="H313" s="89"/>
      <c r="I313" s="89"/>
      <c r="J313" s="89"/>
      <c r="K313" s="6"/>
      <c r="L313" s="2"/>
      <c r="M313" s="2"/>
      <c r="N313" s="2"/>
      <c r="O313" s="90"/>
      <c r="P313" s="90"/>
      <c r="Q313" s="90"/>
      <c r="R313" s="2"/>
    </row>
    <row r="314">
      <c r="A314" s="2"/>
      <c r="B314" s="87"/>
      <c r="C314" s="88"/>
      <c r="D314" s="6"/>
      <c r="E314" s="89"/>
      <c r="F314" s="89"/>
      <c r="G314" s="89"/>
      <c r="H314" s="89"/>
      <c r="I314" s="89"/>
      <c r="J314" s="89"/>
      <c r="K314" s="6"/>
      <c r="L314" s="2"/>
      <c r="M314" s="2"/>
      <c r="N314" s="2"/>
      <c r="O314" s="90"/>
      <c r="P314" s="90"/>
      <c r="Q314" s="90"/>
      <c r="R314" s="2"/>
    </row>
    <row r="315">
      <c r="A315" s="2"/>
      <c r="B315" s="87"/>
      <c r="C315" s="88"/>
      <c r="D315" s="6"/>
      <c r="E315" s="89"/>
      <c r="F315" s="89"/>
      <c r="G315" s="89"/>
      <c r="H315" s="89"/>
      <c r="I315" s="89"/>
      <c r="J315" s="89"/>
      <c r="K315" s="6"/>
      <c r="L315" s="2"/>
      <c r="M315" s="2"/>
      <c r="N315" s="2"/>
      <c r="O315" s="90"/>
      <c r="P315" s="90"/>
      <c r="Q315" s="90"/>
      <c r="R315" s="2"/>
    </row>
    <row r="316">
      <c r="A316" s="2"/>
      <c r="B316" s="87"/>
      <c r="C316" s="88"/>
      <c r="D316" s="6"/>
      <c r="E316" s="89"/>
      <c r="F316" s="89"/>
      <c r="G316" s="89"/>
      <c r="H316" s="89"/>
      <c r="I316" s="89"/>
      <c r="J316" s="89"/>
      <c r="K316" s="6"/>
      <c r="L316" s="2"/>
      <c r="M316" s="2"/>
      <c r="N316" s="2"/>
      <c r="O316" s="90"/>
      <c r="P316" s="90"/>
      <c r="Q316" s="90"/>
      <c r="R316" s="2"/>
    </row>
    <row r="317">
      <c r="A317" s="2"/>
      <c r="B317" s="87"/>
      <c r="C317" s="88"/>
      <c r="D317" s="6"/>
      <c r="E317" s="89"/>
      <c r="F317" s="89"/>
      <c r="G317" s="89"/>
      <c r="H317" s="89"/>
      <c r="I317" s="89"/>
      <c r="J317" s="89"/>
      <c r="K317" s="6"/>
      <c r="L317" s="2"/>
      <c r="M317" s="2"/>
      <c r="N317" s="2"/>
      <c r="O317" s="90"/>
      <c r="P317" s="90"/>
      <c r="Q317" s="90"/>
      <c r="R317" s="2"/>
    </row>
    <row r="318">
      <c r="A318" s="2"/>
      <c r="B318" s="87"/>
      <c r="C318" s="88"/>
      <c r="D318" s="6"/>
      <c r="E318" s="89"/>
      <c r="F318" s="89"/>
      <c r="G318" s="89"/>
      <c r="H318" s="89"/>
      <c r="I318" s="89"/>
      <c r="J318" s="89"/>
      <c r="K318" s="6"/>
      <c r="L318" s="2"/>
      <c r="M318" s="2"/>
      <c r="N318" s="2"/>
      <c r="O318" s="90"/>
      <c r="P318" s="90"/>
      <c r="Q318" s="90"/>
      <c r="R318" s="2"/>
    </row>
    <row r="319">
      <c r="A319" s="2"/>
      <c r="B319" s="87"/>
      <c r="C319" s="88"/>
      <c r="D319" s="6"/>
      <c r="E319" s="89"/>
      <c r="F319" s="89"/>
      <c r="G319" s="89"/>
      <c r="H319" s="89"/>
      <c r="I319" s="89"/>
      <c r="J319" s="89"/>
      <c r="K319" s="6"/>
      <c r="L319" s="2"/>
      <c r="M319" s="2"/>
      <c r="N319" s="2"/>
      <c r="O319" s="90"/>
      <c r="P319" s="90"/>
      <c r="Q319" s="90"/>
      <c r="R319" s="2"/>
    </row>
    <row r="320">
      <c r="A320" s="2"/>
      <c r="B320" s="87"/>
      <c r="C320" s="88"/>
      <c r="D320" s="6"/>
      <c r="E320" s="89"/>
      <c r="F320" s="89"/>
      <c r="G320" s="89"/>
      <c r="H320" s="89"/>
      <c r="I320" s="89"/>
      <c r="J320" s="89"/>
      <c r="K320" s="6"/>
      <c r="L320" s="2"/>
      <c r="M320" s="2"/>
      <c r="N320" s="2"/>
      <c r="O320" s="90"/>
      <c r="P320" s="90"/>
      <c r="Q320" s="90"/>
      <c r="R320" s="2"/>
    </row>
    <row r="321">
      <c r="A321" s="2"/>
      <c r="B321" s="87"/>
      <c r="C321" s="88"/>
      <c r="D321" s="6"/>
      <c r="E321" s="89"/>
      <c r="F321" s="89"/>
      <c r="G321" s="89"/>
      <c r="H321" s="89"/>
      <c r="I321" s="89"/>
      <c r="J321" s="89"/>
      <c r="K321" s="6"/>
      <c r="L321" s="2"/>
      <c r="M321" s="2"/>
      <c r="N321" s="2"/>
      <c r="O321" s="90"/>
      <c r="P321" s="90"/>
      <c r="Q321" s="90"/>
      <c r="R321" s="2"/>
    </row>
    <row r="322">
      <c r="A322" s="2"/>
      <c r="B322" s="87"/>
      <c r="C322" s="88"/>
      <c r="D322" s="6"/>
      <c r="E322" s="89"/>
      <c r="F322" s="89"/>
      <c r="G322" s="89"/>
      <c r="H322" s="89"/>
      <c r="I322" s="89"/>
      <c r="J322" s="89"/>
      <c r="K322" s="6"/>
      <c r="L322" s="2"/>
      <c r="M322" s="2"/>
      <c r="N322" s="2"/>
      <c r="O322" s="90"/>
      <c r="P322" s="90"/>
      <c r="Q322" s="90"/>
      <c r="R322" s="2"/>
    </row>
    <row r="323">
      <c r="A323" s="2"/>
      <c r="B323" s="87"/>
      <c r="C323" s="88"/>
      <c r="D323" s="6"/>
      <c r="E323" s="89"/>
      <c r="F323" s="89"/>
      <c r="G323" s="89"/>
      <c r="H323" s="89"/>
      <c r="I323" s="89"/>
      <c r="J323" s="89"/>
      <c r="K323" s="6"/>
      <c r="L323" s="2"/>
      <c r="M323" s="2"/>
      <c r="N323" s="2"/>
      <c r="O323" s="90"/>
      <c r="P323" s="90"/>
      <c r="Q323" s="90"/>
      <c r="R323" s="2"/>
    </row>
    <row r="324">
      <c r="A324" s="2"/>
      <c r="B324" s="87"/>
      <c r="C324" s="88"/>
      <c r="D324" s="6"/>
      <c r="E324" s="89"/>
      <c r="F324" s="89"/>
      <c r="G324" s="89"/>
      <c r="H324" s="89"/>
      <c r="I324" s="89"/>
      <c r="J324" s="89"/>
      <c r="K324" s="6"/>
      <c r="L324" s="2"/>
      <c r="M324" s="2"/>
      <c r="N324" s="2"/>
      <c r="O324" s="90"/>
      <c r="P324" s="90"/>
      <c r="Q324" s="90"/>
      <c r="R324" s="2"/>
    </row>
    <row r="325">
      <c r="A325" s="2"/>
      <c r="B325" s="87"/>
      <c r="C325" s="88"/>
      <c r="D325" s="6"/>
      <c r="E325" s="89"/>
      <c r="F325" s="89"/>
      <c r="G325" s="89"/>
      <c r="H325" s="89"/>
      <c r="I325" s="89"/>
      <c r="J325" s="89"/>
      <c r="K325" s="6"/>
      <c r="L325" s="2"/>
      <c r="M325" s="2"/>
      <c r="N325" s="2"/>
      <c r="O325" s="90"/>
      <c r="P325" s="90"/>
      <c r="Q325" s="90"/>
      <c r="R325" s="2"/>
    </row>
    <row r="326">
      <c r="A326" s="2"/>
      <c r="B326" s="87"/>
      <c r="C326" s="88"/>
      <c r="D326" s="6"/>
      <c r="E326" s="89"/>
      <c r="F326" s="89"/>
      <c r="G326" s="89"/>
      <c r="H326" s="89"/>
      <c r="I326" s="89"/>
      <c r="J326" s="89"/>
      <c r="K326" s="6"/>
      <c r="L326" s="2"/>
      <c r="M326" s="2"/>
      <c r="N326" s="2"/>
      <c r="O326" s="90"/>
      <c r="P326" s="90"/>
      <c r="Q326" s="90"/>
      <c r="R326" s="2"/>
    </row>
    <row r="327">
      <c r="A327" s="2"/>
      <c r="B327" s="87"/>
      <c r="C327" s="88"/>
      <c r="D327" s="6"/>
      <c r="E327" s="89"/>
      <c r="F327" s="89"/>
      <c r="G327" s="89"/>
      <c r="H327" s="89"/>
      <c r="I327" s="89"/>
      <c r="J327" s="89"/>
      <c r="K327" s="6"/>
      <c r="L327" s="2"/>
      <c r="M327" s="2"/>
      <c r="N327" s="2"/>
      <c r="O327" s="90"/>
      <c r="P327" s="90"/>
      <c r="Q327" s="90"/>
      <c r="R327" s="2"/>
    </row>
    <row r="328">
      <c r="A328" s="2"/>
      <c r="B328" s="87"/>
      <c r="C328" s="88"/>
      <c r="D328" s="6"/>
      <c r="E328" s="89"/>
      <c r="F328" s="89"/>
      <c r="G328" s="89"/>
      <c r="H328" s="89"/>
      <c r="I328" s="89"/>
      <c r="J328" s="89"/>
      <c r="K328" s="6"/>
      <c r="L328" s="2"/>
      <c r="M328" s="2"/>
      <c r="N328" s="2"/>
      <c r="O328" s="90"/>
      <c r="P328" s="90"/>
      <c r="Q328" s="90"/>
      <c r="R328" s="2"/>
    </row>
    <row r="329">
      <c r="A329" s="2"/>
      <c r="B329" s="87"/>
      <c r="C329" s="88"/>
      <c r="D329" s="6"/>
      <c r="E329" s="89"/>
      <c r="F329" s="89"/>
      <c r="G329" s="89"/>
      <c r="H329" s="89"/>
      <c r="I329" s="89"/>
      <c r="J329" s="89"/>
      <c r="K329" s="6"/>
      <c r="L329" s="2"/>
      <c r="M329" s="2"/>
      <c r="N329" s="2"/>
      <c r="O329" s="90"/>
      <c r="P329" s="90"/>
      <c r="Q329" s="90"/>
      <c r="R329" s="2"/>
    </row>
    <row r="330">
      <c r="A330" s="2"/>
      <c r="B330" s="87"/>
      <c r="C330" s="88"/>
      <c r="D330" s="6"/>
      <c r="E330" s="89"/>
      <c r="F330" s="89"/>
      <c r="G330" s="89"/>
      <c r="H330" s="89"/>
      <c r="I330" s="89"/>
      <c r="J330" s="89"/>
      <c r="K330" s="6"/>
      <c r="L330" s="2"/>
      <c r="M330" s="2"/>
      <c r="N330" s="2"/>
      <c r="O330" s="90"/>
      <c r="P330" s="90"/>
      <c r="Q330" s="90"/>
      <c r="R330" s="2"/>
    </row>
    <row r="331">
      <c r="A331" s="2"/>
      <c r="B331" s="87"/>
      <c r="C331" s="88"/>
      <c r="D331" s="6"/>
      <c r="E331" s="89"/>
      <c r="F331" s="89"/>
      <c r="G331" s="89"/>
      <c r="H331" s="89"/>
      <c r="I331" s="89"/>
      <c r="J331" s="89"/>
      <c r="K331" s="6"/>
      <c r="L331" s="2"/>
      <c r="M331" s="2"/>
      <c r="N331" s="2"/>
      <c r="O331" s="90"/>
      <c r="P331" s="90"/>
      <c r="Q331" s="90"/>
      <c r="R331" s="2"/>
    </row>
    <row r="332">
      <c r="A332" s="2"/>
      <c r="B332" s="87"/>
      <c r="C332" s="88"/>
      <c r="D332" s="6"/>
      <c r="E332" s="89"/>
      <c r="F332" s="89"/>
      <c r="G332" s="89"/>
      <c r="H332" s="89"/>
      <c r="I332" s="89"/>
      <c r="J332" s="89"/>
      <c r="K332" s="6"/>
      <c r="L332" s="2"/>
      <c r="M332" s="2"/>
      <c r="N332" s="2"/>
      <c r="O332" s="90"/>
      <c r="P332" s="90"/>
      <c r="Q332" s="90"/>
      <c r="R332" s="2"/>
    </row>
    <row r="333">
      <c r="A333" s="2"/>
      <c r="B333" s="87"/>
      <c r="C333" s="88"/>
      <c r="D333" s="6"/>
      <c r="E333" s="89"/>
      <c r="F333" s="89"/>
      <c r="G333" s="89"/>
      <c r="H333" s="89"/>
      <c r="I333" s="89"/>
      <c r="J333" s="89"/>
      <c r="K333" s="6"/>
      <c r="L333" s="2"/>
      <c r="M333" s="2"/>
      <c r="N333" s="2"/>
      <c r="O333" s="90"/>
      <c r="P333" s="90"/>
      <c r="Q333" s="90"/>
      <c r="R333" s="2"/>
    </row>
    <row r="334">
      <c r="A334" s="2"/>
      <c r="B334" s="87"/>
      <c r="C334" s="88"/>
      <c r="D334" s="6"/>
      <c r="E334" s="89"/>
      <c r="F334" s="89"/>
      <c r="G334" s="89"/>
      <c r="H334" s="89"/>
      <c r="I334" s="89"/>
      <c r="J334" s="89"/>
      <c r="K334" s="6"/>
      <c r="L334" s="2"/>
      <c r="M334" s="2"/>
      <c r="N334" s="2"/>
      <c r="O334" s="90"/>
      <c r="P334" s="90"/>
      <c r="Q334" s="90"/>
      <c r="R334" s="2"/>
    </row>
    <row r="335">
      <c r="A335" s="2"/>
      <c r="B335" s="87"/>
      <c r="C335" s="88"/>
      <c r="D335" s="6"/>
      <c r="E335" s="89"/>
      <c r="F335" s="89"/>
      <c r="G335" s="89"/>
      <c r="H335" s="89"/>
      <c r="I335" s="89"/>
      <c r="J335" s="89"/>
      <c r="K335" s="6"/>
      <c r="L335" s="2"/>
      <c r="M335" s="2"/>
      <c r="N335" s="2"/>
      <c r="O335" s="90"/>
      <c r="P335" s="90"/>
      <c r="Q335" s="90"/>
      <c r="R335" s="2"/>
    </row>
    <row r="336">
      <c r="A336" s="2"/>
      <c r="B336" s="87"/>
      <c r="C336" s="88"/>
      <c r="D336" s="6"/>
      <c r="E336" s="89"/>
      <c r="F336" s="89"/>
      <c r="G336" s="89"/>
      <c r="H336" s="89"/>
      <c r="I336" s="89"/>
      <c r="J336" s="89"/>
      <c r="K336" s="6"/>
      <c r="L336" s="2"/>
      <c r="M336" s="2"/>
      <c r="N336" s="2"/>
      <c r="O336" s="90"/>
      <c r="P336" s="90"/>
      <c r="Q336" s="90"/>
      <c r="R336" s="2"/>
    </row>
    <row r="337">
      <c r="A337" s="2"/>
      <c r="B337" s="87"/>
      <c r="C337" s="88"/>
      <c r="D337" s="6"/>
      <c r="E337" s="89"/>
      <c r="F337" s="89"/>
      <c r="G337" s="89"/>
      <c r="H337" s="89"/>
      <c r="I337" s="89"/>
      <c r="J337" s="89"/>
      <c r="K337" s="6"/>
      <c r="L337" s="2"/>
      <c r="M337" s="2"/>
      <c r="N337" s="2"/>
      <c r="O337" s="90"/>
      <c r="P337" s="90"/>
      <c r="Q337" s="90"/>
      <c r="R337" s="2"/>
    </row>
    <row r="338">
      <c r="A338" s="2"/>
      <c r="B338" s="87"/>
      <c r="C338" s="88"/>
      <c r="D338" s="6"/>
      <c r="E338" s="89"/>
      <c r="F338" s="89"/>
      <c r="G338" s="89"/>
      <c r="H338" s="89"/>
      <c r="I338" s="89"/>
      <c r="J338" s="89"/>
      <c r="K338" s="6"/>
      <c r="L338" s="2"/>
      <c r="M338" s="2"/>
      <c r="N338" s="2"/>
      <c r="O338" s="90"/>
      <c r="P338" s="90"/>
      <c r="Q338" s="90"/>
      <c r="R338" s="2"/>
    </row>
    <row r="339">
      <c r="A339" s="2"/>
      <c r="B339" s="87"/>
      <c r="C339" s="88"/>
      <c r="D339" s="6"/>
      <c r="E339" s="89"/>
      <c r="F339" s="89"/>
      <c r="G339" s="89"/>
      <c r="H339" s="89"/>
      <c r="I339" s="89"/>
      <c r="J339" s="89"/>
      <c r="K339" s="6"/>
      <c r="L339" s="2"/>
      <c r="M339" s="2"/>
      <c r="N339" s="2"/>
      <c r="O339" s="90"/>
      <c r="P339" s="90"/>
      <c r="Q339" s="90"/>
      <c r="R339" s="2"/>
    </row>
    <row r="340">
      <c r="A340" s="2"/>
      <c r="B340" s="87"/>
      <c r="C340" s="88"/>
      <c r="D340" s="6"/>
      <c r="E340" s="89"/>
      <c r="F340" s="89"/>
      <c r="G340" s="89"/>
      <c r="H340" s="89"/>
      <c r="I340" s="89"/>
      <c r="J340" s="89"/>
      <c r="K340" s="6"/>
      <c r="L340" s="2"/>
      <c r="M340" s="2"/>
      <c r="N340" s="2"/>
      <c r="O340" s="90"/>
      <c r="P340" s="90"/>
      <c r="Q340" s="90"/>
      <c r="R340" s="2"/>
    </row>
    <row r="341">
      <c r="A341" s="2"/>
      <c r="B341" s="87"/>
      <c r="C341" s="88"/>
      <c r="D341" s="6"/>
      <c r="E341" s="89"/>
      <c r="F341" s="89"/>
      <c r="G341" s="89"/>
      <c r="H341" s="89"/>
      <c r="I341" s="89"/>
      <c r="J341" s="89"/>
      <c r="K341" s="6"/>
      <c r="L341" s="2"/>
      <c r="M341" s="2"/>
      <c r="N341" s="2"/>
      <c r="O341" s="90"/>
      <c r="P341" s="90"/>
      <c r="Q341" s="90"/>
      <c r="R341" s="2"/>
    </row>
    <row r="342">
      <c r="A342" s="2"/>
      <c r="B342" s="87"/>
      <c r="C342" s="88"/>
      <c r="D342" s="6"/>
      <c r="E342" s="89"/>
      <c r="F342" s="89"/>
      <c r="G342" s="89"/>
      <c r="H342" s="89"/>
      <c r="I342" s="89"/>
      <c r="J342" s="89"/>
      <c r="K342" s="6"/>
      <c r="L342" s="2"/>
      <c r="M342" s="2"/>
      <c r="N342" s="2"/>
      <c r="O342" s="90"/>
      <c r="P342" s="90"/>
      <c r="Q342" s="90"/>
      <c r="R342" s="2"/>
    </row>
    <row r="343">
      <c r="A343" s="2"/>
      <c r="B343" s="87"/>
      <c r="C343" s="88"/>
      <c r="D343" s="6"/>
      <c r="E343" s="89"/>
      <c r="F343" s="89"/>
      <c r="G343" s="89"/>
      <c r="H343" s="89"/>
      <c r="I343" s="89"/>
      <c r="J343" s="89"/>
      <c r="K343" s="6"/>
      <c r="L343" s="2"/>
      <c r="M343" s="2"/>
      <c r="N343" s="2"/>
      <c r="O343" s="90"/>
      <c r="P343" s="90"/>
      <c r="Q343" s="90"/>
      <c r="R343" s="2"/>
    </row>
    <row r="344">
      <c r="A344" s="2"/>
      <c r="B344" s="87"/>
      <c r="C344" s="88"/>
      <c r="D344" s="6"/>
      <c r="E344" s="89"/>
      <c r="F344" s="89"/>
      <c r="G344" s="89"/>
      <c r="H344" s="89"/>
      <c r="I344" s="89"/>
      <c r="J344" s="89"/>
      <c r="K344" s="6"/>
      <c r="L344" s="2"/>
      <c r="M344" s="2"/>
      <c r="N344" s="2"/>
      <c r="O344" s="90"/>
      <c r="P344" s="90"/>
      <c r="Q344" s="90"/>
      <c r="R344" s="2"/>
    </row>
    <row r="345">
      <c r="A345" s="2"/>
      <c r="B345" s="87"/>
      <c r="C345" s="88"/>
      <c r="D345" s="6"/>
      <c r="E345" s="89"/>
      <c r="F345" s="89"/>
      <c r="G345" s="89"/>
      <c r="H345" s="89"/>
      <c r="I345" s="89"/>
      <c r="J345" s="89"/>
      <c r="K345" s="6"/>
      <c r="L345" s="2"/>
      <c r="M345" s="2"/>
      <c r="N345" s="2"/>
      <c r="O345" s="90"/>
      <c r="P345" s="90"/>
      <c r="Q345" s="90"/>
      <c r="R345" s="2"/>
    </row>
    <row r="346">
      <c r="A346" s="2"/>
      <c r="B346" s="87"/>
      <c r="C346" s="88"/>
      <c r="D346" s="6"/>
      <c r="E346" s="89"/>
      <c r="F346" s="89"/>
      <c r="G346" s="89"/>
      <c r="H346" s="89"/>
      <c r="I346" s="89"/>
      <c r="J346" s="89"/>
      <c r="K346" s="6"/>
      <c r="L346" s="2"/>
      <c r="M346" s="2"/>
      <c r="N346" s="2"/>
      <c r="O346" s="90"/>
      <c r="P346" s="90"/>
      <c r="Q346" s="90"/>
      <c r="R346" s="2"/>
    </row>
    <row r="347">
      <c r="A347" s="2"/>
      <c r="B347" s="87"/>
      <c r="C347" s="88"/>
      <c r="D347" s="6"/>
      <c r="E347" s="89"/>
      <c r="F347" s="89"/>
      <c r="G347" s="89"/>
      <c r="H347" s="89"/>
      <c r="I347" s="89"/>
      <c r="J347" s="89"/>
      <c r="K347" s="6"/>
      <c r="L347" s="2"/>
      <c r="M347" s="2"/>
      <c r="N347" s="2"/>
      <c r="O347" s="90"/>
      <c r="P347" s="90"/>
      <c r="Q347" s="90"/>
      <c r="R347" s="2"/>
    </row>
    <row r="348">
      <c r="A348" s="2"/>
      <c r="B348" s="87"/>
      <c r="C348" s="88"/>
      <c r="D348" s="6"/>
      <c r="E348" s="89"/>
      <c r="F348" s="89"/>
      <c r="G348" s="89"/>
      <c r="H348" s="89"/>
      <c r="I348" s="89"/>
      <c r="J348" s="89"/>
      <c r="K348" s="6"/>
      <c r="L348" s="2"/>
      <c r="M348" s="2"/>
      <c r="N348" s="2"/>
      <c r="O348" s="90"/>
      <c r="P348" s="90"/>
      <c r="Q348" s="90"/>
      <c r="R348" s="2"/>
    </row>
    <row r="349">
      <c r="A349" s="2"/>
      <c r="B349" s="87"/>
      <c r="C349" s="88"/>
      <c r="D349" s="6"/>
      <c r="E349" s="89"/>
      <c r="F349" s="89"/>
      <c r="G349" s="89"/>
      <c r="H349" s="89"/>
      <c r="I349" s="89"/>
      <c r="J349" s="89"/>
      <c r="K349" s="6"/>
      <c r="L349" s="2"/>
      <c r="M349" s="2"/>
      <c r="N349" s="2"/>
      <c r="O349" s="90"/>
      <c r="P349" s="90"/>
      <c r="Q349" s="90"/>
      <c r="R349" s="2"/>
    </row>
    <row r="350">
      <c r="A350" s="2"/>
      <c r="B350" s="87"/>
      <c r="C350" s="88"/>
      <c r="D350" s="6"/>
      <c r="E350" s="89"/>
      <c r="F350" s="89"/>
      <c r="G350" s="89"/>
      <c r="H350" s="89"/>
      <c r="I350" s="89"/>
      <c r="J350" s="89"/>
      <c r="K350" s="6"/>
      <c r="L350" s="2"/>
      <c r="M350" s="2"/>
      <c r="N350" s="2"/>
      <c r="O350" s="90"/>
      <c r="P350" s="90"/>
      <c r="Q350" s="90"/>
      <c r="R350" s="2"/>
    </row>
    <row r="351">
      <c r="A351" s="2"/>
      <c r="B351" s="87"/>
      <c r="C351" s="88"/>
      <c r="D351" s="6"/>
      <c r="E351" s="89"/>
      <c r="F351" s="89"/>
      <c r="G351" s="89"/>
      <c r="H351" s="89"/>
      <c r="I351" s="89"/>
      <c r="J351" s="89"/>
      <c r="K351" s="6"/>
      <c r="L351" s="2"/>
      <c r="M351" s="2"/>
      <c r="N351" s="2"/>
      <c r="O351" s="90"/>
      <c r="P351" s="90"/>
      <c r="Q351" s="90"/>
      <c r="R351" s="2"/>
    </row>
    <row r="352">
      <c r="A352" s="2"/>
      <c r="B352" s="87"/>
      <c r="C352" s="88"/>
      <c r="D352" s="6"/>
      <c r="E352" s="89"/>
      <c r="F352" s="89"/>
      <c r="G352" s="89"/>
      <c r="H352" s="89"/>
      <c r="I352" s="89"/>
      <c r="J352" s="89"/>
      <c r="K352" s="6"/>
      <c r="L352" s="2"/>
      <c r="M352" s="2"/>
      <c r="N352" s="2"/>
      <c r="O352" s="90"/>
      <c r="P352" s="90"/>
      <c r="Q352" s="90"/>
      <c r="R352" s="2"/>
    </row>
    <row r="353">
      <c r="A353" s="2"/>
      <c r="B353" s="87"/>
      <c r="C353" s="88"/>
      <c r="D353" s="6"/>
      <c r="E353" s="89"/>
      <c r="F353" s="89"/>
      <c r="G353" s="89"/>
      <c r="H353" s="89"/>
      <c r="I353" s="89"/>
      <c r="J353" s="89"/>
      <c r="K353" s="6"/>
      <c r="L353" s="2"/>
      <c r="M353" s="2"/>
      <c r="N353" s="2"/>
      <c r="O353" s="90"/>
      <c r="P353" s="90"/>
      <c r="Q353" s="90"/>
      <c r="R353" s="2"/>
    </row>
    <row r="354">
      <c r="A354" s="2"/>
      <c r="B354" s="87"/>
      <c r="C354" s="88"/>
      <c r="D354" s="6"/>
      <c r="E354" s="89"/>
      <c r="F354" s="89"/>
      <c r="G354" s="89"/>
      <c r="H354" s="89"/>
      <c r="I354" s="89"/>
      <c r="J354" s="89"/>
      <c r="K354" s="6"/>
      <c r="L354" s="2"/>
      <c r="M354" s="2"/>
      <c r="N354" s="2"/>
      <c r="O354" s="90"/>
      <c r="P354" s="90"/>
      <c r="Q354" s="90"/>
      <c r="R354" s="2"/>
    </row>
    <row r="355">
      <c r="A355" s="2"/>
      <c r="B355" s="87"/>
      <c r="C355" s="88"/>
      <c r="D355" s="6"/>
      <c r="E355" s="89"/>
      <c r="F355" s="89"/>
      <c r="G355" s="89"/>
      <c r="H355" s="89"/>
      <c r="I355" s="89"/>
      <c r="J355" s="89"/>
      <c r="K355" s="6"/>
      <c r="L355" s="2"/>
      <c r="M355" s="2"/>
      <c r="N355" s="2"/>
      <c r="O355" s="90"/>
      <c r="P355" s="90"/>
      <c r="Q355" s="90"/>
      <c r="R355" s="2"/>
    </row>
    <row r="356">
      <c r="A356" s="2"/>
      <c r="B356" s="87"/>
      <c r="C356" s="88"/>
      <c r="D356" s="6"/>
      <c r="E356" s="89"/>
      <c r="F356" s="89"/>
      <c r="G356" s="89"/>
      <c r="H356" s="89"/>
      <c r="I356" s="89"/>
      <c r="J356" s="89"/>
      <c r="K356" s="6"/>
      <c r="L356" s="2"/>
      <c r="M356" s="2"/>
      <c r="N356" s="2"/>
      <c r="O356" s="90"/>
      <c r="P356" s="90"/>
      <c r="Q356" s="90"/>
      <c r="R356" s="2"/>
    </row>
    <row r="357">
      <c r="A357" s="2"/>
      <c r="B357" s="87"/>
      <c r="C357" s="88"/>
      <c r="D357" s="6"/>
      <c r="E357" s="89"/>
      <c r="F357" s="89"/>
      <c r="G357" s="89"/>
      <c r="H357" s="89"/>
      <c r="I357" s="89"/>
      <c r="J357" s="89"/>
      <c r="K357" s="6"/>
      <c r="L357" s="2"/>
      <c r="M357" s="2"/>
      <c r="N357" s="2"/>
      <c r="O357" s="90"/>
      <c r="P357" s="90"/>
      <c r="Q357" s="90"/>
      <c r="R357" s="2"/>
    </row>
    <row r="358">
      <c r="A358" s="2"/>
      <c r="B358" s="87"/>
      <c r="C358" s="88"/>
      <c r="D358" s="6"/>
      <c r="E358" s="89"/>
      <c r="F358" s="89"/>
      <c r="G358" s="89"/>
      <c r="H358" s="89"/>
      <c r="I358" s="89"/>
      <c r="J358" s="89"/>
      <c r="K358" s="6"/>
      <c r="L358" s="2"/>
      <c r="M358" s="2"/>
      <c r="N358" s="2"/>
      <c r="O358" s="90"/>
      <c r="P358" s="90"/>
      <c r="Q358" s="90"/>
      <c r="R358" s="2"/>
    </row>
    <row r="359">
      <c r="A359" s="2"/>
      <c r="B359" s="87"/>
      <c r="C359" s="88"/>
      <c r="D359" s="6"/>
      <c r="E359" s="89"/>
      <c r="F359" s="89"/>
      <c r="G359" s="89"/>
      <c r="H359" s="89"/>
      <c r="I359" s="89"/>
      <c r="J359" s="89"/>
      <c r="K359" s="6"/>
      <c r="L359" s="2"/>
      <c r="M359" s="2"/>
      <c r="N359" s="2"/>
      <c r="O359" s="90"/>
      <c r="P359" s="90"/>
      <c r="Q359" s="90"/>
      <c r="R359" s="2"/>
    </row>
    <row r="360">
      <c r="A360" s="2"/>
      <c r="B360" s="87"/>
      <c r="C360" s="88"/>
      <c r="D360" s="6"/>
      <c r="E360" s="89"/>
      <c r="F360" s="89"/>
      <c r="G360" s="89"/>
      <c r="H360" s="89"/>
      <c r="I360" s="89"/>
      <c r="J360" s="89"/>
      <c r="K360" s="6"/>
      <c r="L360" s="2"/>
      <c r="M360" s="2"/>
      <c r="N360" s="2"/>
      <c r="O360" s="90"/>
      <c r="P360" s="90"/>
      <c r="Q360" s="90"/>
      <c r="R360" s="2"/>
    </row>
    <row r="361">
      <c r="A361" s="2"/>
      <c r="B361" s="87"/>
      <c r="C361" s="88"/>
      <c r="D361" s="6"/>
      <c r="E361" s="89"/>
      <c r="F361" s="89"/>
      <c r="G361" s="89"/>
      <c r="H361" s="89"/>
      <c r="I361" s="89"/>
      <c r="J361" s="89"/>
      <c r="K361" s="6"/>
      <c r="L361" s="2"/>
      <c r="M361" s="2"/>
      <c r="N361" s="2"/>
      <c r="O361" s="90"/>
      <c r="P361" s="90"/>
      <c r="Q361" s="90"/>
      <c r="R361" s="2"/>
    </row>
    <row r="362">
      <c r="A362" s="2"/>
      <c r="B362" s="87"/>
      <c r="C362" s="88"/>
      <c r="D362" s="6"/>
      <c r="E362" s="89"/>
      <c r="F362" s="89"/>
      <c r="G362" s="89"/>
      <c r="H362" s="89"/>
      <c r="I362" s="89"/>
      <c r="J362" s="89"/>
      <c r="K362" s="6"/>
      <c r="L362" s="2"/>
      <c r="M362" s="2"/>
      <c r="N362" s="2"/>
      <c r="O362" s="90"/>
      <c r="P362" s="90"/>
      <c r="Q362" s="90"/>
      <c r="R362" s="2"/>
    </row>
    <row r="363">
      <c r="A363" s="2"/>
      <c r="B363" s="87"/>
      <c r="C363" s="88"/>
      <c r="D363" s="6"/>
      <c r="E363" s="89"/>
      <c r="F363" s="89"/>
      <c r="G363" s="89"/>
      <c r="H363" s="89"/>
      <c r="I363" s="89"/>
      <c r="J363" s="89"/>
      <c r="K363" s="6"/>
      <c r="L363" s="2"/>
      <c r="M363" s="2"/>
      <c r="N363" s="2"/>
      <c r="O363" s="90"/>
      <c r="P363" s="90"/>
      <c r="Q363" s="90"/>
      <c r="R363" s="2"/>
    </row>
    <row r="364">
      <c r="A364" s="2"/>
      <c r="B364" s="87"/>
      <c r="C364" s="88"/>
      <c r="D364" s="6"/>
      <c r="E364" s="89"/>
      <c r="F364" s="89"/>
      <c r="G364" s="89"/>
      <c r="H364" s="89"/>
      <c r="I364" s="89"/>
      <c r="J364" s="89"/>
      <c r="K364" s="6"/>
      <c r="L364" s="2"/>
      <c r="M364" s="2"/>
      <c r="N364" s="2"/>
      <c r="O364" s="90"/>
      <c r="P364" s="90"/>
      <c r="Q364" s="90"/>
      <c r="R364" s="2"/>
    </row>
    <row r="365">
      <c r="A365" s="2"/>
      <c r="B365" s="87"/>
      <c r="C365" s="88"/>
      <c r="D365" s="6"/>
      <c r="E365" s="89"/>
      <c r="F365" s="89"/>
      <c r="G365" s="89"/>
      <c r="H365" s="89"/>
      <c r="I365" s="89"/>
      <c r="J365" s="89"/>
      <c r="K365" s="6"/>
      <c r="L365" s="2"/>
      <c r="M365" s="2"/>
      <c r="N365" s="2"/>
      <c r="O365" s="90"/>
      <c r="P365" s="90"/>
      <c r="Q365" s="90"/>
      <c r="R365" s="2"/>
    </row>
    <row r="366">
      <c r="A366" s="2"/>
      <c r="B366" s="87"/>
      <c r="C366" s="88"/>
      <c r="D366" s="6"/>
      <c r="E366" s="89"/>
      <c r="F366" s="89"/>
      <c r="G366" s="89"/>
      <c r="H366" s="89"/>
      <c r="I366" s="89"/>
      <c r="J366" s="89"/>
      <c r="K366" s="6"/>
      <c r="L366" s="2"/>
      <c r="M366" s="2"/>
      <c r="N366" s="2"/>
      <c r="O366" s="90"/>
      <c r="P366" s="90"/>
      <c r="Q366" s="90"/>
      <c r="R366" s="2"/>
    </row>
    <row r="367">
      <c r="A367" s="2"/>
      <c r="B367" s="87"/>
      <c r="C367" s="88"/>
      <c r="D367" s="6"/>
      <c r="E367" s="89"/>
      <c r="F367" s="89"/>
      <c r="G367" s="89"/>
      <c r="H367" s="89"/>
      <c r="I367" s="89"/>
      <c r="J367" s="89"/>
      <c r="K367" s="6"/>
      <c r="L367" s="2"/>
      <c r="M367" s="2"/>
      <c r="N367" s="2"/>
      <c r="O367" s="90"/>
      <c r="P367" s="90"/>
      <c r="Q367" s="90"/>
      <c r="R367" s="2"/>
    </row>
    <row r="368">
      <c r="A368" s="2"/>
      <c r="B368" s="87"/>
      <c r="C368" s="88"/>
      <c r="D368" s="6"/>
      <c r="E368" s="89"/>
      <c r="F368" s="89"/>
      <c r="G368" s="89"/>
      <c r="H368" s="89"/>
      <c r="I368" s="89"/>
      <c r="J368" s="89"/>
      <c r="K368" s="6"/>
      <c r="L368" s="2"/>
      <c r="M368" s="2"/>
      <c r="N368" s="2"/>
      <c r="O368" s="90"/>
      <c r="P368" s="90"/>
      <c r="Q368" s="90"/>
      <c r="R368" s="2"/>
    </row>
    <row r="369">
      <c r="A369" s="2"/>
      <c r="B369" s="87"/>
      <c r="C369" s="88"/>
      <c r="D369" s="6"/>
      <c r="E369" s="89"/>
      <c r="F369" s="89"/>
      <c r="G369" s="89"/>
      <c r="H369" s="89"/>
      <c r="I369" s="89"/>
      <c r="J369" s="89"/>
      <c r="K369" s="6"/>
      <c r="L369" s="2"/>
      <c r="M369" s="2"/>
      <c r="N369" s="2"/>
      <c r="O369" s="90"/>
      <c r="P369" s="90"/>
      <c r="Q369" s="90"/>
      <c r="R369" s="2"/>
    </row>
    <row r="370">
      <c r="A370" s="2"/>
      <c r="B370" s="87"/>
      <c r="C370" s="88"/>
      <c r="D370" s="6"/>
      <c r="E370" s="89"/>
      <c r="F370" s="89"/>
      <c r="G370" s="89"/>
      <c r="H370" s="89"/>
      <c r="I370" s="89"/>
      <c r="J370" s="89"/>
      <c r="K370" s="6"/>
      <c r="L370" s="2"/>
      <c r="M370" s="2"/>
      <c r="N370" s="2"/>
      <c r="O370" s="90"/>
      <c r="P370" s="90"/>
      <c r="Q370" s="90"/>
      <c r="R370" s="2"/>
    </row>
    <row r="371">
      <c r="A371" s="2"/>
      <c r="B371" s="87"/>
      <c r="C371" s="88"/>
      <c r="D371" s="6"/>
      <c r="E371" s="89"/>
      <c r="F371" s="89"/>
      <c r="G371" s="89"/>
      <c r="H371" s="89"/>
      <c r="I371" s="89"/>
      <c r="J371" s="89"/>
      <c r="K371" s="6"/>
      <c r="L371" s="2"/>
      <c r="M371" s="2"/>
      <c r="N371" s="2"/>
      <c r="O371" s="90"/>
      <c r="P371" s="90"/>
      <c r="Q371" s="90"/>
      <c r="R371" s="2"/>
    </row>
    <row r="372">
      <c r="A372" s="2"/>
      <c r="B372" s="87"/>
      <c r="C372" s="88"/>
      <c r="D372" s="6"/>
      <c r="E372" s="89"/>
      <c r="F372" s="89"/>
      <c r="G372" s="89"/>
      <c r="H372" s="89"/>
      <c r="I372" s="89"/>
      <c r="J372" s="89"/>
      <c r="K372" s="6"/>
      <c r="L372" s="2"/>
      <c r="M372" s="2"/>
      <c r="N372" s="2"/>
      <c r="O372" s="90"/>
      <c r="P372" s="90"/>
      <c r="Q372" s="90"/>
      <c r="R372" s="2"/>
    </row>
    <row r="373">
      <c r="A373" s="2"/>
      <c r="B373" s="87"/>
      <c r="C373" s="88"/>
      <c r="D373" s="6"/>
      <c r="E373" s="89"/>
      <c r="F373" s="89"/>
      <c r="G373" s="89"/>
      <c r="H373" s="89"/>
      <c r="I373" s="89"/>
      <c r="J373" s="89"/>
      <c r="K373" s="6"/>
      <c r="L373" s="2"/>
      <c r="M373" s="2"/>
      <c r="N373" s="2"/>
      <c r="O373" s="90"/>
      <c r="P373" s="90"/>
      <c r="Q373" s="90"/>
      <c r="R373" s="2"/>
    </row>
    <row r="374">
      <c r="A374" s="2"/>
      <c r="B374" s="87"/>
      <c r="C374" s="88"/>
      <c r="D374" s="6"/>
      <c r="E374" s="89"/>
      <c r="F374" s="89"/>
      <c r="G374" s="89"/>
      <c r="H374" s="89"/>
      <c r="I374" s="89"/>
      <c r="J374" s="89"/>
      <c r="K374" s="6"/>
      <c r="L374" s="2"/>
      <c r="M374" s="2"/>
      <c r="N374" s="2"/>
      <c r="O374" s="90"/>
      <c r="P374" s="90"/>
      <c r="Q374" s="90"/>
      <c r="R374" s="2"/>
    </row>
    <row r="375">
      <c r="A375" s="2"/>
      <c r="B375" s="87"/>
      <c r="C375" s="88"/>
      <c r="D375" s="6"/>
      <c r="E375" s="89"/>
      <c r="F375" s="89"/>
      <c r="G375" s="89"/>
      <c r="H375" s="89"/>
      <c r="I375" s="89"/>
      <c r="J375" s="89"/>
      <c r="K375" s="6"/>
      <c r="L375" s="2"/>
      <c r="M375" s="2"/>
      <c r="N375" s="2"/>
      <c r="O375" s="90"/>
      <c r="P375" s="90"/>
      <c r="Q375" s="90"/>
      <c r="R375" s="2"/>
    </row>
    <row r="376">
      <c r="A376" s="2"/>
      <c r="B376" s="87"/>
      <c r="C376" s="88"/>
      <c r="D376" s="6"/>
      <c r="E376" s="89"/>
      <c r="F376" s="89"/>
      <c r="G376" s="89"/>
      <c r="H376" s="89"/>
      <c r="I376" s="89"/>
      <c r="J376" s="89"/>
      <c r="K376" s="6"/>
      <c r="L376" s="2"/>
      <c r="M376" s="2"/>
      <c r="N376" s="2"/>
      <c r="O376" s="90"/>
      <c r="P376" s="90"/>
      <c r="Q376" s="90"/>
      <c r="R376" s="2"/>
    </row>
    <row r="377">
      <c r="A377" s="2"/>
      <c r="B377" s="87"/>
      <c r="C377" s="88"/>
      <c r="D377" s="6"/>
      <c r="E377" s="89"/>
      <c r="F377" s="89"/>
      <c r="G377" s="89"/>
      <c r="H377" s="89"/>
      <c r="I377" s="89"/>
      <c r="J377" s="89"/>
      <c r="K377" s="6"/>
      <c r="L377" s="2"/>
      <c r="M377" s="2"/>
      <c r="N377" s="2"/>
      <c r="O377" s="90"/>
      <c r="P377" s="90"/>
      <c r="Q377" s="90"/>
      <c r="R377" s="2"/>
    </row>
    <row r="378">
      <c r="A378" s="2"/>
      <c r="B378" s="87"/>
      <c r="C378" s="88"/>
      <c r="D378" s="6"/>
      <c r="E378" s="89"/>
      <c r="F378" s="89"/>
      <c r="G378" s="89"/>
      <c r="H378" s="89"/>
      <c r="I378" s="89"/>
      <c r="J378" s="89"/>
      <c r="K378" s="6"/>
      <c r="L378" s="2"/>
      <c r="M378" s="2"/>
      <c r="N378" s="2"/>
      <c r="O378" s="90"/>
      <c r="P378" s="90"/>
      <c r="Q378" s="90"/>
      <c r="R378" s="2"/>
    </row>
    <row r="379">
      <c r="A379" s="2"/>
      <c r="B379" s="87"/>
      <c r="C379" s="88"/>
      <c r="D379" s="6"/>
      <c r="E379" s="89"/>
      <c r="F379" s="89"/>
      <c r="G379" s="89"/>
      <c r="H379" s="89"/>
      <c r="I379" s="89"/>
      <c r="J379" s="89"/>
      <c r="K379" s="6"/>
      <c r="L379" s="2"/>
      <c r="M379" s="2"/>
      <c r="N379" s="2"/>
      <c r="O379" s="90"/>
      <c r="P379" s="90"/>
      <c r="Q379" s="90"/>
      <c r="R379" s="2"/>
    </row>
    <row r="380">
      <c r="A380" s="2"/>
      <c r="B380" s="87"/>
      <c r="C380" s="88"/>
      <c r="D380" s="6"/>
      <c r="E380" s="89"/>
      <c r="F380" s="89"/>
      <c r="G380" s="89"/>
      <c r="H380" s="89"/>
      <c r="I380" s="89"/>
      <c r="J380" s="89"/>
      <c r="K380" s="6"/>
      <c r="L380" s="2"/>
      <c r="M380" s="2"/>
      <c r="N380" s="2"/>
      <c r="O380" s="90"/>
      <c r="P380" s="90"/>
      <c r="Q380" s="90"/>
      <c r="R380" s="2"/>
    </row>
    <row r="381">
      <c r="A381" s="2"/>
      <c r="B381" s="87"/>
      <c r="C381" s="88"/>
      <c r="D381" s="6"/>
      <c r="E381" s="89"/>
      <c r="F381" s="89"/>
      <c r="G381" s="89"/>
      <c r="H381" s="89"/>
      <c r="I381" s="89"/>
      <c r="J381" s="89"/>
      <c r="K381" s="6"/>
      <c r="L381" s="2"/>
      <c r="M381" s="2"/>
      <c r="N381" s="2"/>
      <c r="O381" s="90"/>
      <c r="P381" s="90"/>
      <c r="Q381" s="90"/>
      <c r="R381" s="2"/>
    </row>
    <row r="382">
      <c r="A382" s="2"/>
      <c r="B382" s="87"/>
      <c r="C382" s="88"/>
      <c r="D382" s="6"/>
      <c r="E382" s="89"/>
      <c r="F382" s="89"/>
      <c r="G382" s="89"/>
      <c r="H382" s="89"/>
      <c r="I382" s="89"/>
      <c r="J382" s="89"/>
      <c r="K382" s="6"/>
      <c r="L382" s="2"/>
      <c r="M382" s="2"/>
      <c r="N382" s="2"/>
      <c r="O382" s="90"/>
      <c r="P382" s="90"/>
      <c r="Q382" s="90"/>
      <c r="R382" s="2"/>
    </row>
    <row r="383">
      <c r="A383" s="2"/>
      <c r="B383" s="87"/>
      <c r="C383" s="88"/>
      <c r="D383" s="6"/>
      <c r="E383" s="89"/>
      <c r="F383" s="89"/>
      <c r="G383" s="89"/>
      <c r="H383" s="89"/>
      <c r="I383" s="89"/>
      <c r="J383" s="89"/>
      <c r="K383" s="6"/>
      <c r="L383" s="2"/>
      <c r="M383" s="2"/>
      <c r="N383" s="2"/>
      <c r="O383" s="90"/>
      <c r="P383" s="90"/>
      <c r="Q383" s="90"/>
      <c r="R383" s="2"/>
    </row>
    <row r="384">
      <c r="A384" s="2"/>
      <c r="B384" s="87"/>
      <c r="C384" s="88"/>
      <c r="D384" s="6"/>
      <c r="E384" s="89"/>
      <c r="F384" s="89"/>
      <c r="G384" s="89"/>
      <c r="H384" s="89"/>
      <c r="I384" s="89"/>
      <c r="J384" s="89"/>
      <c r="K384" s="6"/>
      <c r="L384" s="2"/>
      <c r="M384" s="2"/>
      <c r="N384" s="2"/>
      <c r="O384" s="90"/>
      <c r="P384" s="90"/>
      <c r="Q384" s="90"/>
      <c r="R384" s="2"/>
    </row>
    <row r="385">
      <c r="A385" s="2"/>
      <c r="B385" s="87"/>
      <c r="C385" s="88"/>
      <c r="D385" s="6"/>
      <c r="E385" s="89"/>
      <c r="F385" s="89"/>
      <c r="G385" s="89"/>
      <c r="H385" s="89"/>
      <c r="I385" s="89"/>
      <c r="J385" s="89"/>
      <c r="K385" s="6"/>
      <c r="L385" s="2"/>
      <c r="M385" s="2"/>
      <c r="N385" s="2"/>
      <c r="O385" s="90"/>
      <c r="P385" s="90"/>
      <c r="Q385" s="90"/>
      <c r="R385" s="2"/>
    </row>
    <row r="386">
      <c r="A386" s="2"/>
      <c r="B386" s="87"/>
      <c r="C386" s="88"/>
      <c r="D386" s="6"/>
      <c r="E386" s="89"/>
      <c r="F386" s="89"/>
      <c r="G386" s="89"/>
      <c r="H386" s="89"/>
      <c r="I386" s="89"/>
      <c r="J386" s="89"/>
      <c r="K386" s="6"/>
      <c r="L386" s="2"/>
      <c r="M386" s="2"/>
      <c r="N386" s="2"/>
      <c r="O386" s="90"/>
      <c r="P386" s="90"/>
      <c r="Q386" s="90"/>
      <c r="R386" s="2"/>
    </row>
    <row r="387">
      <c r="A387" s="2"/>
      <c r="B387" s="87"/>
      <c r="C387" s="88"/>
      <c r="D387" s="6"/>
      <c r="E387" s="89"/>
      <c r="F387" s="89"/>
      <c r="G387" s="89"/>
      <c r="H387" s="89"/>
      <c r="I387" s="89"/>
      <c r="J387" s="89"/>
      <c r="K387" s="6"/>
      <c r="L387" s="2"/>
      <c r="M387" s="2"/>
      <c r="N387" s="2"/>
      <c r="O387" s="90"/>
      <c r="P387" s="90"/>
      <c r="Q387" s="90"/>
      <c r="R387" s="2"/>
    </row>
    <row r="388">
      <c r="A388" s="2"/>
      <c r="B388" s="87"/>
      <c r="C388" s="88"/>
      <c r="D388" s="6"/>
      <c r="E388" s="89"/>
      <c r="F388" s="89"/>
      <c r="G388" s="89"/>
      <c r="H388" s="89"/>
      <c r="I388" s="89"/>
      <c r="J388" s="89"/>
      <c r="K388" s="6"/>
      <c r="L388" s="2"/>
      <c r="M388" s="2"/>
      <c r="N388" s="2"/>
      <c r="O388" s="90"/>
      <c r="P388" s="90"/>
      <c r="Q388" s="90"/>
      <c r="R388" s="2"/>
    </row>
    <row r="389">
      <c r="A389" s="2"/>
      <c r="B389" s="87"/>
      <c r="C389" s="88"/>
      <c r="D389" s="6"/>
      <c r="E389" s="89"/>
      <c r="F389" s="89"/>
      <c r="G389" s="89"/>
      <c r="H389" s="89"/>
      <c r="I389" s="89"/>
      <c r="J389" s="89"/>
      <c r="K389" s="6"/>
      <c r="L389" s="2"/>
      <c r="M389" s="2"/>
      <c r="N389" s="2"/>
      <c r="O389" s="90"/>
      <c r="P389" s="90"/>
      <c r="Q389" s="90"/>
      <c r="R389" s="2"/>
    </row>
    <row r="390">
      <c r="A390" s="2"/>
      <c r="B390" s="87"/>
      <c r="C390" s="88"/>
      <c r="D390" s="6"/>
      <c r="E390" s="89"/>
      <c r="F390" s="89"/>
      <c r="G390" s="89"/>
      <c r="H390" s="89"/>
      <c r="I390" s="89"/>
      <c r="J390" s="89"/>
      <c r="K390" s="6"/>
      <c r="L390" s="2"/>
      <c r="M390" s="2"/>
      <c r="N390" s="2"/>
      <c r="O390" s="90"/>
      <c r="P390" s="90"/>
      <c r="Q390" s="90"/>
      <c r="R390" s="2"/>
    </row>
    <row r="391">
      <c r="A391" s="2"/>
      <c r="B391" s="87"/>
      <c r="C391" s="88"/>
      <c r="D391" s="6"/>
      <c r="E391" s="89"/>
      <c r="F391" s="89"/>
      <c r="G391" s="89"/>
      <c r="H391" s="89"/>
      <c r="I391" s="89"/>
      <c r="J391" s="89"/>
      <c r="K391" s="6"/>
      <c r="L391" s="2"/>
      <c r="M391" s="2"/>
      <c r="N391" s="2"/>
      <c r="O391" s="90"/>
      <c r="P391" s="90"/>
      <c r="Q391" s="90"/>
      <c r="R391" s="2"/>
    </row>
    <row r="392">
      <c r="A392" s="2"/>
      <c r="B392" s="87"/>
      <c r="C392" s="88"/>
      <c r="D392" s="6"/>
      <c r="E392" s="89"/>
      <c r="F392" s="89"/>
      <c r="G392" s="89"/>
      <c r="H392" s="89"/>
      <c r="I392" s="89"/>
      <c r="J392" s="89"/>
      <c r="K392" s="6"/>
      <c r="L392" s="2"/>
      <c r="M392" s="2"/>
      <c r="N392" s="2"/>
      <c r="O392" s="90"/>
      <c r="P392" s="90"/>
      <c r="Q392" s="90"/>
      <c r="R392" s="2"/>
    </row>
    <row r="393">
      <c r="A393" s="2"/>
      <c r="B393" s="87"/>
      <c r="C393" s="88"/>
      <c r="D393" s="6"/>
      <c r="E393" s="89"/>
      <c r="F393" s="89"/>
      <c r="G393" s="89"/>
      <c r="H393" s="89"/>
      <c r="I393" s="89"/>
      <c r="J393" s="89"/>
      <c r="K393" s="6"/>
      <c r="L393" s="2"/>
      <c r="M393" s="2"/>
      <c r="N393" s="2"/>
      <c r="O393" s="90"/>
      <c r="P393" s="90"/>
      <c r="Q393" s="90"/>
      <c r="R393" s="2"/>
    </row>
    <row r="394">
      <c r="A394" s="2"/>
      <c r="B394" s="87"/>
      <c r="C394" s="88"/>
      <c r="D394" s="6"/>
      <c r="E394" s="89"/>
      <c r="F394" s="89"/>
      <c r="G394" s="89"/>
      <c r="H394" s="89"/>
      <c r="I394" s="89"/>
      <c r="J394" s="89"/>
      <c r="K394" s="6"/>
      <c r="L394" s="2"/>
      <c r="M394" s="2"/>
      <c r="N394" s="2"/>
      <c r="O394" s="90"/>
      <c r="P394" s="90"/>
      <c r="Q394" s="90"/>
      <c r="R394" s="2"/>
    </row>
    <row r="395">
      <c r="A395" s="2"/>
      <c r="B395" s="87"/>
      <c r="C395" s="88"/>
      <c r="D395" s="6"/>
      <c r="E395" s="89"/>
      <c r="F395" s="89"/>
      <c r="G395" s="89"/>
      <c r="H395" s="89"/>
      <c r="I395" s="89"/>
      <c r="J395" s="89"/>
      <c r="K395" s="6"/>
      <c r="L395" s="2"/>
      <c r="M395" s="2"/>
      <c r="N395" s="2"/>
      <c r="O395" s="90"/>
      <c r="P395" s="90"/>
      <c r="Q395" s="90"/>
      <c r="R395" s="2"/>
    </row>
    <row r="396">
      <c r="A396" s="2"/>
      <c r="B396" s="87"/>
      <c r="C396" s="88"/>
      <c r="D396" s="6"/>
      <c r="E396" s="89"/>
      <c r="F396" s="89"/>
      <c r="G396" s="89"/>
      <c r="H396" s="89"/>
      <c r="I396" s="89"/>
      <c r="J396" s="89"/>
      <c r="K396" s="6"/>
      <c r="L396" s="2"/>
      <c r="M396" s="2"/>
      <c r="N396" s="2"/>
      <c r="O396" s="90"/>
      <c r="P396" s="90"/>
      <c r="Q396" s="90"/>
      <c r="R396" s="2"/>
    </row>
    <row r="397">
      <c r="A397" s="2"/>
      <c r="B397" s="87"/>
      <c r="C397" s="88"/>
      <c r="D397" s="6"/>
      <c r="E397" s="89"/>
      <c r="F397" s="89"/>
      <c r="G397" s="89"/>
      <c r="H397" s="89"/>
      <c r="I397" s="89"/>
      <c r="J397" s="89"/>
      <c r="K397" s="6"/>
      <c r="L397" s="2"/>
      <c r="M397" s="2"/>
      <c r="N397" s="2"/>
      <c r="O397" s="90"/>
      <c r="P397" s="90"/>
      <c r="Q397" s="90"/>
      <c r="R397" s="2"/>
    </row>
    <row r="398">
      <c r="A398" s="2"/>
      <c r="B398" s="87"/>
      <c r="C398" s="88"/>
      <c r="D398" s="6"/>
      <c r="E398" s="89"/>
      <c r="F398" s="89"/>
      <c r="G398" s="89"/>
      <c r="H398" s="89"/>
      <c r="I398" s="89"/>
      <c r="J398" s="89"/>
      <c r="K398" s="6"/>
      <c r="L398" s="2"/>
      <c r="M398" s="2"/>
      <c r="N398" s="2"/>
      <c r="O398" s="90"/>
      <c r="P398" s="90"/>
      <c r="Q398" s="90"/>
      <c r="R398" s="2"/>
    </row>
    <row r="399">
      <c r="A399" s="2"/>
      <c r="B399" s="87"/>
      <c r="C399" s="88"/>
      <c r="D399" s="6"/>
      <c r="E399" s="89"/>
      <c r="F399" s="89"/>
      <c r="G399" s="89"/>
      <c r="H399" s="89"/>
      <c r="I399" s="89"/>
      <c r="J399" s="89"/>
      <c r="K399" s="6"/>
      <c r="L399" s="2"/>
      <c r="M399" s="2"/>
      <c r="N399" s="2"/>
      <c r="O399" s="90"/>
      <c r="P399" s="90"/>
      <c r="Q399" s="90"/>
      <c r="R399" s="2"/>
    </row>
    <row r="400">
      <c r="A400" s="2"/>
      <c r="B400" s="87"/>
      <c r="C400" s="88"/>
      <c r="D400" s="6"/>
      <c r="E400" s="89"/>
      <c r="F400" s="89"/>
      <c r="G400" s="89"/>
      <c r="H400" s="89"/>
      <c r="I400" s="89"/>
      <c r="J400" s="89"/>
      <c r="K400" s="6"/>
      <c r="L400" s="2"/>
      <c r="M400" s="2"/>
      <c r="N400" s="2"/>
      <c r="O400" s="90"/>
      <c r="P400" s="90"/>
      <c r="Q400" s="90"/>
      <c r="R400" s="2"/>
    </row>
    <row r="401">
      <c r="A401" s="2"/>
      <c r="B401" s="87"/>
      <c r="C401" s="88"/>
      <c r="D401" s="6"/>
      <c r="E401" s="89"/>
      <c r="F401" s="89"/>
      <c r="G401" s="89"/>
      <c r="H401" s="89"/>
      <c r="I401" s="89"/>
      <c r="J401" s="89"/>
      <c r="K401" s="6"/>
      <c r="L401" s="2"/>
      <c r="M401" s="2"/>
      <c r="N401" s="2"/>
      <c r="O401" s="90"/>
      <c r="P401" s="90"/>
      <c r="Q401" s="90"/>
      <c r="R401" s="2"/>
    </row>
    <row r="402">
      <c r="A402" s="2"/>
      <c r="B402" s="87"/>
      <c r="C402" s="88"/>
      <c r="D402" s="6"/>
      <c r="E402" s="89"/>
      <c r="F402" s="89"/>
      <c r="G402" s="89"/>
      <c r="H402" s="89"/>
      <c r="I402" s="89"/>
      <c r="J402" s="89"/>
      <c r="K402" s="6"/>
      <c r="L402" s="2"/>
      <c r="M402" s="2"/>
      <c r="N402" s="2"/>
      <c r="O402" s="90"/>
      <c r="P402" s="90"/>
      <c r="Q402" s="90"/>
      <c r="R402" s="2"/>
    </row>
    <row r="403">
      <c r="A403" s="2"/>
      <c r="B403" s="87"/>
      <c r="C403" s="88"/>
      <c r="D403" s="6"/>
      <c r="E403" s="89"/>
      <c r="F403" s="89"/>
      <c r="G403" s="89"/>
      <c r="H403" s="89"/>
      <c r="I403" s="89"/>
      <c r="J403" s="89"/>
      <c r="K403" s="6"/>
      <c r="L403" s="2"/>
      <c r="M403" s="2"/>
      <c r="N403" s="2"/>
      <c r="O403" s="90"/>
      <c r="P403" s="90"/>
      <c r="Q403" s="90"/>
      <c r="R403" s="2"/>
    </row>
    <row r="404">
      <c r="A404" s="2"/>
      <c r="B404" s="87"/>
      <c r="C404" s="88"/>
      <c r="D404" s="6"/>
      <c r="E404" s="89"/>
      <c r="F404" s="89"/>
      <c r="G404" s="89"/>
      <c r="H404" s="89"/>
      <c r="I404" s="89"/>
      <c r="J404" s="89"/>
      <c r="K404" s="6"/>
      <c r="L404" s="2"/>
      <c r="M404" s="2"/>
      <c r="N404" s="2"/>
      <c r="O404" s="90"/>
      <c r="P404" s="90"/>
      <c r="Q404" s="90"/>
      <c r="R404" s="2"/>
    </row>
    <row r="405">
      <c r="A405" s="2"/>
      <c r="B405" s="87"/>
      <c r="C405" s="88"/>
      <c r="D405" s="6"/>
      <c r="E405" s="89"/>
      <c r="F405" s="89"/>
      <c r="G405" s="89"/>
      <c r="H405" s="89"/>
      <c r="I405" s="89"/>
      <c r="J405" s="89"/>
      <c r="K405" s="6"/>
      <c r="L405" s="2"/>
      <c r="M405" s="2"/>
      <c r="N405" s="2"/>
      <c r="O405" s="90"/>
      <c r="P405" s="90"/>
      <c r="Q405" s="90"/>
      <c r="R405" s="2"/>
    </row>
    <row r="406">
      <c r="A406" s="2"/>
      <c r="B406" s="87"/>
      <c r="C406" s="88"/>
      <c r="D406" s="6"/>
      <c r="E406" s="89"/>
      <c r="F406" s="89"/>
      <c r="G406" s="89"/>
      <c r="H406" s="89"/>
      <c r="I406" s="89"/>
      <c r="J406" s="89"/>
      <c r="K406" s="6"/>
      <c r="L406" s="2"/>
      <c r="M406" s="2"/>
      <c r="N406" s="2"/>
      <c r="O406" s="90"/>
      <c r="P406" s="90"/>
      <c r="Q406" s="90"/>
      <c r="R406" s="2"/>
    </row>
    <row r="407">
      <c r="A407" s="2"/>
      <c r="B407" s="87"/>
      <c r="C407" s="88"/>
      <c r="D407" s="6"/>
      <c r="E407" s="89"/>
      <c r="F407" s="89"/>
      <c r="G407" s="89"/>
      <c r="H407" s="89"/>
      <c r="I407" s="89"/>
      <c r="J407" s="89"/>
      <c r="K407" s="6"/>
      <c r="L407" s="2"/>
      <c r="M407" s="2"/>
      <c r="N407" s="2"/>
      <c r="O407" s="90"/>
      <c r="P407" s="90"/>
      <c r="Q407" s="90"/>
      <c r="R407" s="2"/>
    </row>
    <row r="408">
      <c r="A408" s="2"/>
      <c r="B408" s="87"/>
      <c r="C408" s="88"/>
      <c r="D408" s="6"/>
      <c r="E408" s="89"/>
      <c r="F408" s="89"/>
      <c r="G408" s="89"/>
      <c r="H408" s="89"/>
      <c r="I408" s="89"/>
      <c r="J408" s="89"/>
      <c r="K408" s="6"/>
      <c r="L408" s="2"/>
      <c r="M408" s="2"/>
      <c r="N408" s="2"/>
      <c r="O408" s="90"/>
      <c r="P408" s="90"/>
      <c r="Q408" s="90"/>
      <c r="R408" s="2"/>
    </row>
    <row r="409">
      <c r="A409" s="2"/>
      <c r="B409" s="87"/>
      <c r="C409" s="88"/>
      <c r="D409" s="6"/>
      <c r="E409" s="89"/>
      <c r="F409" s="89"/>
      <c r="G409" s="89"/>
      <c r="H409" s="89"/>
      <c r="I409" s="89"/>
      <c r="J409" s="89"/>
      <c r="K409" s="6"/>
      <c r="L409" s="2"/>
      <c r="M409" s="2"/>
      <c r="N409" s="2"/>
      <c r="O409" s="90"/>
      <c r="P409" s="90"/>
      <c r="Q409" s="90"/>
      <c r="R409" s="2"/>
    </row>
    <row r="410">
      <c r="A410" s="2"/>
      <c r="B410" s="87"/>
      <c r="C410" s="88"/>
      <c r="D410" s="6"/>
      <c r="E410" s="89"/>
      <c r="F410" s="89"/>
      <c r="G410" s="89"/>
      <c r="H410" s="89"/>
      <c r="I410" s="89"/>
      <c r="J410" s="89"/>
      <c r="K410" s="6"/>
      <c r="L410" s="2"/>
      <c r="M410" s="2"/>
      <c r="N410" s="2"/>
      <c r="O410" s="90"/>
      <c r="P410" s="90"/>
      <c r="Q410" s="90"/>
      <c r="R410" s="2"/>
    </row>
    <row r="411">
      <c r="A411" s="2"/>
      <c r="B411" s="87"/>
      <c r="C411" s="88"/>
      <c r="D411" s="6"/>
      <c r="E411" s="89"/>
      <c r="F411" s="89"/>
      <c r="G411" s="89"/>
      <c r="H411" s="89"/>
      <c r="I411" s="89"/>
      <c r="J411" s="89"/>
      <c r="K411" s="6"/>
      <c r="L411" s="2"/>
      <c r="M411" s="2"/>
      <c r="N411" s="2"/>
      <c r="O411" s="90"/>
      <c r="P411" s="90"/>
      <c r="Q411" s="90"/>
      <c r="R411" s="2"/>
    </row>
    <row r="412">
      <c r="A412" s="2"/>
      <c r="B412" s="87"/>
      <c r="C412" s="88"/>
      <c r="D412" s="6"/>
      <c r="E412" s="89"/>
      <c r="F412" s="89"/>
      <c r="G412" s="89"/>
      <c r="H412" s="89"/>
      <c r="I412" s="89"/>
      <c r="J412" s="89"/>
      <c r="K412" s="6"/>
      <c r="L412" s="2"/>
      <c r="M412" s="2"/>
      <c r="N412" s="2"/>
      <c r="O412" s="90"/>
      <c r="P412" s="90"/>
      <c r="Q412" s="90"/>
      <c r="R412" s="2"/>
    </row>
    <row r="413">
      <c r="A413" s="2"/>
      <c r="B413" s="87"/>
      <c r="C413" s="88"/>
      <c r="D413" s="6"/>
      <c r="E413" s="89"/>
      <c r="F413" s="89"/>
      <c r="G413" s="89"/>
      <c r="H413" s="89"/>
      <c r="I413" s="89"/>
      <c r="J413" s="89"/>
      <c r="K413" s="6"/>
      <c r="L413" s="2"/>
      <c r="M413" s="2"/>
      <c r="N413" s="2"/>
      <c r="O413" s="90"/>
      <c r="P413" s="90"/>
      <c r="Q413" s="90"/>
      <c r="R413" s="2"/>
    </row>
    <row r="414">
      <c r="A414" s="2"/>
      <c r="B414" s="87"/>
      <c r="C414" s="88"/>
      <c r="D414" s="6"/>
      <c r="E414" s="89"/>
      <c r="F414" s="89"/>
      <c r="G414" s="89"/>
      <c r="H414" s="89"/>
      <c r="I414" s="89"/>
      <c r="J414" s="89"/>
      <c r="K414" s="6"/>
      <c r="L414" s="2"/>
      <c r="M414" s="2"/>
      <c r="N414" s="2"/>
      <c r="O414" s="90"/>
      <c r="P414" s="90"/>
      <c r="Q414" s="90"/>
      <c r="R414" s="2"/>
    </row>
    <row r="415">
      <c r="A415" s="2"/>
      <c r="B415" s="87"/>
      <c r="C415" s="88"/>
      <c r="D415" s="6"/>
      <c r="E415" s="89"/>
      <c r="F415" s="89"/>
      <c r="G415" s="89"/>
      <c r="H415" s="89"/>
      <c r="I415" s="89"/>
      <c r="J415" s="89"/>
      <c r="K415" s="6"/>
      <c r="L415" s="2"/>
      <c r="M415" s="2"/>
      <c r="N415" s="2"/>
      <c r="O415" s="90"/>
      <c r="P415" s="90"/>
      <c r="Q415" s="90"/>
      <c r="R415" s="2"/>
    </row>
    <row r="416">
      <c r="A416" s="2"/>
      <c r="B416" s="87"/>
      <c r="C416" s="88"/>
      <c r="D416" s="6"/>
      <c r="E416" s="89"/>
      <c r="F416" s="89"/>
      <c r="G416" s="89"/>
      <c r="H416" s="89"/>
      <c r="I416" s="89"/>
      <c r="J416" s="89"/>
      <c r="K416" s="6"/>
      <c r="L416" s="2"/>
      <c r="M416" s="2"/>
      <c r="N416" s="2"/>
      <c r="O416" s="90"/>
      <c r="P416" s="90"/>
      <c r="Q416" s="90"/>
      <c r="R416" s="2"/>
    </row>
    <row r="417">
      <c r="A417" s="2"/>
      <c r="B417" s="87"/>
      <c r="C417" s="88"/>
      <c r="D417" s="6"/>
      <c r="E417" s="89"/>
      <c r="F417" s="89"/>
      <c r="G417" s="89"/>
      <c r="H417" s="89"/>
      <c r="I417" s="89"/>
      <c r="J417" s="89"/>
      <c r="K417" s="6"/>
      <c r="L417" s="2"/>
      <c r="M417" s="2"/>
      <c r="N417" s="2"/>
      <c r="O417" s="90"/>
      <c r="P417" s="90"/>
      <c r="Q417" s="90"/>
      <c r="R417" s="2"/>
    </row>
    <row r="418">
      <c r="A418" s="2"/>
      <c r="B418" s="87"/>
      <c r="C418" s="88"/>
      <c r="D418" s="6"/>
      <c r="E418" s="89"/>
      <c r="F418" s="89"/>
      <c r="G418" s="89"/>
      <c r="H418" s="89"/>
      <c r="I418" s="89"/>
      <c r="J418" s="89"/>
      <c r="K418" s="6"/>
      <c r="L418" s="2"/>
      <c r="M418" s="2"/>
      <c r="N418" s="2"/>
      <c r="O418" s="90"/>
      <c r="P418" s="90"/>
      <c r="Q418" s="90"/>
      <c r="R418" s="2"/>
    </row>
    <row r="419">
      <c r="A419" s="2"/>
      <c r="B419" s="87"/>
      <c r="C419" s="88"/>
      <c r="D419" s="6"/>
      <c r="E419" s="89"/>
      <c r="F419" s="89"/>
      <c r="G419" s="89"/>
      <c r="H419" s="89"/>
      <c r="I419" s="89"/>
      <c r="J419" s="89"/>
      <c r="K419" s="6"/>
      <c r="L419" s="2"/>
      <c r="M419" s="2"/>
      <c r="N419" s="2"/>
      <c r="O419" s="90"/>
      <c r="P419" s="90"/>
      <c r="Q419" s="90"/>
      <c r="R419" s="2"/>
    </row>
    <row r="420">
      <c r="A420" s="2"/>
      <c r="B420" s="87"/>
      <c r="C420" s="88"/>
      <c r="D420" s="6"/>
      <c r="E420" s="89"/>
      <c r="F420" s="89"/>
      <c r="G420" s="89"/>
      <c r="H420" s="89"/>
      <c r="I420" s="89"/>
      <c r="J420" s="89"/>
      <c r="K420" s="6"/>
      <c r="L420" s="2"/>
      <c r="M420" s="2"/>
      <c r="N420" s="2"/>
      <c r="O420" s="90"/>
      <c r="P420" s="90"/>
      <c r="Q420" s="90"/>
      <c r="R420" s="2"/>
    </row>
    <row r="421">
      <c r="A421" s="2"/>
      <c r="B421" s="87"/>
      <c r="C421" s="88"/>
      <c r="D421" s="6"/>
      <c r="E421" s="89"/>
      <c r="F421" s="89"/>
      <c r="G421" s="89"/>
      <c r="H421" s="89"/>
      <c r="I421" s="89"/>
      <c r="J421" s="89"/>
      <c r="K421" s="6"/>
      <c r="L421" s="2"/>
      <c r="M421" s="2"/>
      <c r="N421" s="2"/>
      <c r="O421" s="90"/>
      <c r="P421" s="90"/>
      <c r="Q421" s="90"/>
      <c r="R421" s="2"/>
    </row>
    <row r="422">
      <c r="A422" s="2"/>
      <c r="B422" s="87"/>
      <c r="C422" s="88"/>
      <c r="D422" s="6"/>
      <c r="E422" s="89"/>
      <c r="F422" s="89"/>
      <c r="G422" s="89"/>
      <c r="H422" s="89"/>
      <c r="I422" s="89"/>
      <c r="J422" s="89"/>
      <c r="K422" s="6"/>
      <c r="L422" s="2"/>
      <c r="M422" s="2"/>
      <c r="N422" s="2"/>
      <c r="O422" s="90"/>
      <c r="P422" s="90"/>
      <c r="Q422" s="90"/>
      <c r="R422" s="2"/>
    </row>
    <row r="423">
      <c r="A423" s="2"/>
      <c r="B423" s="87"/>
      <c r="C423" s="88"/>
      <c r="D423" s="6"/>
      <c r="E423" s="89"/>
      <c r="F423" s="89"/>
      <c r="G423" s="89"/>
      <c r="H423" s="89"/>
      <c r="I423" s="89"/>
      <c r="J423" s="89"/>
      <c r="K423" s="6"/>
      <c r="L423" s="2"/>
      <c r="M423" s="2"/>
      <c r="N423" s="2"/>
      <c r="O423" s="90"/>
      <c r="P423" s="90"/>
      <c r="Q423" s="90"/>
      <c r="R423" s="2"/>
    </row>
    <row r="424">
      <c r="A424" s="2"/>
      <c r="B424" s="87"/>
      <c r="C424" s="88"/>
      <c r="D424" s="6"/>
      <c r="E424" s="89"/>
      <c r="F424" s="89"/>
      <c r="G424" s="89"/>
      <c r="H424" s="89"/>
      <c r="I424" s="89"/>
      <c r="J424" s="89"/>
      <c r="K424" s="6"/>
      <c r="L424" s="2"/>
      <c r="M424" s="2"/>
      <c r="N424" s="2"/>
      <c r="O424" s="90"/>
      <c r="P424" s="90"/>
      <c r="Q424" s="90"/>
      <c r="R424" s="2"/>
    </row>
    <row r="425">
      <c r="A425" s="2"/>
      <c r="B425" s="87"/>
      <c r="C425" s="88"/>
      <c r="D425" s="6"/>
      <c r="E425" s="89"/>
      <c r="F425" s="89"/>
      <c r="G425" s="89"/>
      <c r="H425" s="89"/>
      <c r="I425" s="89"/>
      <c r="J425" s="89"/>
      <c r="K425" s="6"/>
      <c r="L425" s="2"/>
      <c r="M425" s="2"/>
      <c r="N425" s="2"/>
      <c r="O425" s="90"/>
      <c r="P425" s="90"/>
      <c r="Q425" s="90"/>
      <c r="R425" s="2"/>
    </row>
    <row r="426">
      <c r="A426" s="2"/>
      <c r="B426" s="87"/>
      <c r="C426" s="88"/>
      <c r="D426" s="6"/>
      <c r="E426" s="89"/>
      <c r="F426" s="89"/>
      <c r="G426" s="89"/>
      <c r="H426" s="89"/>
      <c r="I426" s="89"/>
      <c r="J426" s="89"/>
      <c r="K426" s="6"/>
      <c r="L426" s="2"/>
      <c r="M426" s="2"/>
      <c r="N426" s="2"/>
      <c r="O426" s="90"/>
      <c r="P426" s="90"/>
      <c r="Q426" s="90"/>
      <c r="R426" s="2"/>
    </row>
    <row r="427">
      <c r="A427" s="2"/>
      <c r="B427" s="87"/>
      <c r="C427" s="88"/>
      <c r="D427" s="6"/>
      <c r="E427" s="89"/>
      <c r="F427" s="89"/>
      <c r="G427" s="89"/>
      <c r="H427" s="89"/>
      <c r="I427" s="89"/>
      <c r="J427" s="89"/>
      <c r="K427" s="6"/>
      <c r="L427" s="2"/>
      <c r="M427" s="2"/>
      <c r="N427" s="2"/>
      <c r="O427" s="90"/>
      <c r="P427" s="90"/>
      <c r="Q427" s="90"/>
      <c r="R427" s="2"/>
    </row>
    <row r="428">
      <c r="A428" s="2"/>
      <c r="B428" s="87"/>
      <c r="C428" s="88"/>
      <c r="D428" s="6"/>
      <c r="E428" s="89"/>
      <c r="F428" s="89"/>
      <c r="G428" s="89"/>
      <c r="H428" s="89"/>
      <c r="I428" s="89"/>
      <c r="J428" s="89"/>
      <c r="K428" s="6"/>
      <c r="L428" s="2"/>
      <c r="M428" s="2"/>
      <c r="N428" s="2"/>
      <c r="O428" s="90"/>
      <c r="P428" s="90"/>
      <c r="Q428" s="90"/>
      <c r="R428" s="2"/>
    </row>
    <row r="429">
      <c r="A429" s="2"/>
      <c r="B429" s="87"/>
      <c r="C429" s="88"/>
      <c r="D429" s="6"/>
      <c r="E429" s="89"/>
      <c r="F429" s="89"/>
      <c r="G429" s="89"/>
      <c r="H429" s="89"/>
      <c r="I429" s="89"/>
      <c r="J429" s="89"/>
      <c r="K429" s="6"/>
      <c r="L429" s="2"/>
      <c r="M429" s="2"/>
      <c r="N429" s="2"/>
      <c r="O429" s="90"/>
      <c r="P429" s="90"/>
      <c r="Q429" s="90"/>
      <c r="R429" s="2"/>
    </row>
    <row r="430">
      <c r="A430" s="2"/>
      <c r="B430" s="87"/>
      <c r="C430" s="88"/>
      <c r="D430" s="6"/>
      <c r="E430" s="89"/>
      <c r="F430" s="89"/>
      <c r="G430" s="89"/>
      <c r="H430" s="89"/>
      <c r="I430" s="89"/>
      <c r="J430" s="89"/>
      <c r="K430" s="6"/>
      <c r="L430" s="2"/>
      <c r="M430" s="2"/>
      <c r="N430" s="2"/>
      <c r="O430" s="90"/>
      <c r="P430" s="90"/>
      <c r="Q430" s="90"/>
      <c r="R430" s="2"/>
    </row>
    <row r="431">
      <c r="A431" s="2"/>
      <c r="B431" s="87"/>
      <c r="C431" s="88"/>
      <c r="D431" s="6"/>
      <c r="E431" s="89"/>
      <c r="F431" s="89"/>
      <c r="G431" s="89"/>
      <c r="H431" s="89"/>
      <c r="I431" s="89"/>
      <c r="J431" s="89"/>
      <c r="K431" s="6"/>
      <c r="L431" s="2"/>
      <c r="M431" s="2"/>
      <c r="N431" s="2"/>
      <c r="O431" s="90"/>
      <c r="P431" s="90"/>
      <c r="Q431" s="90"/>
      <c r="R431" s="2"/>
    </row>
    <row r="432">
      <c r="A432" s="2"/>
      <c r="B432" s="87"/>
      <c r="C432" s="88"/>
      <c r="D432" s="6"/>
      <c r="E432" s="89"/>
      <c r="F432" s="89"/>
      <c r="G432" s="89"/>
      <c r="H432" s="89"/>
      <c r="I432" s="89"/>
      <c r="J432" s="89"/>
      <c r="K432" s="6"/>
      <c r="L432" s="2"/>
      <c r="M432" s="2"/>
      <c r="N432" s="2"/>
      <c r="O432" s="90"/>
      <c r="P432" s="90"/>
      <c r="Q432" s="90"/>
      <c r="R432" s="2"/>
    </row>
    <row r="433">
      <c r="A433" s="2"/>
      <c r="B433" s="87"/>
      <c r="C433" s="88"/>
      <c r="D433" s="6"/>
      <c r="E433" s="89"/>
      <c r="F433" s="89"/>
      <c r="G433" s="89"/>
      <c r="H433" s="89"/>
      <c r="I433" s="89"/>
      <c r="J433" s="89"/>
      <c r="K433" s="6"/>
      <c r="L433" s="2"/>
      <c r="M433" s="2"/>
      <c r="N433" s="2"/>
      <c r="O433" s="90"/>
      <c r="P433" s="90"/>
      <c r="Q433" s="90"/>
      <c r="R433" s="2"/>
    </row>
    <row r="434">
      <c r="A434" s="2"/>
      <c r="B434" s="87"/>
      <c r="C434" s="88"/>
      <c r="D434" s="6"/>
      <c r="E434" s="89"/>
      <c r="F434" s="89"/>
      <c r="G434" s="89"/>
      <c r="H434" s="89"/>
      <c r="I434" s="89"/>
      <c r="J434" s="89"/>
      <c r="K434" s="6"/>
      <c r="L434" s="2"/>
      <c r="M434" s="2"/>
      <c r="N434" s="2"/>
      <c r="O434" s="90"/>
      <c r="P434" s="90"/>
      <c r="Q434" s="90"/>
      <c r="R434" s="2"/>
    </row>
    <row r="435">
      <c r="A435" s="2"/>
      <c r="B435" s="87"/>
      <c r="C435" s="88"/>
      <c r="D435" s="6"/>
      <c r="E435" s="89"/>
      <c r="F435" s="89"/>
      <c r="G435" s="89"/>
      <c r="H435" s="89"/>
      <c r="I435" s="89"/>
      <c r="J435" s="89"/>
      <c r="K435" s="6"/>
      <c r="L435" s="2"/>
      <c r="M435" s="2"/>
      <c r="N435" s="2"/>
      <c r="O435" s="90"/>
      <c r="P435" s="90"/>
      <c r="Q435" s="90"/>
      <c r="R435" s="2"/>
    </row>
    <row r="436">
      <c r="A436" s="2"/>
      <c r="B436" s="87"/>
      <c r="C436" s="88"/>
      <c r="D436" s="6"/>
      <c r="E436" s="89"/>
      <c r="F436" s="89"/>
      <c r="G436" s="89"/>
      <c r="H436" s="89"/>
      <c r="I436" s="89"/>
      <c r="J436" s="89"/>
      <c r="K436" s="6"/>
      <c r="L436" s="2"/>
      <c r="M436" s="2"/>
      <c r="N436" s="2"/>
      <c r="O436" s="90"/>
      <c r="P436" s="90"/>
      <c r="Q436" s="90"/>
      <c r="R436" s="2"/>
    </row>
    <row r="437">
      <c r="A437" s="2"/>
      <c r="B437" s="87"/>
      <c r="C437" s="88"/>
      <c r="D437" s="6"/>
      <c r="E437" s="89"/>
      <c r="F437" s="89"/>
      <c r="G437" s="89"/>
      <c r="H437" s="89"/>
      <c r="I437" s="89"/>
      <c r="J437" s="89"/>
      <c r="K437" s="6"/>
      <c r="L437" s="2"/>
      <c r="M437" s="2"/>
      <c r="N437" s="2"/>
      <c r="O437" s="90"/>
      <c r="P437" s="90"/>
      <c r="Q437" s="90"/>
      <c r="R437" s="2"/>
    </row>
    <row r="438">
      <c r="A438" s="2"/>
      <c r="B438" s="87"/>
      <c r="C438" s="88"/>
      <c r="D438" s="6"/>
      <c r="E438" s="89"/>
      <c r="F438" s="89"/>
      <c r="G438" s="89"/>
      <c r="H438" s="89"/>
      <c r="I438" s="89"/>
      <c r="J438" s="89"/>
      <c r="K438" s="6"/>
      <c r="L438" s="2"/>
      <c r="M438" s="2"/>
      <c r="N438" s="2"/>
      <c r="O438" s="90"/>
      <c r="P438" s="90"/>
      <c r="Q438" s="90"/>
      <c r="R438" s="2"/>
    </row>
    <row r="439">
      <c r="A439" s="2"/>
      <c r="B439" s="87"/>
      <c r="C439" s="88"/>
      <c r="D439" s="6"/>
      <c r="E439" s="89"/>
      <c r="F439" s="89"/>
      <c r="G439" s="89"/>
      <c r="H439" s="89"/>
      <c r="I439" s="89"/>
      <c r="J439" s="89"/>
      <c r="K439" s="6"/>
      <c r="L439" s="2"/>
      <c r="M439" s="2"/>
      <c r="N439" s="2"/>
      <c r="O439" s="90"/>
      <c r="P439" s="90"/>
      <c r="Q439" s="90"/>
      <c r="R439" s="2"/>
    </row>
    <row r="440">
      <c r="A440" s="2"/>
      <c r="B440" s="87"/>
      <c r="C440" s="88"/>
      <c r="D440" s="6"/>
      <c r="E440" s="89"/>
      <c r="F440" s="89"/>
      <c r="G440" s="89"/>
      <c r="H440" s="89"/>
      <c r="I440" s="89"/>
      <c r="J440" s="89"/>
      <c r="K440" s="6"/>
      <c r="L440" s="2"/>
      <c r="M440" s="2"/>
      <c r="N440" s="2"/>
      <c r="O440" s="90"/>
      <c r="P440" s="90"/>
      <c r="Q440" s="90"/>
      <c r="R440" s="2"/>
    </row>
    <row r="441">
      <c r="A441" s="2"/>
      <c r="B441" s="87"/>
      <c r="C441" s="88"/>
      <c r="D441" s="6"/>
      <c r="E441" s="89"/>
      <c r="F441" s="89"/>
      <c r="G441" s="89"/>
      <c r="H441" s="89"/>
      <c r="I441" s="89"/>
      <c r="J441" s="89"/>
      <c r="K441" s="6"/>
      <c r="L441" s="2"/>
      <c r="M441" s="2"/>
      <c r="N441" s="2"/>
      <c r="O441" s="90"/>
      <c r="P441" s="90"/>
      <c r="Q441" s="90"/>
      <c r="R441" s="2"/>
    </row>
    <row r="442">
      <c r="A442" s="2"/>
      <c r="B442" s="87"/>
      <c r="C442" s="88"/>
      <c r="D442" s="6"/>
      <c r="E442" s="89"/>
      <c r="F442" s="89"/>
      <c r="G442" s="89"/>
      <c r="H442" s="89"/>
      <c r="I442" s="89"/>
      <c r="J442" s="89"/>
      <c r="K442" s="6"/>
      <c r="L442" s="2"/>
      <c r="M442" s="2"/>
      <c r="N442" s="2"/>
      <c r="O442" s="90"/>
      <c r="P442" s="90"/>
      <c r="Q442" s="90"/>
      <c r="R442" s="2"/>
    </row>
    <row r="443">
      <c r="A443" s="2"/>
      <c r="B443" s="87"/>
      <c r="C443" s="88"/>
      <c r="D443" s="6"/>
      <c r="E443" s="89"/>
      <c r="F443" s="89"/>
      <c r="G443" s="89"/>
      <c r="H443" s="89"/>
      <c r="I443" s="89"/>
      <c r="J443" s="89"/>
      <c r="K443" s="6"/>
      <c r="L443" s="2"/>
      <c r="M443" s="2"/>
      <c r="N443" s="2"/>
      <c r="O443" s="90"/>
      <c r="P443" s="90"/>
      <c r="Q443" s="90"/>
      <c r="R443" s="2"/>
    </row>
    <row r="444">
      <c r="A444" s="2"/>
      <c r="B444" s="87"/>
      <c r="C444" s="88"/>
      <c r="D444" s="6"/>
      <c r="E444" s="89"/>
      <c r="F444" s="89"/>
      <c r="G444" s="89"/>
      <c r="H444" s="89"/>
      <c r="I444" s="89"/>
      <c r="J444" s="89"/>
      <c r="K444" s="6"/>
      <c r="L444" s="2"/>
      <c r="M444" s="2"/>
      <c r="N444" s="2"/>
      <c r="O444" s="90"/>
      <c r="P444" s="90"/>
      <c r="Q444" s="90"/>
      <c r="R444" s="2"/>
    </row>
    <row r="445">
      <c r="A445" s="2"/>
      <c r="B445" s="87"/>
      <c r="C445" s="88"/>
      <c r="D445" s="6"/>
      <c r="E445" s="89"/>
      <c r="F445" s="89"/>
      <c r="G445" s="89"/>
      <c r="H445" s="89"/>
      <c r="I445" s="89"/>
      <c r="J445" s="89"/>
      <c r="K445" s="6"/>
      <c r="L445" s="2"/>
      <c r="M445" s="2"/>
      <c r="N445" s="2"/>
      <c r="O445" s="90"/>
      <c r="P445" s="90"/>
      <c r="Q445" s="90"/>
      <c r="R445" s="2"/>
    </row>
    <row r="446">
      <c r="A446" s="2"/>
      <c r="B446" s="87"/>
      <c r="C446" s="88"/>
      <c r="D446" s="6"/>
      <c r="E446" s="89"/>
      <c r="F446" s="89"/>
      <c r="G446" s="89"/>
      <c r="H446" s="89"/>
      <c r="I446" s="89"/>
      <c r="J446" s="89"/>
      <c r="K446" s="6"/>
      <c r="L446" s="2"/>
      <c r="M446" s="2"/>
      <c r="N446" s="2"/>
      <c r="O446" s="90"/>
      <c r="P446" s="90"/>
      <c r="Q446" s="90"/>
      <c r="R446" s="2"/>
    </row>
    <row r="447">
      <c r="A447" s="2"/>
      <c r="B447" s="87"/>
      <c r="C447" s="88"/>
      <c r="D447" s="6"/>
      <c r="E447" s="89"/>
      <c r="F447" s="89"/>
      <c r="G447" s="89"/>
      <c r="H447" s="89"/>
      <c r="I447" s="89"/>
      <c r="J447" s="89"/>
      <c r="K447" s="6"/>
      <c r="L447" s="2"/>
      <c r="M447" s="2"/>
      <c r="N447" s="2"/>
      <c r="O447" s="90"/>
      <c r="P447" s="90"/>
      <c r="Q447" s="90"/>
      <c r="R447" s="2"/>
    </row>
    <row r="448">
      <c r="A448" s="2"/>
      <c r="B448" s="87"/>
      <c r="C448" s="88"/>
      <c r="D448" s="6"/>
      <c r="E448" s="89"/>
      <c r="F448" s="89"/>
      <c r="G448" s="89"/>
      <c r="H448" s="89"/>
      <c r="I448" s="89"/>
      <c r="J448" s="89"/>
      <c r="K448" s="6"/>
      <c r="L448" s="2"/>
      <c r="M448" s="2"/>
      <c r="N448" s="2"/>
      <c r="O448" s="90"/>
      <c r="P448" s="90"/>
      <c r="Q448" s="90"/>
      <c r="R448" s="2"/>
    </row>
    <row r="449">
      <c r="A449" s="2"/>
      <c r="B449" s="87"/>
      <c r="C449" s="88"/>
      <c r="D449" s="6"/>
      <c r="E449" s="89"/>
      <c r="F449" s="89"/>
      <c r="G449" s="89"/>
      <c r="H449" s="89"/>
      <c r="I449" s="89"/>
      <c r="J449" s="89"/>
      <c r="K449" s="6"/>
      <c r="L449" s="2"/>
      <c r="M449" s="2"/>
      <c r="N449" s="2"/>
      <c r="O449" s="90"/>
      <c r="P449" s="90"/>
      <c r="Q449" s="90"/>
      <c r="R449" s="2"/>
    </row>
    <row r="450">
      <c r="A450" s="2"/>
      <c r="B450" s="87"/>
      <c r="C450" s="88"/>
      <c r="D450" s="6"/>
      <c r="E450" s="89"/>
      <c r="F450" s="89"/>
      <c r="G450" s="89"/>
      <c r="H450" s="89"/>
      <c r="I450" s="89"/>
      <c r="J450" s="89"/>
      <c r="K450" s="6"/>
      <c r="L450" s="2"/>
      <c r="M450" s="2"/>
      <c r="N450" s="2"/>
      <c r="O450" s="90"/>
      <c r="P450" s="90"/>
      <c r="Q450" s="90"/>
      <c r="R450" s="2"/>
    </row>
    <row r="451">
      <c r="A451" s="2"/>
      <c r="B451" s="87"/>
      <c r="C451" s="88"/>
      <c r="D451" s="6"/>
      <c r="E451" s="89"/>
      <c r="F451" s="89"/>
      <c r="G451" s="89"/>
      <c r="H451" s="89"/>
      <c r="I451" s="89"/>
      <c r="J451" s="89"/>
      <c r="K451" s="6"/>
      <c r="L451" s="2"/>
      <c r="M451" s="2"/>
      <c r="N451" s="2"/>
      <c r="O451" s="90"/>
      <c r="P451" s="90"/>
      <c r="Q451" s="90"/>
      <c r="R451" s="2"/>
    </row>
    <row r="452">
      <c r="A452" s="2"/>
      <c r="B452" s="87"/>
      <c r="C452" s="88"/>
      <c r="D452" s="6"/>
      <c r="E452" s="89"/>
      <c r="F452" s="89"/>
      <c r="G452" s="89"/>
      <c r="H452" s="89"/>
      <c r="I452" s="89"/>
      <c r="J452" s="89"/>
      <c r="K452" s="6"/>
      <c r="L452" s="2"/>
      <c r="M452" s="2"/>
      <c r="N452" s="2"/>
      <c r="O452" s="90"/>
      <c r="P452" s="90"/>
      <c r="Q452" s="90"/>
      <c r="R452" s="2"/>
    </row>
    <row r="453">
      <c r="A453" s="2"/>
      <c r="B453" s="87"/>
      <c r="C453" s="88"/>
      <c r="D453" s="6"/>
      <c r="E453" s="89"/>
      <c r="F453" s="89"/>
      <c r="G453" s="89"/>
      <c r="H453" s="89"/>
      <c r="I453" s="89"/>
      <c r="J453" s="89"/>
      <c r="K453" s="6"/>
      <c r="L453" s="2"/>
      <c r="M453" s="2"/>
      <c r="N453" s="2"/>
      <c r="O453" s="90"/>
      <c r="P453" s="90"/>
      <c r="Q453" s="90"/>
      <c r="R453" s="2"/>
    </row>
    <row r="454">
      <c r="A454" s="2"/>
      <c r="B454" s="87"/>
      <c r="C454" s="88"/>
      <c r="D454" s="6"/>
      <c r="E454" s="89"/>
      <c r="F454" s="89"/>
      <c r="G454" s="89"/>
      <c r="H454" s="89"/>
      <c r="I454" s="89"/>
      <c r="J454" s="89"/>
      <c r="K454" s="6"/>
      <c r="L454" s="2"/>
      <c r="M454" s="2"/>
      <c r="N454" s="2"/>
      <c r="O454" s="90"/>
      <c r="P454" s="90"/>
      <c r="Q454" s="90"/>
      <c r="R454" s="2"/>
    </row>
    <row r="455">
      <c r="A455" s="2"/>
      <c r="B455" s="87"/>
      <c r="C455" s="88"/>
      <c r="D455" s="6"/>
      <c r="E455" s="89"/>
      <c r="F455" s="89"/>
      <c r="G455" s="89"/>
      <c r="H455" s="89"/>
      <c r="I455" s="89"/>
      <c r="J455" s="89"/>
      <c r="K455" s="6"/>
      <c r="L455" s="2"/>
      <c r="M455" s="2"/>
      <c r="N455" s="2"/>
      <c r="O455" s="90"/>
      <c r="P455" s="90"/>
      <c r="Q455" s="90"/>
      <c r="R455" s="2"/>
    </row>
    <row r="456">
      <c r="A456" s="2"/>
      <c r="B456" s="87"/>
      <c r="C456" s="88"/>
      <c r="D456" s="6"/>
      <c r="E456" s="89"/>
      <c r="F456" s="89"/>
      <c r="G456" s="89"/>
      <c r="H456" s="89"/>
      <c r="I456" s="89"/>
      <c r="J456" s="89"/>
      <c r="K456" s="6"/>
      <c r="L456" s="2"/>
      <c r="M456" s="2"/>
      <c r="N456" s="2"/>
      <c r="O456" s="90"/>
      <c r="P456" s="90"/>
      <c r="Q456" s="90"/>
      <c r="R456" s="2"/>
    </row>
    <row r="457">
      <c r="A457" s="2"/>
      <c r="B457" s="87"/>
      <c r="C457" s="88"/>
      <c r="D457" s="6"/>
      <c r="E457" s="89"/>
      <c r="F457" s="89"/>
      <c r="G457" s="89"/>
      <c r="H457" s="89"/>
      <c r="I457" s="89"/>
      <c r="J457" s="89"/>
      <c r="K457" s="6"/>
      <c r="L457" s="2"/>
      <c r="M457" s="2"/>
      <c r="N457" s="2"/>
      <c r="O457" s="90"/>
      <c r="P457" s="90"/>
      <c r="Q457" s="90"/>
      <c r="R457" s="2"/>
    </row>
    <row r="458">
      <c r="A458" s="2"/>
      <c r="B458" s="87"/>
      <c r="C458" s="88"/>
      <c r="D458" s="6"/>
      <c r="E458" s="89"/>
      <c r="F458" s="89"/>
      <c r="G458" s="89"/>
      <c r="H458" s="89"/>
      <c r="I458" s="89"/>
      <c r="J458" s="89"/>
      <c r="K458" s="6"/>
      <c r="L458" s="2"/>
      <c r="M458" s="2"/>
      <c r="N458" s="2"/>
      <c r="O458" s="90"/>
      <c r="P458" s="90"/>
      <c r="Q458" s="90"/>
      <c r="R458" s="2"/>
    </row>
    <row r="459">
      <c r="A459" s="2"/>
      <c r="B459" s="87"/>
      <c r="C459" s="88"/>
      <c r="D459" s="6"/>
      <c r="E459" s="89"/>
      <c r="F459" s="89"/>
      <c r="G459" s="89"/>
      <c r="H459" s="89"/>
      <c r="I459" s="89"/>
      <c r="J459" s="89"/>
      <c r="K459" s="6"/>
      <c r="L459" s="2"/>
      <c r="M459" s="2"/>
      <c r="N459" s="2"/>
      <c r="O459" s="90"/>
      <c r="P459" s="90"/>
      <c r="Q459" s="90"/>
      <c r="R459" s="2"/>
    </row>
    <row r="460">
      <c r="A460" s="2"/>
      <c r="B460" s="87"/>
      <c r="C460" s="88"/>
      <c r="D460" s="6"/>
      <c r="E460" s="89"/>
      <c r="F460" s="89"/>
      <c r="G460" s="89"/>
      <c r="H460" s="89"/>
      <c r="I460" s="89"/>
      <c r="J460" s="89"/>
      <c r="K460" s="6"/>
      <c r="L460" s="2"/>
      <c r="M460" s="2"/>
      <c r="N460" s="2"/>
      <c r="O460" s="90"/>
      <c r="P460" s="90"/>
      <c r="Q460" s="90"/>
      <c r="R460" s="2"/>
    </row>
    <row r="461">
      <c r="A461" s="2"/>
      <c r="B461" s="87"/>
      <c r="C461" s="88"/>
      <c r="D461" s="6"/>
      <c r="E461" s="89"/>
      <c r="F461" s="89"/>
      <c r="G461" s="89"/>
      <c r="H461" s="89"/>
      <c r="I461" s="89"/>
      <c r="J461" s="89"/>
      <c r="K461" s="6"/>
      <c r="L461" s="2"/>
      <c r="M461" s="2"/>
      <c r="N461" s="2"/>
      <c r="O461" s="90"/>
      <c r="P461" s="90"/>
      <c r="Q461" s="90"/>
      <c r="R461" s="2"/>
    </row>
    <row r="462">
      <c r="A462" s="2"/>
      <c r="B462" s="87"/>
      <c r="C462" s="88"/>
      <c r="D462" s="6"/>
      <c r="E462" s="89"/>
      <c r="F462" s="89"/>
      <c r="G462" s="89"/>
      <c r="H462" s="89"/>
      <c r="I462" s="89"/>
      <c r="J462" s="89"/>
      <c r="K462" s="6"/>
      <c r="L462" s="2"/>
      <c r="M462" s="2"/>
      <c r="N462" s="2"/>
      <c r="O462" s="90"/>
      <c r="P462" s="90"/>
      <c r="Q462" s="90"/>
      <c r="R462" s="2"/>
    </row>
    <row r="463">
      <c r="A463" s="2"/>
      <c r="B463" s="87"/>
      <c r="C463" s="88"/>
      <c r="D463" s="6"/>
      <c r="E463" s="89"/>
      <c r="F463" s="89"/>
      <c r="G463" s="89"/>
      <c r="H463" s="89"/>
      <c r="I463" s="89"/>
      <c r="J463" s="89"/>
      <c r="K463" s="6"/>
      <c r="L463" s="2"/>
      <c r="M463" s="2"/>
      <c r="N463" s="2"/>
      <c r="O463" s="90"/>
      <c r="P463" s="90"/>
      <c r="Q463" s="90"/>
      <c r="R463" s="2"/>
    </row>
    <row r="464">
      <c r="A464" s="2"/>
      <c r="B464" s="87"/>
      <c r="C464" s="88"/>
      <c r="D464" s="6"/>
      <c r="E464" s="89"/>
      <c r="F464" s="89"/>
      <c r="G464" s="89"/>
      <c r="H464" s="89"/>
      <c r="I464" s="89"/>
      <c r="J464" s="89"/>
      <c r="K464" s="6"/>
      <c r="L464" s="2"/>
      <c r="M464" s="2"/>
      <c r="N464" s="2"/>
      <c r="O464" s="90"/>
      <c r="P464" s="90"/>
      <c r="Q464" s="90"/>
      <c r="R464" s="2"/>
    </row>
    <row r="465">
      <c r="A465" s="2"/>
      <c r="B465" s="87"/>
      <c r="C465" s="88"/>
      <c r="D465" s="6"/>
      <c r="E465" s="89"/>
      <c r="F465" s="89"/>
      <c r="G465" s="89"/>
      <c r="H465" s="89"/>
      <c r="I465" s="89"/>
      <c r="J465" s="89"/>
      <c r="K465" s="6"/>
      <c r="L465" s="2"/>
      <c r="M465" s="2"/>
      <c r="N465" s="2"/>
      <c r="O465" s="90"/>
      <c r="P465" s="90"/>
      <c r="Q465" s="90"/>
      <c r="R465" s="2"/>
    </row>
    <row r="466">
      <c r="A466" s="2"/>
      <c r="B466" s="87"/>
      <c r="C466" s="88"/>
      <c r="D466" s="6"/>
      <c r="E466" s="89"/>
      <c r="F466" s="89"/>
      <c r="G466" s="89"/>
      <c r="H466" s="89"/>
      <c r="I466" s="89"/>
      <c r="J466" s="89"/>
      <c r="K466" s="6"/>
      <c r="L466" s="2"/>
      <c r="M466" s="2"/>
      <c r="N466" s="2"/>
      <c r="O466" s="90"/>
      <c r="P466" s="90"/>
      <c r="Q466" s="90"/>
      <c r="R466" s="2"/>
    </row>
    <row r="467">
      <c r="A467" s="2"/>
      <c r="B467" s="87"/>
      <c r="C467" s="88"/>
      <c r="D467" s="6"/>
      <c r="E467" s="89"/>
      <c r="F467" s="89"/>
      <c r="G467" s="89"/>
      <c r="H467" s="89"/>
      <c r="I467" s="89"/>
      <c r="J467" s="89"/>
      <c r="K467" s="6"/>
      <c r="L467" s="2"/>
      <c r="M467" s="2"/>
      <c r="N467" s="2"/>
      <c r="O467" s="90"/>
      <c r="P467" s="90"/>
      <c r="Q467" s="90"/>
      <c r="R467" s="2"/>
    </row>
    <row r="468">
      <c r="A468" s="2"/>
      <c r="B468" s="87"/>
      <c r="C468" s="88"/>
      <c r="D468" s="6"/>
      <c r="E468" s="89"/>
      <c r="F468" s="89"/>
      <c r="G468" s="89"/>
      <c r="H468" s="89"/>
      <c r="I468" s="89"/>
      <c r="J468" s="89"/>
      <c r="K468" s="6"/>
      <c r="L468" s="2"/>
      <c r="M468" s="2"/>
      <c r="N468" s="2"/>
      <c r="O468" s="90"/>
      <c r="P468" s="90"/>
      <c r="Q468" s="90"/>
      <c r="R468" s="2"/>
    </row>
    <row r="469">
      <c r="A469" s="2"/>
      <c r="B469" s="87"/>
      <c r="C469" s="88"/>
      <c r="D469" s="6"/>
      <c r="E469" s="89"/>
      <c r="F469" s="89"/>
      <c r="G469" s="89"/>
      <c r="H469" s="89"/>
      <c r="I469" s="89"/>
      <c r="J469" s="89"/>
      <c r="K469" s="6"/>
      <c r="L469" s="2"/>
      <c r="M469" s="2"/>
      <c r="N469" s="2"/>
      <c r="O469" s="90"/>
      <c r="P469" s="90"/>
      <c r="Q469" s="90"/>
      <c r="R469" s="2"/>
    </row>
    <row r="470">
      <c r="A470" s="2"/>
      <c r="B470" s="87"/>
      <c r="C470" s="88"/>
      <c r="D470" s="6"/>
      <c r="E470" s="89"/>
      <c r="F470" s="89"/>
      <c r="G470" s="89"/>
      <c r="H470" s="89"/>
      <c r="I470" s="89"/>
      <c r="J470" s="89"/>
      <c r="K470" s="6"/>
      <c r="L470" s="2"/>
      <c r="M470" s="2"/>
      <c r="N470" s="2"/>
      <c r="O470" s="90"/>
      <c r="P470" s="90"/>
      <c r="Q470" s="90"/>
      <c r="R470" s="2"/>
    </row>
    <row r="471">
      <c r="A471" s="2"/>
      <c r="B471" s="87"/>
      <c r="C471" s="88"/>
      <c r="D471" s="6"/>
      <c r="E471" s="89"/>
      <c r="F471" s="89"/>
      <c r="G471" s="89"/>
      <c r="H471" s="89"/>
      <c r="I471" s="89"/>
      <c r="J471" s="89"/>
      <c r="K471" s="6"/>
      <c r="L471" s="2"/>
      <c r="M471" s="2"/>
      <c r="N471" s="2"/>
      <c r="O471" s="90"/>
      <c r="P471" s="90"/>
      <c r="Q471" s="90"/>
      <c r="R471" s="2"/>
    </row>
    <row r="472">
      <c r="A472" s="2"/>
      <c r="B472" s="87"/>
      <c r="C472" s="88"/>
      <c r="D472" s="6"/>
      <c r="E472" s="89"/>
      <c r="F472" s="89"/>
      <c r="G472" s="89"/>
      <c r="H472" s="89"/>
      <c r="I472" s="89"/>
      <c r="J472" s="89"/>
      <c r="K472" s="6"/>
      <c r="L472" s="2"/>
      <c r="M472" s="2"/>
      <c r="N472" s="2"/>
      <c r="O472" s="90"/>
      <c r="P472" s="90"/>
      <c r="Q472" s="90"/>
      <c r="R472" s="2"/>
    </row>
    <row r="473">
      <c r="A473" s="2"/>
      <c r="B473" s="87"/>
      <c r="C473" s="88"/>
      <c r="D473" s="6"/>
      <c r="E473" s="89"/>
      <c r="F473" s="89"/>
      <c r="G473" s="89"/>
      <c r="H473" s="89"/>
      <c r="I473" s="89"/>
      <c r="J473" s="89"/>
      <c r="K473" s="6"/>
      <c r="L473" s="2"/>
      <c r="M473" s="2"/>
      <c r="N473" s="2"/>
      <c r="O473" s="90"/>
      <c r="P473" s="90"/>
      <c r="Q473" s="90"/>
      <c r="R473" s="2"/>
    </row>
    <row r="474">
      <c r="A474" s="2"/>
      <c r="B474" s="87"/>
      <c r="C474" s="88"/>
      <c r="D474" s="6"/>
      <c r="E474" s="89"/>
      <c r="F474" s="89"/>
      <c r="G474" s="89"/>
      <c r="H474" s="89"/>
      <c r="I474" s="89"/>
      <c r="J474" s="89"/>
      <c r="K474" s="6"/>
      <c r="L474" s="2"/>
      <c r="M474" s="2"/>
      <c r="N474" s="2"/>
      <c r="O474" s="90"/>
      <c r="P474" s="90"/>
      <c r="Q474" s="90"/>
      <c r="R474" s="2"/>
    </row>
    <row r="475">
      <c r="A475" s="2"/>
      <c r="B475" s="87"/>
      <c r="C475" s="88"/>
      <c r="D475" s="6"/>
      <c r="E475" s="89"/>
      <c r="F475" s="89"/>
      <c r="G475" s="89"/>
      <c r="H475" s="89"/>
      <c r="I475" s="89"/>
      <c r="J475" s="89"/>
      <c r="K475" s="6"/>
      <c r="L475" s="2"/>
      <c r="M475" s="2"/>
      <c r="N475" s="2"/>
      <c r="O475" s="90"/>
      <c r="P475" s="90"/>
      <c r="Q475" s="90"/>
      <c r="R475" s="2"/>
    </row>
    <row r="476">
      <c r="A476" s="2"/>
      <c r="B476" s="87"/>
      <c r="C476" s="88"/>
      <c r="D476" s="6"/>
      <c r="E476" s="89"/>
      <c r="F476" s="89"/>
      <c r="G476" s="89"/>
      <c r="H476" s="89"/>
      <c r="I476" s="89"/>
      <c r="J476" s="89"/>
      <c r="K476" s="6"/>
      <c r="L476" s="2"/>
      <c r="M476" s="2"/>
      <c r="N476" s="2"/>
      <c r="O476" s="90"/>
      <c r="P476" s="90"/>
      <c r="Q476" s="90"/>
      <c r="R476" s="2"/>
    </row>
    <row r="477">
      <c r="A477" s="2"/>
      <c r="B477" s="87"/>
      <c r="C477" s="88"/>
      <c r="D477" s="6"/>
      <c r="E477" s="89"/>
      <c r="F477" s="89"/>
      <c r="G477" s="89"/>
      <c r="H477" s="89"/>
      <c r="I477" s="89"/>
      <c r="J477" s="89"/>
      <c r="K477" s="6"/>
      <c r="L477" s="2"/>
      <c r="M477" s="2"/>
      <c r="N477" s="2"/>
      <c r="O477" s="90"/>
      <c r="P477" s="90"/>
      <c r="Q477" s="90"/>
      <c r="R477" s="2"/>
    </row>
    <row r="478">
      <c r="A478" s="2"/>
      <c r="B478" s="87"/>
      <c r="C478" s="88"/>
      <c r="D478" s="6"/>
      <c r="E478" s="89"/>
      <c r="F478" s="89"/>
      <c r="G478" s="89"/>
      <c r="H478" s="89"/>
      <c r="I478" s="89"/>
      <c r="J478" s="89"/>
      <c r="K478" s="6"/>
      <c r="L478" s="2"/>
      <c r="M478" s="2"/>
      <c r="N478" s="2"/>
      <c r="O478" s="90"/>
      <c r="P478" s="90"/>
      <c r="Q478" s="90"/>
      <c r="R478" s="2"/>
    </row>
    <row r="479">
      <c r="A479" s="2"/>
      <c r="B479" s="87"/>
      <c r="C479" s="88"/>
      <c r="D479" s="6"/>
      <c r="E479" s="89"/>
      <c r="F479" s="89"/>
      <c r="G479" s="89"/>
      <c r="H479" s="89"/>
      <c r="I479" s="89"/>
      <c r="J479" s="89"/>
      <c r="K479" s="6"/>
      <c r="L479" s="2"/>
      <c r="M479" s="2"/>
      <c r="N479" s="2"/>
      <c r="O479" s="90"/>
      <c r="P479" s="90"/>
      <c r="Q479" s="90"/>
      <c r="R479" s="2"/>
    </row>
    <row r="480">
      <c r="A480" s="2"/>
      <c r="B480" s="87"/>
      <c r="C480" s="88"/>
      <c r="D480" s="6"/>
      <c r="E480" s="89"/>
      <c r="F480" s="89"/>
      <c r="G480" s="89"/>
      <c r="H480" s="89"/>
      <c r="I480" s="89"/>
      <c r="J480" s="89"/>
      <c r="K480" s="6"/>
      <c r="L480" s="2"/>
      <c r="M480" s="2"/>
      <c r="N480" s="2"/>
      <c r="O480" s="90"/>
      <c r="P480" s="90"/>
      <c r="Q480" s="90"/>
      <c r="R480" s="2"/>
    </row>
    <row r="481">
      <c r="A481" s="2"/>
      <c r="B481" s="87"/>
      <c r="C481" s="88"/>
      <c r="D481" s="6"/>
      <c r="E481" s="89"/>
      <c r="F481" s="89"/>
      <c r="G481" s="89"/>
      <c r="H481" s="89"/>
      <c r="I481" s="89"/>
      <c r="J481" s="89"/>
      <c r="K481" s="6"/>
      <c r="L481" s="2"/>
      <c r="M481" s="2"/>
      <c r="N481" s="2"/>
      <c r="O481" s="90"/>
      <c r="P481" s="90"/>
      <c r="Q481" s="90"/>
      <c r="R481" s="2"/>
    </row>
    <row r="482">
      <c r="A482" s="2"/>
      <c r="B482" s="87"/>
      <c r="C482" s="88"/>
      <c r="D482" s="6"/>
      <c r="E482" s="89"/>
      <c r="F482" s="89"/>
      <c r="G482" s="89"/>
      <c r="H482" s="89"/>
      <c r="I482" s="89"/>
      <c r="J482" s="89"/>
      <c r="K482" s="6"/>
      <c r="L482" s="2"/>
      <c r="M482" s="2"/>
      <c r="N482" s="2"/>
      <c r="O482" s="90"/>
      <c r="P482" s="90"/>
      <c r="Q482" s="90"/>
      <c r="R482" s="2"/>
    </row>
    <row r="483">
      <c r="A483" s="2"/>
      <c r="B483" s="87"/>
      <c r="C483" s="88"/>
      <c r="D483" s="6"/>
      <c r="E483" s="89"/>
      <c r="F483" s="89"/>
      <c r="G483" s="89"/>
      <c r="H483" s="89"/>
      <c r="I483" s="89"/>
      <c r="J483" s="89"/>
      <c r="K483" s="6"/>
      <c r="L483" s="2"/>
      <c r="M483" s="2"/>
      <c r="N483" s="2"/>
      <c r="O483" s="90"/>
      <c r="P483" s="90"/>
      <c r="Q483" s="90"/>
      <c r="R483" s="2"/>
    </row>
    <row r="484">
      <c r="A484" s="2"/>
      <c r="B484" s="87"/>
      <c r="C484" s="88"/>
      <c r="D484" s="6"/>
      <c r="E484" s="89"/>
      <c r="F484" s="89"/>
      <c r="G484" s="89"/>
      <c r="H484" s="89"/>
      <c r="I484" s="89"/>
      <c r="J484" s="89"/>
      <c r="K484" s="6"/>
      <c r="L484" s="2"/>
      <c r="M484" s="2"/>
      <c r="N484" s="2"/>
      <c r="O484" s="90"/>
      <c r="P484" s="90"/>
      <c r="Q484" s="90"/>
      <c r="R484" s="2"/>
    </row>
    <row r="485">
      <c r="A485" s="2"/>
      <c r="B485" s="87"/>
      <c r="C485" s="88"/>
      <c r="D485" s="6"/>
      <c r="E485" s="89"/>
      <c r="F485" s="89"/>
      <c r="G485" s="89"/>
      <c r="H485" s="89"/>
      <c r="I485" s="89"/>
      <c r="J485" s="89"/>
      <c r="K485" s="6"/>
      <c r="L485" s="2"/>
      <c r="M485" s="2"/>
      <c r="N485" s="2"/>
      <c r="O485" s="90"/>
      <c r="P485" s="90"/>
      <c r="Q485" s="90"/>
      <c r="R485" s="2"/>
    </row>
    <row r="486">
      <c r="A486" s="2"/>
      <c r="B486" s="87"/>
      <c r="C486" s="88"/>
      <c r="D486" s="6"/>
      <c r="E486" s="89"/>
      <c r="F486" s="89"/>
      <c r="G486" s="89"/>
      <c r="H486" s="89"/>
      <c r="I486" s="89"/>
      <c r="J486" s="89"/>
      <c r="K486" s="6"/>
      <c r="L486" s="2"/>
      <c r="M486" s="2"/>
      <c r="N486" s="2"/>
      <c r="O486" s="90"/>
      <c r="P486" s="90"/>
      <c r="Q486" s="90"/>
      <c r="R486" s="2"/>
    </row>
    <row r="487">
      <c r="A487" s="2"/>
      <c r="B487" s="87"/>
      <c r="C487" s="88"/>
      <c r="D487" s="6"/>
      <c r="E487" s="89"/>
      <c r="F487" s="89"/>
      <c r="G487" s="89"/>
      <c r="H487" s="89"/>
      <c r="I487" s="89"/>
      <c r="J487" s="89"/>
      <c r="K487" s="6"/>
      <c r="L487" s="2"/>
      <c r="M487" s="2"/>
      <c r="N487" s="2"/>
      <c r="O487" s="90"/>
      <c r="P487" s="90"/>
      <c r="Q487" s="90"/>
      <c r="R487" s="2"/>
    </row>
    <row r="488">
      <c r="A488" s="2"/>
      <c r="B488" s="87"/>
      <c r="C488" s="88"/>
      <c r="D488" s="6"/>
      <c r="E488" s="89"/>
      <c r="F488" s="89"/>
      <c r="G488" s="89"/>
      <c r="H488" s="89"/>
      <c r="I488" s="89"/>
      <c r="J488" s="89"/>
      <c r="K488" s="6"/>
      <c r="L488" s="2"/>
      <c r="M488" s="2"/>
      <c r="N488" s="2"/>
      <c r="O488" s="90"/>
      <c r="P488" s="90"/>
      <c r="Q488" s="90"/>
      <c r="R488" s="2"/>
    </row>
    <row r="489">
      <c r="A489" s="2"/>
      <c r="B489" s="87"/>
      <c r="C489" s="88"/>
      <c r="D489" s="6"/>
      <c r="E489" s="89"/>
      <c r="F489" s="89"/>
      <c r="G489" s="89"/>
      <c r="H489" s="89"/>
      <c r="I489" s="89"/>
      <c r="J489" s="89"/>
      <c r="K489" s="6"/>
      <c r="L489" s="2"/>
      <c r="M489" s="2"/>
      <c r="N489" s="2"/>
      <c r="O489" s="90"/>
      <c r="P489" s="90"/>
      <c r="Q489" s="90"/>
      <c r="R489" s="2"/>
    </row>
    <row r="490">
      <c r="A490" s="2"/>
      <c r="B490" s="87"/>
      <c r="C490" s="88"/>
      <c r="D490" s="6"/>
      <c r="E490" s="89"/>
      <c r="F490" s="89"/>
      <c r="G490" s="89"/>
      <c r="H490" s="89"/>
      <c r="I490" s="89"/>
      <c r="J490" s="89"/>
      <c r="K490" s="6"/>
      <c r="L490" s="2"/>
      <c r="M490" s="2"/>
      <c r="N490" s="2"/>
      <c r="O490" s="90"/>
      <c r="P490" s="90"/>
      <c r="Q490" s="90"/>
      <c r="R490" s="2"/>
    </row>
    <row r="491">
      <c r="A491" s="2"/>
      <c r="B491" s="87"/>
      <c r="C491" s="88"/>
      <c r="D491" s="6"/>
      <c r="E491" s="89"/>
      <c r="F491" s="89"/>
      <c r="G491" s="89"/>
      <c r="H491" s="89"/>
      <c r="I491" s="89"/>
      <c r="J491" s="89"/>
      <c r="K491" s="6"/>
      <c r="L491" s="2"/>
      <c r="M491" s="2"/>
      <c r="N491" s="2"/>
      <c r="O491" s="90"/>
      <c r="P491" s="90"/>
      <c r="Q491" s="90"/>
      <c r="R491" s="2"/>
    </row>
    <row r="492">
      <c r="A492" s="2"/>
      <c r="B492" s="87"/>
      <c r="C492" s="88"/>
      <c r="D492" s="6"/>
      <c r="E492" s="89"/>
      <c r="F492" s="89"/>
      <c r="G492" s="89"/>
      <c r="H492" s="89"/>
      <c r="I492" s="89"/>
      <c r="J492" s="89"/>
      <c r="K492" s="6"/>
      <c r="L492" s="2"/>
      <c r="M492" s="2"/>
      <c r="N492" s="2"/>
      <c r="O492" s="90"/>
      <c r="P492" s="90"/>
      <c r="Q492" s="90"/>
      <c r="R492" s="2"/>
    </row>
    <row r="493">
      <c r="A493" s="2"/>
      <c r="B493" s="87"/>
      <c r="C493" s="88"/>
      <c r="D493" s="6"/>
      <c r="E493" s="89"/>
      <c r="F493" s="89"/>
      <c r="G493" s="89"/>
      <c r="H493" s="89"/>
      <c r="I493" s="89"/>
      <c r="J493" s="89"/>
      <c r="K493" s="6"/>
      <c r="L493" s="2"/>
      <c r="M493" s="2"/>
      <c r="N493" s="2"/>
      <c r="O493" s="90"/>
      <c r="P493" s="90"/>
      <c r="Q493" s="90"/>
      <c r="R493" s="2"/>
    </row>
    <row r="494">
      <c r="A494" s="2"/>
      <c r="B494" s="87"/>
      <c r="C494" s="88"/>
      <c r="D494" s="6"/>
      <c r="E494" s="89"/>
      <c r="F494" s="89"/>
      <c r="G494" s="89"/>
      <c r="H494" s="89"/>
      <c r="I494" s="89"/>
      <c r="J494" s="89"/>
      <c r="K494" s="6"/>
      <c r="L494" s="2"/>
      <c r="M494" s="2"/>
      <c r="N494" s="2"/>
      <c r="O494" s="90"/>
      <c r="P494" s="90"/>
      <c r="Q494" s="90"/>
      <c r="R494" s="2"/>
    </row>
    <row r="495">
      <c r="A495" s="2"/>
      <c r="B495" s="87"/>
      <c r="C495" s="88"/>
      <c r="D495" s="6"/>
      <c r="E495" s="89"/>
      <c r="F495" s="89"/>
      <c r="G495" s="89"/>
      <c r="H495" s="89"/>
      <c r="I495" s="89"/>
      <c r="J495" s="89"/>
      <c r="K495" s="6"/>
      <c r="L495" s="2"/>
      <c r="M495" s="2"/>
      <c r="N495" s="2"/>
      <c r="O495" s="90"/>
      <c r="P495" s="90"/>
      <c r="Q495" s="90"/>
      <c r="R495" s="2"/>
    </row>
    <row r="496">
      <c r="A496" s="2"/>
      <c r="B496" s="87"/>
      <c r="C496" s="88"/>
      <c r="D496" s="6"/>
      <c r="E496" s="89"/>
      <c r="F496" s="89"/>
      <c r="G496" s="89"/>
      <c r="H496" s="89"/>
      <c r="I496" s="89"/>
      <c r="J496" s="89"/>
      <c r="K496" s="6"/>
      <c r="L496" s="2"/>
      <c r="M496" s="2"/>
      <c r="N496" s="2"/>
      <c r="O496" s="90"/>
      <c r="P496" s="90"/>
      <c r="Q496" s="90"/>
      <c r="R496" s="2"/>
    </row>
    <row r="497">
      <c r="A497" s="2"/>
      <c r="B497" s="87"/>
      <c r="C497" s="88"/>
      <c r="D497" s="6"/>
      <c r="E497" s="89"/>
      <c r="F497" s="89"/>
      <c r="G497" s="89"/>
      <c r="H497" s="89"/>
      <c r="I497" s="89"/>
      <c r="J497" s="89"/>
      <c r="K497" s="6"/>
      <c r="L497" s="2"/>
      <c r="M497" s="2"/>
      <c r="N497" s="2"/>
      <c r="O497" s="90"/>
      <c r="P497" s="90"/>
      <c r="Q497" s="90"/>
      <c r="R497" s="2"/>
    </row>
    <row r="498">
      <c r="A498" s="2"/>
      <c r="B498" s="87"/>
      <c r="C498" s="88"/>
      <c r="D498" s="6"/>
      <c r="E498" s="89"/>
      <c r="F498" s="89"/>
      <c r="G498" s="89"/>
      <c r="H498" s="89"/>
      <c r="I498" s="89"/>
      <c r="J498" s="89"/>
      <c r="K498" s="6"/>
      <c r="L498" s="2"/>
      <c r="M498" s="2"/>
      <c r="N498" s="2"/>
      <c r="O498" s="90"/>
      <c r="P498" s="90"/>
      <c r="Q498" s="90"/>
      <c r="R498" s="2"/>
    </row>
    <row r="499">
      <c r="A499" s="2"/>
      <c r="B499" s="87"/>
      <c r="C499" s="88"/>
      <c r="D499" s="6"/>
      <c r="E499" s="89"/>
      <c r="F499" s="89"/>
      <c r="G499" s="89"/>
      <c r="H499" s="89"/>
      <c r="I499" s="89"/>
      <c r="J499" s="89"/>
      <c r="K499" s="6"/>
      <c r="L499" s="2"/>
      <c r="M499" s="2"/>
      <c r="N499" s="2"/>
      <c r="O499" s="90"/>
      <c r="P499" s="90"/>
      <c r="Q499" s="90"/>
      <c r="R499" s="2"/>
    </row>
    <row r="500">
      <c r="A500" s="2"/>
      <c r="B500" s="87"/>
      <c r="C500" s="88"/>
      <c r="D500" s="6"/>
      <c r="E500" s="89"/>
      <c r="F500" s="89"/>
      <c r="G500" s="89"/>
      <c r="H500" s="89"/>
      <c r="I500" s="89"/>
      <c r="J500" s="89"/>
      <c r="K500" s="6"/>
      <c r="L500" s="2"/>
      <c r="M500" s="2"/>
      <c r="N500" s="2"/>
      <c r="O500" s="90"/>
      <c r="P500" s="90"/>
      <c r="Q500" s="90"/>
      <c r="R500" s="2"/>
    </row>
    <row r="501">
      <c r="A501" s="2"/>
      <c r="B501" s="87"/>
      <c r="C501" s="88"/>
      <c r="D501" s="6"/>
      <c r="E501" s="89"/>
      <c r="F501" s="89"/>
      <c r="G501" s="89"/>
      <c r="H501" s="89"/>
      <c r="I501" s="89"/>
      <c r="J501" s="89"/>
      <c r="K501" s="6"/>
      <c r="L501" s="2"/>
      <c r="M501" s="2"/>
      <c r="N501" s="2"/>
      <c r="O501" s="90"/>
      <c r="P501" s="90"/>
      <c r="Q501" s="90"/>
      <c r="R501" s="2"/>
    </row>
    <row r="502">
      <c r="A502" s="2"/>
      <c r="B502" s="87"/>
      <c r="C502" s="88"/>
      <c r="D502" s="6"/>
      <c r="E502" s="89"/>
      <c r="F502" s="89"/>
      <c r="G502" s="89"/>
      <c r="H502" s="89"/>
      <c r="I502" s="89"/>
      <c r="J502" s="89"/>
      <c r="K502" s="6"/>
      <c r="L502" s="2"/>
      <c r="M502" s="2"/>
      <c r="N502" s="2"/>
      <c r="O502" s="90"/>
      <c r="P502" s="90"/>
      <c r="Q502" s="90"/>
      <c r="R502" s="2"/>
    </row>
    <row r="503">
      <c r="A503" s="2"/>
      <c r="B503" s="87"/>
      <c r="C503" s="88"/>
      <c r="D503" s="6"/>
      <c r="E503" s="89"/>
      <c r="F503" s="89"/>
      <c r="G503" s="89"/>
      <c r="H503" s="89"/>
      <c r="I503" s="89"/>
      <c r="J503" s="89"/>
      <c r="K503" s="6"/>
      <c r="L503" s="2"/>
      <c r="M503" s="2"/>
      <c r="N503" s="2"/>
      <c r="O503" s="90"/>
      <c r="P503" s="90"/>
      <c r="Q503" s="90"/>
      <c r="R503" s="2"/>
    </row>
    <row r="504">
      <c r="A504" s="2"/>
      <c r="B504" s="87"/>
      <c r="C504" s="88"/>
      <c r="D504" s="6"/>
      <c r="E504" s="89"/>
      <c r="F504" s="89"/>
      <c r="G504" s="89"/>
      <c r="H504" s="89"/>
      <c r="I504" s="89"/>
      <c r="J504" s="89"/>
      <c r="K504" s="6"/>
      <c r="L504" s="2"/>
      <c r="M504" s="2"/>
      <c r="N504" s="2"/>
      <c r="O504" s="90"/>
      <c r="P504" s="90"/>
      <c r="Q504" s="90"/>
      <c r="R504" s="2"/>
    </row>
    <row r="505">
      <c r="A505" s="2"/>
      <c r="B505" s="87"/>
      <c r="C505" s="88"/>
      <c r="D505" s="6"/>
      <c r="E505" s="89"/>
      <c r="F505" s="89"/>
      <c r="G505" s="89"/>
      <c r="H505" s="89"/>
      <c r="I505" s="89"/>
      <c r="J505" s="89"/>
      <c r="K505" s="6"/>
      <c r="L505" s="2"/>
      <c r="M505" s="2"/>
      <c r="N505" s="2"/>
      <c r="O505" s="90"/>
      <c r="P505" s="90"/>
      <c r="Q505" s="90"/>
      <c r="R505" s="2"/>
    </row>
    <row r="506">
      <c r="A506" s="2"/>
      <c r="B506" s="87"/>
      <c r="C506" s="88"/>
      <c r="D506" s="6"/>
      <c r="E506" s="89"/>
      <c r="F506" s="89"/>
      <c r="G506" s="89"/>
      <c r="H506" s="89"/>
      <c r="I506" s="89"/>
      <c r="J506" s="89"/>
      <c r="K506" s="6"/>
      <c r="L506" s="2"/>
      <c r="M506" s="2"/>
      <c r="N506" s="2"/>
      <c r="O506" s="90"/>
      <c r="P506" s="90"/>
      <c r="Q506" s="90"/>
      <c r="R506" s="2"/>
    </row>
    <row r="507">
      <c r="A507" s="2"/>
      <c r="B507" s="87"/>
      <c r="C507" s="88"/>
      <c r="D507" s="6"/>
      <c r="E507" s="89"/>
      <c r="F507" s="89"/>
      <c r="G507" s="89"/>
      <c r="H507" s="89"/>
      <c r="I507" s="89"/>
      <c r="J507" s="89"/>
      <c r="K507" s="6"/>
      <c r="L507" s="2"/>
      <c r="M507" s="2"/>
      <c r="N507" s="2"/>
      <c r="O507" s="90"/>
      <c r="P507" s="90"/>
      <c r="Q507" s="90"/>
      <c r="R507" s="2"/>
    </row>
    <row r="508">
      <c r="A508" s="2"/>
      <c r="B508" s="87"/>
      <c r="C508" s="88"/>
      <c r="D508" s="6"/>
      <c r="E508" s="89"/>
      <c r="F508" s="89"/>
      <c r="G508" s="89"/>
      <c r="H508" s="89"/>
      <c r="I508" s="89"/>
      <c r="J508" s="89"/>
      <c r="K508" s="6"/>
      <c r="L508" s="2"/>
      <c r="M508" s="2"/>
      <c r="N508" s="2"/>
      <c r="O508" s="90"/>
      <c r="P508" s="90"/>
      <c r="Q508" s="90"/>
      <c r="R508" s="2"/>
    </row>
    <row r="509">
      <c r="A509" s="2"/>
      <c r="B509" s="87"/>
      <c r="C509" s="88"/>
      <c r="D509" s="6"/>
      <c r="E509" s="89"/>
      <c r="F509" s="89"/>
      <c r="G509" s="89"/>
      <c r="H509" s="89"/>
      <c r="I509" s="89"/>
      <c r="J509" s="89"/>
      <c r="K509" s="6"/>
      <c r="L509" s="2"/>
      <c r="M509" s="2"/>
      <c r="N509" s="2"/>
      <c r="O509" s="90"/>
      <c r="P509" s="90"/>
      <c r="Q509" s="90"/>
      <c r="R509" s="2"/>
    </row>
    <row r="510">
      <c r="A510" s="2"/>
      <c r="B510" s="87"/>
      <c r="C510" s="88"/>
      <c r="D510" s="6"/>
      <c r="E510" s="89"/>
      <c r="F510" s="89"/>
      <c r="G510" s="89"/>
      <c r="H510" s="89"/>
      <c r="I510" s="89"/>
      <c r="J510" s="89"/>
      <c r="K510" s="6"/>
      <c r="L510" s="2"/>
      <c r="M510" s="2"/>
      <c r="N510" s="2"/>
      <c r="O510" s="90"/>
      <c r="P510" s="90"/>
      <c r="Q510" s="90"/>
      <c r="R510" s="2"/>
    </row>
    <row r="511">
      <c r="A511" s="2"/>
      <c r="B511" s="87"/>
      <c r="C511" s="88"/>
      <c r="D511" s="6"/>
      <c r="E511" s="89"/>
      <c r="F511" s="89"/>
      <c r="G511" s="89"/>
      <c r="H511" s="89"/>
      <c r="I511" s="89"/>
      <c r="J511" s="89"/>
      <c r="K511" s="6"/>
      <c r="L511" s="2"/>
      <c r="M511" s="2"/>
      <c r="N511" s="2"/>
      <c r="O511" s="90"/>
      <c r="P511" s="90"/>
      <c r="Q511" s="90"/>
      <c r="R511" s="2"/>
    </row>
    <row r="512">
      <c r="A512" s="2"/>
      <c r="B512" s="87"/>
      <c r="C512" s="88"/>
      <c r="D512" s="6"/>
      <c r="E512" s="89"/>
      <c r="F512" s="89"/>
      <c r="G512" s="89"/>
      <c r="H512" s="89"/>
      <c r="I512" s="89"/>
      <c r="J512" s="89"/>
      <c r="K512" s="6"/>
      <c r="L512" s="2"/>
      <c r="M512" s="2"/>
      <c r="N512" s="2"/>
      <c r="O512" s="90"/>
      <c r="P512" s="90"/>
      <c r="Q512" s="90"/>
      <c r="R512" s="2"/>
    </row>
    <row r="513">
      <c r="A513" s="2"/>
      <c r="B513" s="87"/>
      <c r="C513" s="88"/>
      <c r="D513" s="6"/>
      <c r="E513" s="89"/>
      <c r="F513" s="89"/>
      <c r="G513" s="89"/>
      <c r="H513" s="89"/>
      <c r="I513" s="89"/>
      <c r="J513" s="89"/>
      <c r="K513" s="6"/>
      <c r="L513" s="2"/>
      <c r="M513" s="2"/>
      <c r="N513" s="2"/>
      <c r="O513" s="90"/>
      <c r="P513" s="90"/>
      <c r="Q513" s="90"/>
      <c r="R513" s="2"/>
    </row>
    <row r="514">
      <c r="A514" s="2"/>
      <c r="B514" s="87"/>
      <c r="C514" s="88"/>
      <c r="D514" s="6"/>
      <c r="E514" s="89"/>
      <c r="F514" s="89"/>
      <c r="G514" s="89"/>
      <c r="H514" s="89"/>
      <c r="I514" s="89"/>
      <c r="J514" s="89"/>
      <c r="K514" s="6"/>
      <c r="L514" s="2"/>
      <c r="M514" s="2"/>
      <c r="N514" s="2"/>
      <c r="O514" s="90"/>
      <c r="P514" s="90"/>
      <c r="Q514" s="90"/>
      <c r="R514" s="2"/>
    </row>
    <row r="515">
      <c r="A515" s="2"/>
      <c r="B515" s="87"/>
      <c r="C515" s="88"/>
      <c r="D515" s="6"/>
      <c r="E515" s="89"/>
      <c r="F515" s="89"/>
      <c r="G515" s="89"/>
      <c r="H515" s="89"/>
      <c r="I515" s="89"/>
      <c r="J515" s="89"/>
      <c r="K515" s="6"/>
      <c r="L515" s="2"/>
      <c r="M515" s="2"/>
      <c r="N515" s="2"/>
      <c r="O515" s="90"/>
      <c r="P515" s="90"/>
      <c r="Q515" s="90"/>
      <c r="R515" s="2"/>
    </row>
    <row r="516">
      <c r="A516" s="2"/>
      <c r="B516" s="87"/>
      <c r="C516" s="88"/>
      <c r="D516" s="6"/>
      <c r="E516" s="89"/>
      <c r="F516" s="89"/>
      <c r="G516" s="89"/>
      <c r="H516" s="89"/>
      <c r="I516" s="89"/>
      <c r="J516" s="89"/>
      <c r="K516" s="6"/>
      <c r="L516" s="2"/>
      <c r="M516" s="2"/>
      <c r="N516" s="2"/>
      <c r="O516" s="90"/>
      <c r="P516" s="90"/>
      <c r="Q516" s="90"/>
      <c r="R516" s="2"/>
    </row>
    <row r="517">
      <c r="A517" s="2"/>
      <c r="B517" s="87"/>
      <c r="C517" s="88"/>
      <c r="D517" s="6"/>
      <c r="E517" s="89"/>
      <c r="F517" s="89"/>
      <c r="G517" s="89"/>
      <c r="H517" s="89"/>
      <c r="I517" s="89"/>
      <c r="J517" s="89"/>
      <c r="K517" s="6"/>
      <c r="L517" s="2"/>
      <c r="M517" s="2"/>
      <c r="N517" s="2"/>
      <c r="O517" s="90"/>
      <c r="P517" s="90"/>
      <c r="Q517" s="90"/>
      <c r="R517" s="2"/>
    </row>
    <row r="518">
      <c r="A518" s="2"/>
      <c r="B518" s="87"/>
      <c r="C518" s="88"/>
      <c r="D518" s="6"/>
      <c r="E518" s="89"/>
      <c r="F518" s="89"/>
      <c r="G518" s="89"/>
      <c r="H518" s="89"/>
      <c r="I518" s="89"/>
      <c r="J518" s="89"/>
      <c r="K518" s="6"/>
      <c r="L518" s="2"/>
      <c r="M518" s="2"/>
      <c r="N518" s="2"/>
      <c r="O518" s="90"/>
      <c r="P518" s="90"/>
      <c r="Q518" s="90"/>
      <c r="R518" s="2"/>
    </row>
    <row r="519">
      <c r="A519" s="2"/>
      <c r="B519" s="87"/>
      <c r="C519" s="88"/>
      <c r="D519" s="6"/>
      <c r="E519" s="89"/>
      <c r="F519" s="89"/>
      <c r="G519" s="89"/>
      <c r="H519" s="89"/>
      <c r="I519" s="89"/>
      <c r="J519" s="89"/>
      <c r="K519" s="6"/>
      <c r="L519" s="2"/>
      <c r="M519" s="2"/>
      <c r="N519" s="2"/>
      <c r="O519" s="90"/>
      <c r="P519" s="90"/>
      <c r="Q519" s="90"/>
      <c r="R519" s="2"/>
    </row>
    <row r="520">
      <c r="A520" s="2"/>
      <c r="B520" s="87"/>
      <c r="C520" s="88"/>
      <c r="D520" s="6"/>
      <c r="E520" s="89"/>
      <c r="F520" s="89"/>
      <c r="G520" s="89"/>
      <c r="H520" s="89"/>
      <c r="I520" s="89"/>
      <c r="J520" s="89"/>
      <c r="K520" s="6"/>
      <c r="L520" s="2"/>
      <c r="M520" s="2"/>
      <c r="N520" s="2"/>
      <c r="O520" s="90"/>
      <c r="P520" s="90"/>
      <c r="Q520" s="90"/>
      <c r="R520" s="2"/>
    </row>
    <row r="521">
      <c r="A521" s="2"/>
      <c r="B521" s="87"/>
      <c r="C521" s="88"/>
      <c r="D521" s="6"/>
      <c r="E521" s="89"/>
      <c r="F521" s="89"/>
      <c r="G521" s="89"/>
      <c r="H521" s="89"/>
      <c r="I521" s="89"/>
      <c r="J521" s="89"/>
      <c r="K521" s="6"/>
      <c r="L521" s="2"/>
      <c r="M521" s="2"/>
      <c r="N521" s="2"/>
      <c r="O521" s="90"/>
      <c r="P521" s="90"/>
      <c r="Q521" s="90"/>
      <c r="R521" s="2"/>
    </row>
    <row r="522">
      <c r="A522" s="2"/>
      <c r="B522" s="87"/>
      <c r="C522" s="88"/>
      <c r="D522" s="6"/>
      <c r="E522" s="89"/>
      <c r="F522" s="89"/>
      <c r="G522" s="89"/>
      <c r="H522" s="89"/>
      <c r="I522" s="89"/>
      <c r="J522" s="89"/>
      <c r="K522" s="6"/>
      <c r="L522" s="2"/>
      <c r="M522" s="2"/>
      <c r="N522" s="2"/>
      <c r="O522" s="90"/>
      <c r="P522" s="90"/>
      <c r="Q522" s="90"/>
      <c r="R522" s="2"/>
    </row>
    <row r="523">
      <c r="A523" s="2"/>
      <c r="B523" s="87"/>
      <c r="C523" s="88"/>
      <c r="D523" s="6"/>
      <c r="E523" s="89"/>
      <c r="F523" s="89"/>
      <c r="G523" s="89"/>
      <c r="H523" s="89"/>
      <c r="I523" s="89"/>
      <c r="J523" s="89"/>
      <c r="K523" s="6"/>
      <c r="L523" s="2"/>
      <c r="M523" s="2"/>
      <c r="N523" s="2"/>
      <c r="O523" s="90"/>
      <c r="P523" s="90"/>
      <c r="Q523" s="90"/>
      <c r="R523" s="2"/>
    </row>
    <row r="524">
      <c r="A524" s="2"/>
      <c r="B524" s="87"/>
      <c r="C524" s="88"/>
      <c r="D524" s="6"/>
      <c r="E524" s="89"/>
      <c r="F524" s="89"/>
      <c r="G524" s="89"/>
      <c r="H524" s="89"/>
      <c r="I524" s="89"/>
      <c r="J524" s="89"/>
      <c r="K524" s="6"/>
      <c r="L524" s="2"/>
      <c r="M524" s="2"/>
      <c r="N524" s="2"/>
      <c r="O524" s="90"/>
      <c r="P524" s="90"/>
      <c r="Q524" s="90"/>
      <c r="R524" s="2"/>
    </row>
    <row r="525">
      <c r="A525" s="2"/>
      <c r="B525" s="87"/>
      <c r="C525" s="88"/>
      <c r="D525" s="6"/>
      <c r="E525" s="89"/>
      <c r="F525" s="89"/>
      <c r="G525" s="89"/>
      <c r="H525" s="89"/>
      <c r="I525" s="89"/>
      <c r="J525" s="89"/>
      <c r="K525" s="6"/>
      <c r="L525" s="2"/>
      <c r="M525" s="2"/>
      <c r="N525" s="2"/>
      <c r="O525" s="90"/>
      <c r="P525" s="90"/>
      <c r="Q525" s="90"/>
      <c r="R525" s="2"/>
    </row>
    <row r="526">
      <c r="A526" s="2"/>
      <c r="B526" s="87"/>
      <c r="C526" s="88"/>
      <c r="D526" s="6"/>
      <c r="E526" s="89"/>
      <c r="F526" s="89"/>
      <c r="G526" s="89"/>
      <c r="H526" s="89"/>
      <c r="I526" s="89"/>
      <c r="J526" s="89"/>
      <c r="K526" s="6"/>
      <c r="L526" s="2"/>
      <c r="M526" s="2"/>
      <c r="N526" s="2"/>
      <c r="O526" s="90"/>
      <c r="P526" s="90"/>
      <c r="Q526" s="90"/>
      <c r="R526" s="2"/>
    </row>
    <row r="527">
      <c r="A527" s="2"/>
      <c r="B527" s="87"/>
      <c r="C527" s="88"/>
      <c r="D527" s="6"/>
      <c r="E527" s="89"/>
      <c r="F527" s="89"/>
      <c r="G527" s="89"/>
      <c r="H527" s="89"/>
      <c r="I527" s="89"/>
      <c r="J527" s="89"/>
      <c r="K527" s="6"/>
      <c r="L527" s="2"/>
      <c r="M527" s="2"/>
      <c r="N527" s="2"/>
      <c r="O527" s="90"/>
      <c r="P527" s="90"/>
      <c r="Q527" s="90"/>
      <c r="R527" s="2"/>
    </row>
    <row r="528">
      <c r="A528" s="2"/>
      <c r="B528" s="87"/>
      <c r="C528" s="88"/>
      <c r="D528" s="6"/>
      <c r="E528" s="89"/>
      <c r="F528" s="89"/>
      <c r="G528" s="89"/>
      <c r="H528" s="89"/>
      <c r="I528" s="89"/>
      <c r="J528" s="89"/>
      <c r="K528" s="6"/>
      <c r="L528" s="2"/>
      <c r="M528" s="2"/>
      <c r="N528" s="2"/>
      <c r="O528" s="90"/>
      <c r="P528" s="90"/>
      <c r="Q528" s="90"/>
      <c r="R528" s="2"/>
    </row>
    <row r="529">
      <c r="A529" s="2"/>
      <c r="B529" s="87"/>
      <c r="C529" s="88"/>
      <c r="D529" s="6"/>
      <c r="E529" s="89"/>
      <c r="F529" s="89"/>
      <c r="G529" s="89"/>
      <c r="H529" s="89"/>
      <c r="I529" s="89"/>
      <c r="J529" s="89"/>
      <c r="K529" s="6"/>
      <c r="L529" s="2"/>
      <c r="M529" s="2"/>
      <c r="N529" s="2"/>
      <c r="O529" s="90"/>
      <c r="P529" s="90"/>
      <c r="Q529" s="90"/>
      <c r="R529" s="2"/>
    </row>
    <row r="530">
      <c r="A530" s="2"/>
      <c r="B530" s="87"/>
      <c r="C530" s="88"/>
      <c r="D530" s="6"/>
      <c r="E530" s="89"/>
      <c r="F530" s="89"/>
      <c r="G530" s="89"/>
      <c r="H530" s="89"/>
      <c r="I530" s="89"/>
      <c r="J530" s="89"/>
      <c r="K530" s="6"/>
      <c r="L530" s="2"/>
      <c r="M530" s="2"/>
      <c r="N530" s="2"/>
      <c r="O530" s="90"/>
      <c r="P530" s="90"/>
      <c r="Q530" s="90"/>
      <c r="R530" s="2"/>
    </row>
    <row r="531">
      <c r="A531" s="2"/>
      <c r="B531" s="87"/>
      <c r="C531" s="88"/>
      <c r="D531" s="6"/>
      <c r="E531" s="89"/>
      <c r="F531" s="89"/>
      <c r="G531" s="89"/>
      <c r="H531" s="89"/>
      <c r="I531" s="89"/>
      <c r="J531" s="89"/>
      <c r="K531" s="6"/>
      <c r="L531" s="2"/>
      <c r="M531" s="2"/>
      <c r="N531" s="2"/>
      <c r="O531" s="90"/>
      <c r="P531" s="90"/>
      <c r="Q531" s="90"/>
      <c r="R531" s="2"/>
    </row>
    <row r="532">
      <c r="A532" s="2"/>
      <c r="B532" s="87"/>
      <c r="C532" s="88"/>
      <c r="D532" s="6"/>
      <c r="E532" s="89"/>
      <c r="F532" s="89"/>
      <c r="G532" s="89"/>
      <c r="H532" s="89"/>
      <c r="I532" s="89"/>
      <c r="J532" s="89"/>
      <c r="K532" s="6"/>
      <c r="L532" s="2"/>
      <c r="M532" s="2"/>
      <c r="N532" s="2"/>
      <c r="O532" s="90"/>
      <c r="P532" s="90"/>
      <c r="Q532" s="90"/>
      <c r="R532" s="2"/>
    </row>
    <row r="533">
      <c r="A533" s="2"/>
      <c r="B533" s="87"/>
      <c r="C533" s="88"/>
      <c r="D533" s="6"/>
      <c r="E533" s="89"/>
      <c r="F533" s="89"/>
      <c r="G533" s="89"/>
      <c r="H533" s="89"/>
      <c r="I533" s="89"/>
      <c r="J533" s="89"/>
      <c r="K533" s="6"/>
      <c r="L533" s="2"/>
      <c r="M533" s="2"/>
      <c r="N533" s="2"/>
      <c r="O533" s="90"/>
      <c r="P533" s="90"/>
      <c r="Q533" s="90"/>
      <c r="R533" s="2"/>
    </row>
    <row r="534">
      <c r="A534" s="2"/>
      <c r="B534" s="87"/>
      <c r="C534" s="88"/>
      <c r="D534" s="6"/>
      <c r="E534" s="89"/>
      <c r="F534" s="89"/>
      <c r="G534" s="89"/>
      <c r="H534" s="89"/>
      <c r="I534" s="89"/>
      <c r="J534" s="89"/>
      <c r="K534" s="6"/>
      <c r="L534" s="2"/>
      <c r="M534" s="2"/>
      <c r="N534" s="2"/>
      <c r="O534" s="90"/>
      <c r="P534" s="90"/>
      <c r="Q534" s="90"/>
      <c r="R534" s="2"/>
    </row>
    <row r="535">
      <c r="A535" s="2"/>
      <c r="B535" s="87"/>
      <c r="C535" s="88"/>
      <c r="D535" s="6"/>
      <c r="E535" s="89"/>
      <c r="F535" s="89"/>
      <c r="G535" s="89"/>
      <c r="H535" s="89"/>
      <c r="I535" s="89"/>
      <c r="J535" s="89"/>
      <c r="K535" s="6"/>
      <c r="L535" s="2"/>
      <c r="M535" s="2"/>
      <c r="N535" s="2"/>
      <c r="O535" s="90"/>
      <c r="P535" s="90"/>
      <c r="Q535" s="90"/>
      <c r="R535" s="2"/>
    </row>
    <row r="536">
      <c r="A536" s="2"/>
      <c r="B536" s="87"/>
      <c r="C536" s="88"/>
      <c r="D536" s="6"/>
      <c r="E536" s="89"/>
      <c r="F536" s="89"/>
      <c r="G536" s="89"/>
      <c r="H536" s="89"/>
      <c r="I536" s="89"/>
      <c r="J536" s="89"/>
      <c r="K536" s="6"/>
      <c r="L536" s="2"/>
      <c r="M536" s="2"/>
      <c r="N536" s="2"/>
      <c r="O536" s="90"/>
      <c r="P536" s="90"/>
      <c r="Q536" s="90"/>
      <c r="R536" s="2"/>
    </row>
    <row r="537">
      <c r="A537" s="2"/>
      <c r="B537" s="87"/>
      <c r="C537" s="88"/>
      <c r="D537" s="6"/>
      <c r="E537" s="89"/>
      <c r="F537" s="89"/>
      <c r="G537" s="89"/>
      <c r="H537" s="89"/>
      <c r="I537" s="89"/>
      <c r="J537" s="89"/>
      <c r="K537" s="6"/>
      <c r="L537" s="2"/>
      <c r="M537" s="2"/>
      <c r="N537" s="2"/>
      <c r="O537" s="90"/>
      <c r="P537" s="90"/>
      <c r="Q537" s="90"/>
      <c r="R537" s="2"/>
    </row>
    <row r="538">
      <c r="A538" s="2"/>
      <c r="B538" s="87"/>
      <c r="C538" s="88"/>
      <c r="D538" s="6"/>
      <c r="E538" s="89"/>
      <c r="F538" s="89"/>
      <c r="G538" s="89"/>
      <c r="H538" s="89"/>
      <c r="I538" s="89"/>
      <c r="J538" s="89"/>
      <c r="K538" s="6"/>
      <c r="L538" s="2"/>
      <c r="M538" s="2"/>
      <c r="N538" s="2"/>
      <c r="O538" s="90"/>
      <c r="P538" s="90"/>
      <c r="Q538" s="90"/>
      <c r="R538" s="2"/>
    </row>
    <row r="539">
      <c r="A539" s="2"/>
      <c r="B539" s="87"/>
      <c r="C539" s="88"/>
      <c r="D539" s="6"/>
      <c r="E539" s="89"/>
      <c r="F539" s="89"/>
      <c r="G539" s="89"/>
      <c r="H539" s="89"/>
      <c r="I539" s="89"/>
      <c r="J539" s="89"/>
      <c r="K539" s="6"/>
      <c r="L539" s="2"/>
      <c r="M539" s="2"/>
      <c r="N539" s="2"/>
      <c r="O539" s="90"/>
      <c r="P539" s="90"/>
      <c r="Q539" s="90"/>
      <c r="R539" s="2"/>
    </row>
    <row r="540">
      <c r="A540" s="2"/>
      <c r="B540" s="87"/>
      <c r="C540" s="88"/>
      <c r="D540" s="6"/>
      <c r="E540" s="89"/>
      <c r="F540" s="89"/>
      <c r="G540" s="89"/>
      <c r="H540" s="89"/>
      <c r="I540" s="89"/>
      <c r="J540" s="89"/>
      <c r="K540" s="6"/>
      <c r="L540" s="2"/>
      <c r="M540" s="2"/>
      <c r="N540" s="2"/>
      <c r="O540" s="90"/>
      <c r="P540" s="90"/>
      <c r="Q540" s="90"/>
      <c r="R540" s="2"/>
    </row>
    <row r="541">
      <c r="A541" s="2"/>
      <c r="B541" s="87"/>
      <c r="C541" s="88"/>
      <c r="D541" s="6"/>
      <c r="E541" s="89"/>
      <c r="F541" s="89"/>
      <c r="G541" s="89"/>
      <c r="H541" s="89"/>
      <c r="I541" s="89"/>
      <c r="J541" s="89"/>
      <c r="K541" s="6"/>
      <c r="L541" s="2"/>
      <c r="M541" s="2"/>
      <c r="N541" s="2"/>
      <c r="O541" s="90"/>
      <c r="P541" s="90"/>
      <c r="Q541" s="90"/>
      <c r="R541" s="2"/>
    </row>
    <row r="542">
      <c r="A542" s="2"/>
      <c r="B542" s="87"/>
      <c r="C542" s="88"/>
      <c r="D542" s="6"/>
      <c r="E542" s="89"/>
      <c r="F542" s="89"/>
      <c r="G542" s="89"/>
      <c r="H542" s="89"/>
      <c r="I542" s="89"/>
      <c r="J542" s="89"/>
      <c r="K542" s="6"/>
      <c r="L542" s="2"/>
      <c r="M542" s="2"/>
      <c r="N542" s="2"/>
      <c r="O542" s="90"/>
      <c r="P542" s="90"/>
      <c r="Q542" s="90"/>
      <c r="R542" s="2"/>
    </row>
    <row r="543">
      <c r="A543" s="2"/>
      <c r="B543" s="87"/>
      <c r="C543" s="88"/>
      <c r="D543" s="6"/>
      <c r="E543" s="89"/>
      <c r="F543" s="89"/>
      <c r="G543" s="89"/>
      <c r="H543" s="89"/>
      <c r="I543" s="89"/>
      <c r="J543" s="89"/>
      <c r="K543" s="6"/>
      <c r="L543" s="2"/>
      <c r="M543" s="2"/>
      <c r="N543" s="2"/>
      <c r="O543" s="90"/>
      <c r="P543" s="90"/>
      <c r="Q543" s="90"/>
      <c r="R543" s="2"/>
    </row>
    <row r="544">
      <c r="A544" s="2"/>
      <c r="B544" s="87"/>
      <c r="C544" s="88"/>
      <c r="D544" s="6"/>
      <c r="E544" s="89"/>
      <c r="F544" s="89"/>
      <c r="G544" s="89"/>
      <c r="H544" s="89"/>
      <c r="I544" s="89"/>
      <c r="J544" s="89"/>
      <c r="K544" s="6"/>
      <c r="L544" s="2"/>
      <c r="M544" s="2"/>
      <c r="N544" s="2"/>
      <c r="O544" s="90"/>
      <c r="P544" s="90"/>
      <c r="Q544" s="90"/>
      <c r="R544" s="2"/>
    </row>
    <row r="545">
      <c r="A545" s="2"/>
      <c r="B545" s="87"/>
      <c r="C545" s="88"/>
      <c r="D545" s="6"/>
      <c r="E545" s="89"/>
      <c r="F545" s="89"/>
      <c r="G545" s="89"/>
      <c r="H545" s="89"/>
      <c r="I545" s="89"/>
      <c r="J545" s="89"/>
      <c r="K545" s="6"/>
      <c r="L545" s="2"/>
      <c r="M545" s="2"/>
      <c r="N545" s="2"/>
      <c r="O545" s="90"/>
      <c r="P545" s="90"/>
      <c r="Q545" s="90"/>
      <c r="R545" s="2"/>
    </row>
    <row r="546">
      <c r="A546" s="2"/>
      <c r="B546" s="87"/>
      <c r="C546" s="88"/>
      <c r="D546" s="6"/>
      <c r="E546" s="89"/>
      <c r="F546" s="89"/>
      <c r="G546" s="89"/>
      <c r="H546" s="89"/>
      <c r="I546" s="89"/>
      <c r="J546" s="89"/>
      <c r="K546" s="6"/>
      <c r="L546" s="2"/>
      <c r="M546" s="2"/>
      <c r="N546" s="2"/>
      <c r="O546" s="90"/>
      <c r="P546" s="90"/>
      <c r="Q546" s="90"/>
      <c r="R546" s="2"/>
    </row>
    <row r="547">
      <c r="A547" s="2"/>
      <c r="B547" s="87"/>
      <c r="C547" s="88"/>
      <c r="D547" s="6"/>
      <c r="E547" s="89"/>
      <c r="F547" s="89"/>
      <c r="G547" s="89"/>
      <c r="H547" s="89"/>
      <c r="I547" s="89"/>
      <c r="J547" s="89"/>
      <c r="K547" s="6"/>
      <c r="L547" s="2"/>
      <c r="M547" s="2"/>
      <c r="N547" s="2"/>
      <c r="O547" s="90"/>
      <c r="P547" s="90"/>
      <c r="Q547" s="90"/>
      <c r="R547" s="2"/>
    </row>
    <row r="548">
      <c r="A548" s="2"/>
      <c r="B548" s="87"/>
      <c r="C548" s="88"/>
      <c r="D548" s="6"/>
      <c r="E548" s="89"/>
      <c r="F548" s="89"/>
      <c r="G548" s="89"/>
      <c r="H548" s="89"/>
      <c r="I548" s="89"/>
      <c r="J548" s="89"/>
      <c r="K548" s="6"/>
      <c r="L548" s="2"/>
      <c r="M548" s="2"/>
      <c r="N548" s="2"/>
      <c r="O548" s="90"/>
      <c r="P548" s="90"/>
      <c r="Q548" s="90"/>
      <c r="R548" s="2"/>
    </row>
    <row r="549">
      <c r="A549" s="2"/>
      <c r="B549" s="87"/>
      <c r="C549" s="88"/>
      <c r="D549" s="6"/>
      <c r="E549" s="89"/>
      <c r="F549" s="89"/>
      <c r="G549" s="89"/>
      <c r="H549" s="89"/>
      <c r="I549" s="89"/>
      <c r="J549" s="89"/>
      <c r="K549" s="6"/>
      <c r="L549" s="2"/>
      <c r="M549" s="2"/>
      <c r="N549" s="2"/>
      <c r="O549" s="90"/>
      <c r="P549" s="90"/>
      <c r="Q549" s="90"/>
      <c r="R549" s="2"/>
    </row>
    <row r="550">
      <c r="A550" s="2"/>
      <c r="B550" s="87"/>
      <c r="C550" s="88"/>
      <c r="D550" s="6"/>
      <c r="E550" s="89"/>
      <c r="F550" s="89"/>
      <c r="G550" s="89"/>
      <c r="H550" s="89"/>
      <c r="I550" s="89"/>
      <c r="J550" s="89"/>
      <c r="K550" s="6"/>
      <c r="L550" s="2"/>
      <c r="M550" s="2"/>
      <c r="N550" s="2"/>
      <c r="O550" s="90"/>
      <c r="P550" s="90"/>
      <c r="Q550" s="90"/>
      <c r="R550" s="2"/>
    </row>
    <row r="551">
      <c r="A551" s="2"/>
      <c r="B551" s="87"/>
      <c r="C551" s="88"/>
      <c r="D551" s="6"/>
      <c r="E551" s="89"/>
      <c r="F551" s="89"/>
      <c r="G551" s="89"/>
      <c r="H551" s="89"/>
      <c r="I551" s="89"/>
      <c r="J551" s="89"/>
      <c r="K551" s="6"/>
      <c r="L551" s="2"/>
      <c r="M551" s="2"/>
      <c r="N551" s="2"/>
      <c r="O551" s="90"/>
      <c r="P551" s="90"/>
      <c r="Q551" s="90"/>
      <c r="R551" s="2"/>
    </row>
    <row r="552">
      <c r="A552" s="2"/>
      <c r="B552" s="87"/>
      <c r="C552" s="88"/>
      <c r="D552" s="6"/>
      <c r="E552" s="89"/>
      <c r="F552" s="89"/>
      <c r="G552" s="89"/>
      <c r="H552" s="89"/>
      <c r="I552" s="89"/>
      <c r="J552" s="89"/>
      <c r="K552" s="6"/>
      <c r="L552" s="2"/>
      <c r="M552" s="2"/>
      <c r="N552" s="2"/>
      <c r="O552" s="90"/>
      <c r="P552" s="90"/>
      <c r="Q552" s="90"/>
      <c r="R552" s="2"/>
    </row>
    <row r="553">
      <c r="A553" s="2"/>
      <c r="B553" s="87"/>
      <c r="C553" s="88"/>
      <c r="D553" s="6"/>
      <c r="E553" s="89"/>
      <c r="F553" s="89"/>
      <c r="G553" s="89"/>
      <c r="H553" s="89"/>
      <c r="I553" s="89"/>
      <c r="J553" s="89"/>
      <c r="K553" s="6"/>
      <c r="L553" s="2"/>
      <c r="M553" s="2"/>
      <c r="N553" s="2"/>
      <c r="O553" s="90"/>
      <c r="P553" s="90"/>
      <c r="Q553" s="90"/>
      <c r="R553" s="2"/>
    </row>
    <row r="554">
      <c r="A554" s="2"/>
      <c r="B554" s="87"/>
      <c r="C554" s="88"/>
      <c r="D554" s="6"/>
      <c r="E554" s="89"/>
      <c r="F554" s="89"/>
      <c r="G554" s="89"/>
      <c r="H554" s="89"/>
      <c r="I554" s="89"/>
      <c r="J554" s="89"/>
      <c r="K554" s="6"/>
      <c r="L554" s="2"/>
      <c r="M554" s="2"/>
      <c r="N554" s="2"/>
      <c r="O554" s="90"/>
      <c r="P554" s="90"/>
      <c r="Q554" s="90"/>
      <c r="R554" s="2"/>
    </row>
    <row r="555">
      <c r="A555" s="2"/>
      <c r="B555" s="87"/>
      <c r="C555" s="88"/>
      <c r="D555" s="6"/>
      <c r="E555" s="89"/>
      <c r="F555" s="89"/>
      <c r="G555" s="89"/>
      <c r="H555" s="89"/>
      <c r="I555" s="89"/>
      <c r="J555" s="89"/>
      <c r="K555" s="6"/>
      <c r="L555" s="2"/>
      <c r="M555" s="2"/>
      <c r="N555" s="2"/>
      <c r="O555" s="90"/>
      <c r="P555" s="90"/>
      <c r="Q555" s="90"/>
      <c r="R555" s="2"/>
    </row>
    <row r="556">
      <c r="A556" s="2"/>
      <c r="B556" s="87"/>
      <c r="C556" s="88"/>
      <c r="D556" s="6"/>
      <c r="E556" s="89"/>
      <c r="F556" s="89"/>
      <c r="G556" s="89"/>
      <c r="H556" s="89"/>
      <c r="I556" s="89"/>
      <c r="J556" s="89"/>
      <c r="K556" s="6"/>
      <c r="L556" s="2"/>
      <c r="M556" s="2"/>
      <c r="N556" s="2"/>
      <c r="O556" s="90"/>
      <c r="P556" s="90"/>
      <c r="Q556" s="90"/>
      <c r="R556" s="2"/>
    </row>
    <row r="557">
      <c r="A557" s="2"/>
      <c r="B557" s="87"/>
      <c r="C557" s="88"/>
      <c r="D557" s="6"/>
      <c r="E557" s="89"/>
      <c r="F557" s="89"/>
      <c r="G557" s="89"/>
      <c r="H557" s="89"/>
      <c r="I557" s="89"/>
      <c r="J557" s="89"/>
      <c r="K557" s="6"/>
      <c r="L557" s="2"/>
      <c r="M557" s="2"/>
      <c r="N557" s="2"/>
      <c r="O557" s="90"/>
      <c r="P557" s="90"/>
      <c r="Q557" s="90"/>
      <c r="R557" s="2"/>
    </row>
    <row r="558">
      <c r="A558" s="2"/>
      <c r="B558" s="87"/>
      <c r="C558" s="88"/>
      <c r="D558" s="6"/>
      <c r="E558" s="89"/>
      <c r="F558" s="89"/>
      <c r="G558" s="89"/>
      <c r="H558" s="89"/>
      <c r="I558" s="89"/>
      <c r="J558" s="89"/>
      <c r="K558" s="6"/>
      <c r="L558" s="2"/>
      <c r="M558" s="2"/>
      <c r="N558" s="2"/>
      <c r="O558" s="90"/>
      <c r="P558" s="90"/>
      <c r="Q558" s="90"/>
      <c r="R558" s="2"/>
    </row>
    <row r="559">
      <c r="A559" s="2"/>
      <c r="B559" s="87"/>
      <c r="C559" s="88"/>
      <c r="D559" s="6"/>
      <c r="E559" s="89"/>
      <c r="F559" s="89"/>
      <c r="G559" s="89"/>
      <c r="H559" s="89"/>
      <c r="I559" s="89"/>
      <c r="J559" s="89"/>
      <c r="K559" s="6"/>
      <c r="L559" s="2"/>
      <c r="M559" s="2"/>
      <c r="N559" s="2"/>
      <c r="O559" s="90"/>
      <c r="P559" s="90"/>
      <c r="Q559" s="90"/>
      <c r="R559" s="2"/>
    </row>
    <row r="560">
      <c r="A560" s="2"/>
      <c r="B560" s="87"/>
      <c r="C560" s="88"/>
      <c r="D560" s="6"/>
      <c r="E560" s="89"/>
      <c r="F560" s="89"/>
      <c r="G560" s="89"/>
      <c r="H560" s="89"/>
      <c r="I560" s="89"/>
      <c r="J560" s="89"/>
      <c r="K560" s="6"/>
      <c r="L560" s="2"/>
      <c r="M560" s="2"/>
      <c r="N560" s="2"/>
      <c r="O560" s="90"/>
      <c r="P560" s="90"/>
      <c r="Q560" s="90"/>
      <c r="R560" s="2"/>
    </row>
    <row r="561">
      <c r="A561" s="2"/>
      <c r="B561" s="87"/>
      <c r="C561" s="88"/>
      <c r="D561" s="6"/>
      <c r="E561" s="89"/>
      <c r="F561" s="89"/>
      <c r="G561" s="89"/>
      <c r="H561" s="89"/>
      <c r="I561" s="89"/>
      <c r="J561" s="89"/>
      <c r="K561" s="6"/>
      <c r="L561" s="2"/>
      <c r="M561" s="2"/>
      <c r="N561" s="2"/>
      <c r="O561" s="90"/>
      <c r="P561" s="90"/>
      <c r="Q561" s="90"/>
      <c r="R561" s="2"/>
    </row>
    <row r="562">
      <c r="A562" s="2"/>
      <c r="B562" s="87"/>
      <c r="C562" s="88"/>
      <c r="D562" s="6"/>
      <c r="E562" s="89"/>
      <c r="F562" s="89"/>
      <c r="G562" s="89"/>
      <c r="H562" s="89"/>
      <c r="I562" s="89"/>
      <c r="J562" s="89"/>
      <c r="K562" s="6"/>
      <c r="L562" s="2"/>
      <c r="M562" s="2"/>
      <c r="N562" s="2"/>
      <c r="O562" s="90"/>
      <c r="P562" s="90"/>
      <c r="Q562" s="90"/>
      <c r="R562" s="2"/>
    </row>
    <row r="563">
      <c r="A563" s="2"/>
      <c r="B563" s="87"/>
      <c r="C563" s="88"/>
      <c r="D563" s="6"/>
      <c r="E563" s="89"/>
      <c r="F563" s="89"/>
      <c r="G563" s="89"/>
      <c r="H563" s="89"/>
      <c r="I563" s="89"/>
      <c r="J563" s="89"/>
      <c r="K563" s="6"/>
      <c r="L563" s="2"/>
      <c r="M563" s="2"/>
      <c r="N563" s="2"/>
      <c r="O563" s="90"/>
      <c r="P563" s="90"/>
      <c r="Q563" s="90"/>
      <c r="R563" s="2"/>
    </row>
    <row r="564">
      <c r="A564" s="2"/>
      <c r="B564" s="87"/>
      <c r="C564" s="88"/>
      <c r="D564" s="6"/>
      <c r="E564" s="89"/>
      <c r="F564" s="89"/>
      <c r="G564" s="89"/>
      <c r="H564" s="89"/>
      <c r="I564" s="89"/>
      <c r="J564" s="89"/>
      <c r="K564" s="6"/>
      <c r="L564" s="2"/>
      <c r="M564" s="2"/>
      <c r="N564" s="2"/>
      <c r="O564" s="90"/>
      <c r="P564" s="90"/>
      <c r="Q564" s="90"/>
      <c r="R564" s="2"/>
    </row>
    <row r="565">
      <c r="A565" s="2"/>
      <c r="B565" s="87"/>
      <c r="C565" s="88"/>
      <c r="D565" s="6"/>
      <c r="E565" s="89"/>
      <c r="F565" s="89"/>
      <c r="G565" s="89"/>
      <c r="H565" s="89"/>
      <c r="I565" s="89"/>
      <c r="J565" s="89"/>
      <c r="K565" s="6"/>
      <c r="L565" s="2"/>
      <c r="M565" s="2"/>
      <c r="N565" s="2"/>
      <c r="O565" s="90"/>
      <c r="P565" s="90"/>
      <c r="Q565" s="90"/>
      <c r="R565" s="2"/>
    </row>
    <row r="566">
      <c r="A566" s="2"/>
      <c r="B566" s="87"/>
      <c r="C566" s="88"/>
      <c r="D566" s="6"/>
      <c r="E566" s="89"/>
      <c r="F566" s="89"/>
      <c r="G566" s="89"/>
      <c r="H566" s="89"/>
      <c r="I566" s="89"/>
      <c r="J566" s="89"/>
      <c r="K566" s="6"/>
      <c r="L566" s="2"/>
      <c r="M566" s="2"/>
      <c r="N566" s="2"/>
      <c r="O566" s="90"/>
      <c r="P566" s="90"/>
      <c r="Q566" s="90"/>
      <c r="R566" s="2"/>
    </row>
    <row r="567">
      <c r="A567" s="2"/>
      <c r="B567" s="87"/>
      <c r="C567" s="88"/>
      <c r="D567" s="6"/>
      <c r="E567" s="89"/>
      <c r="F567" s="89"/>
      <c r="G567" s="89"/>
      <c r="H567" s="89"/>
      <c r="I567" s="89"/>
      <c r="J567" s="89"/>
      <c r="K567" s="6"/>
      <c r="L567" s="2"/>
      <c r="M567" s="2"/>
      <c r="N567" s="2"/>
      <c r="O567" s="90"/>
      <c r="P567" s="90"/>
      <c r="Q567" s="90"/>
      <c r="R567" s="2"/>
    </row>
    <row r="568">
      <c r="A568" s="2"/>
      <c r="B568" s="87"/>
      <c r="C568" s="88"/>
      <c r="D568" s="6"/>
      <c r="E568" s="89"/>
      <c r="F568" s="89"/>
      <c r="G568" s="89"/>
      <c r="H568" s="89"/>
      <c r="I568" s="89"/>
      <c r="J568" s="89"/>
      <c r="K568" s="6"/>
      <c r="L568" s="2"/>
      <c r="M568" s="2"/>
      <c r="N568" s="2"/>
      <c r="O568" s="90"/>
      <c r="P568" s="90"/>
      <c r="Q568" s="90"/>
      <c r="R568" s="2"/>
    </row>
    <row r="569">
      <c r="A569" s="2"/>
      <c r="B569" s="87"/>
      <c r="C569" s="88"/>
      <c r="D569" s="6"/>
      <c r="E569" s="89"/>
      <c r="F569" s="89"/>
      <c r="G569" s="89"/>
      <c r="H569" s="89"/>
      <c r="I569" s="89"/>
      <c r="J569" s="89"/>
      <c r="K569" s="6"/>
      <c r="L569" s="2"/>
      <c r="M569" s="2"/>
      <c r="N569" s="2"/>
      <c r="O569" s="90"/>
      <c r="P569" s="90"/>
      <c r="Q569" s="90"/>
      <c r="R569" s="2"/>
    </row>
    <row r="570">
      <c r="A570" s="2"/>
      <c r="B570" s="87"/>
      <c r="C570" s="88"/>
      <c r="D570" s="6"/>
      <c r="E570" s="89"/>
      <c r="F570" s="89"/>
      <c r="G570" s="89"/>
      <c r="H570" s="89"/>
      <c r="I570" s="89"/>
      <c r="J570" s="89"/>
      <c r="K570" s="6"/>
      <c r="L570" s="2"/>
      <c r="M570" s="2"/>
      <c r="N570" s="2"/>
      <c r="O570" s="90"/>
      <c r="P570" s="90"/>
      <c r="Q570" s="90"/>
      <c r="R570" s="2"/>
    </row>
    <row r="571">
      <c r="A571" s="2"/>
      <c r="B571" s="87"/>
      <c r="C571" s="88"/>
      <c r="D571" s="6"/>
      <c r="E571" s="89"/>
      <c r="F571" s="89"/>
      <c r="G571" s="89"/>
      <c r="H571" s="89"/>
      <c r="I571" s="89"/>
      <c r="J571" s="89"/>
      <c r="K571" s="6"/>
      <c r="L571" s="2"/>
      <c r="M571" s="2"/>
      <c r="N571" s="2"/>
      <c r="O571" s="90"/>
      <c r="P571" s="90"/>
      <c r="Q571" s="90"/>
      <c r="R571" s="2"/>
    </row>
    <row r="572">
      <c r="A572" s="2"/>
      <c r="B572" s="87"/>
      <c r="C572" s="88"/>
      <c r="D572" s="6"/>
      <c r="E572" s="89"/>
      <c r="F572" s="89"/>
      <c r="G572" s="89"/>
      <c r="H572" s="89"/>
      <c r="I572" s="89"/>
      <c r="J572" s="89"/>
      <c r="K572" s="6"/>
      <c r="L572" s="2"/>
      <c r="M572" s="2"/>
      <c r="N572" s="2"/>
      <c r="O572" s="90"/>
      <c r="P572" s="90"/>
      <c r="Q572" s="90"/>
      <c r="R572" s="2"/>
    </row>
    <row r="573">
      <c r="A573" s="2"/>
      <c r="B573" s="87"/>
      <c r="C573" s="88"/>
      <c r="D573" s="6"/>
      <c r="E573" s="89"/>
      <c r="F573" s="89"/>
      <c r="G573" s="89"/>
      <c r="H573" s="89"/>
      <c r="I573" s="89"/>
      <c r="J573" s="89"/>
      <c r="K573" s="6"/>
      <c r="L573" s="2"/>
      <c r="M573" s="2"/>
      <c r="N573" s="2"/>
      <c r="O573" s="90"/>
      <c r="P573" s="90"/>
      <c r="Q573" s="90"/>
      <c r="R573" s="2"/>
    </row>
    <row r="574">
      <c r="A574" s="2"/>
      <c r="B574" s="87"/>
      <c r="C574" s="88"/>
      <c r="D574" s="6"/>
      <c r="E574" s="89"/>
      <c r="F574" s="89"/>
      <c r="G574" s="89"/>
      <c r="H574" s="89"/>
      <c r="I574" s="89"/>
      <c r="J574" s="89"/>
      <c r="K574" s="6"/>
      <c r="L574" s="2"/>
      <c r="M574" s="2"/>
      <c r="N574" s="2"/>
      <c r="O574" s="90"/>
      <c r="P574" s="90"/>
      <c r="Q574" s="90"/>
      <c r="R574" s="2"/>
    </row>
    <row r="575">
      <c r="A575" s="2"/>
      <c r="B575" s="87"/>
      <c r="C575" s="88"/>
      <c r="D575" s="6"/>
      <c r="E575" s="89"/>
      <c r="F575" s="89"/>
      <c r="G575" s="89"/>
      <c r="H575" s="89"/>
      <c r="I575" s="89"/>
      <c r="J575" s="89"/>
      <c r="K575" s="6"/>
      <c r="L575" s="2"/>
      <c r="M575" s="2"/>
      <c r="N575" s="2"/>
      <c r="O575" s="90"/>
      <c r="P575" s="90"/>
      <c r="Q575" s="90"/>
      <c r="R575" s="2"/>
    </row>
    <row r="576">
      <c r="A576" s="2"/>
      <c r="B576" s="87"/>
      <c r="C576" s="88"/>
      <c r="D576" s="6"/>
      <c r="E576" s="89"/>
      <c r="F576" s="89"/>
      <c r="G576" s="89"/>
      <c r="H576" s="89"/>
      <c r="I576" s="89"/>
      <c r="J576" s="89"/>
      <c r="K576" s="6"/>
      <c r="L576" s="2"/>
      <c r="M576" s="2"/>
      <c r="N576" s="2"/>
      <c r="O576" s="90"/>
      <c r="P576" s="90"/>
      <c r="Q576" s="90"/>
      <c r="R576" s="2"/>
    </row>
    <row r="577">
      <c r="A577" s="2"/>
      <c r="B577" s="87"/>
      <c r="C577" s="88"/>
      <c r="D577" s="6"/>
      <c r="E577" s="89"/>
      <c r="F577" s="89"/>
      <c r="G577" s="89"/>
      <c r="H577" s="89"/>
      <c r="I577" s="89"/>
      <c r="J577" s="89"/>
      <c r="K577" s="6"/>
      <c r="L577" s="2"/>
      <c r="M577" s="2"/>
      <c r="N577" s="2"/>
      <c r="O577" s="90"/>
      <c r="P577" s="90"/>
      <c r="Q577" s="90"/>
      <c r="R577" s="2"/>
    </row>
    <row r="578">
      <c r="A578" s="2"/>
      <c r="B578" s="87"/>
      <c r="C578" s="88"/>
      <c r="D578" s="6"/>
      <c r="E578" s="89"/>
      <c r="F578" s="89"/>
      <c r="G578" s="89"/>
      <c r="H578" s="89"/>
      <c r="I578" s="89"/>
      <c r="J578" s="89"/>
      <c r="K578" s="6"/>
      <c r="L578" s="2"/>
      <c r="M578" s="2"/>
      <c r="N578" s="2"/>
      <c r="O578" s="90"/>
      <c r="P578" s="90"/>
      <c r="Q578" s="90"/>
      <c r="R578" s="2"/>
    </row>
    <row r="579">
      <c r="A579" s="2"/>
      <c r="B579" s="87"/>
      <c r="C579" s="88"/>
      <c r="D579" s="6"/>
      <c r="E579" s="89"/>
      <c r="F579" s="89"/>
      <c r="G579" s="89"/>
      <c r="H579" s="89"/>
      <c r="I579" s="89"/>
      <c r="J579" s="89"/>
      <c r="K579" s="6"/>
      <c r="L579" s="2"/>
      <c r="M579" s="2"/>
      <c r="N579" s="2"/>
      <c r="O579" s="90"/>
      <c r="P579" s="90"/>
      <c r="Q579" s="90"/>
      <c r="R579" s="2"/>
    </row>
    <row r="580">
      <c r="A580" s="2"/>
      <c r="B580" s="87"/>
      <c r="C580" s="88"/>
      <c r="D580" s="6"/>
      <c r="E580" s="89"/>
      <c r="F580" s="89"/>
      <c r="G580" s="89"/>
      <c r="H580" s="89"/>
      <c r="I580" s="89"/>
      <c r="J580" s="89"/>
      <c r="K580" s="6"/>
      <c r="L580" s="2"/>
      <c r="M580" s="2"/>
      <c r="N580" s="2"/>
      <c r="O580" s="90"/>
      <c r="P580" s="90"/>
      <c r="Q580" s="90"/>
      <c r="R580" s="2"/>
    </row>
    <row r="581">
      <c r="A581" s="2"/>
      <c r="B581" s="87"/>
      <c r="C581" s="88"/>
      <c r="D581" s="6"/>
      <c r="E581" s="89"/>
      <c r="F581" s="89"/>
      <c r="G581" s="89"/>
      <c r="H581" s="89"/>
      <c r="I581" s="89"/>
      <c r="J581" s="89"/>
      <c r="K581" s="6"/>
      <c r="L581" s="2"/>
      <c r="M581" s="2"/>
      <c r="N581" s="2"/>
      <c r="O581" s="90"/>
      <c r="P581" s="90"/>
      <c r="Q581" s="90"/>
      <c r="R581" s="2"/>
    </row>
    <row r="582">
      <c r="A582" s="2"/>
      <c r="B582" s="87"/>
      <c r="C582" s="88"/>
      <c r="D582" s="6"/>
      <c r="E582" s="89"/>
      <c r="F582" s="89"/>
      <c r="G582" s="89"/>
      <c r="H582" s="89"/>
      <c r="I582" s="89"/>
      <c r="J582" s="89"/>
      <c r="K582" s="6"/>
      <c r="L582" s="2"/>
      <c r="M582" s="2"/>
      <c r="N582" s="2"/>
      <c r="O582" s="90"/>
      <c r="P582" s="90"/>
      <c r="Q582" s="90"/>
      <c r="R582" s="2"/>
    </row>
    <row r="583">
      <c r="A583" s="2"/>
      <c r="B583" s="87"/>
      <c r="C583" s="88"/>
      <c r="D583" s="6"/>
      <c r="E583" s="89"/>
      <c r="F583" s="89"/>
      <c r="G583" s="89"/>
      <c r="H583" s="89"/>
      <c r="I583" s="89"/>
      <c r="J583" s="89"/>
      <c r="K583" s="6"/>
      <c r="L583" s="2"/>
      <c r="M583" s="2"/>
      <c r="N583" s="2"/>
      <c r="O583" s="90"/>
      <c r="P583" s="90"/>
      <c r="Q583" s="90"/>
      <c r="R583" s="2"/>
    </row>
    <row r="584">
      <c r="A584" s="2"/>
      <c r="B584" s="87"/>
      <c r="C584" s="88"/>
      <c r="D584" s="6"/>
      <c r="E584" s="89"/>
      <c r="F584" s="89"/>
      <c r="G584" s="89"/>
      <c r="H584" s="89"/>
      <c r="I584" s="89"/>
      <c r="J584" s="89"/>
      <c r="K584" s="6"/>
      <c r="L584" s="2"/>
      <c r="M584" s="2"/>
      <c r="N584" s="2"/>
      <c r="O584" s="90"/>
      <c r="P584" s="90"/>
      <c r="Q584" s="90"/>
      <c r="R584" s="2"/>
    </row>
    <row r="585">
      <c r="A585" s="2"/>
      <c r="B585" s="87"/>
      <c r="C585" s="88"/>
      <c r="D585" s="6"/>
      <c r="E585" s="89"/>
      <c r="F585" s="89"/>
      <c r="G585" s="89"/>
      <c r="H585" s="89"/>
      <c r="I585" s="89"/>
      <c r="J585" s="89"/>
      <c r="K585" s="6"/>
      <c r="L585" s="2"/>
      <c r="M585" s="2"/>
      <c r="N585" s="2"/>
      <c r="O585" s="90"/>
      <c r="P585" s="90"/>
      <c r="Q585" s="90"/>
      <c r="R585" s="2"/>
    </row>
    <row r="586">
      <c r="A586" s="2"/>
      <c r="B586" s="87"/>
      <c r="C586" s="88"/>
      <c r="D586" s="6"/>
      <c r="E586" s="89"/>
      <c r="F586" s="89"/>
      <c r="G586" s="89"/>
      <c r="H586" s="89"/>
      <c r="I586" s="89"/>
      <c r="J586" s="89"/>
      <c r="K586" s="6"/>
      <c r="L586" s="2"/>
      <c r="M586" s="2"/>
      <c r="N586" s="2"/>
      <c r="O586" s="90"/>
      <c r="P586" s="90"/>
      <c r="Q586" s="90"/>
      <c r="R586" s="2"/>
    </row>
    <row r="587">
      <c r="A587" s="2"/>
      <c r="B587" s="87"/>
      <c r="C587" s="88"/>
      <c r="D587" s="6"/>
      <c r="E587" s="89"/>
      <c r="F587" s="89"/>
      <c r="G587" s="89"/>
      <c r="H587" s="89"/>
      <c r="I587" s="89"/>
      <c r="J587" s="89"/>
      <c r="K587" s="6"/>
      <c r="L587" s="2"/>
      <c r="M587" s="2"/>
      <c r="N587" s="2"/>
      <c r="O587" s="90"/>
      <c r="P587" s="90"/>
      <c r="Q587" s="90"/>
      <c r="R587" s="2"/>
    </row>
    <row r="588">
      <c r="A588" s="2"/>
      <c r="B588" s="87"/>
      <c r="C588" s="88"/>
      <c r="D588" s="6"/>
      <c r="E588" s="89"/>
      <c r="F588" s="89"/>
      <c r="G588" s="89"/>
      <c r="H588" s="89"/>
      <c r="I588" s="89"/>
      <c r="J588" s="89"/>
      <c r="K588" s="6"/>
      <c r="L588" s="2"/>
      <c r="M588" s="2"/>
      <c r="N588" s="2"/>
      <c r="O588" s="90"/>
      <c r="P588" s="90"/>
      <c r="Q588" s="90"/>
      <c r="R588" s="2"/>
    </row>
    <row r="589">
      <c r="A589" s="2"/>
      <c r="B589" s="87"/>
      <c r="C589" s="88"/>
      <c r="D589" s="6"/>
      <c r="E589" s="89"/>
      <c r="F589" s="89"/>
      <c r="G589" s="89"/>
      <c r="H589" s="89"/>
      <c r="I589" s="89"/>
      <c r="J589" s="89"/>
      <c r="K589" s="6"/>
      <c r="L589" s="2"/>
      <c r="M589" s="2"/>
      <c r="N589" s="2"/>
      <c r="O589" s="90"/>
      <c r="P589" s="90"/>
      <c r="Q589" s="90"/>
      <c r="R589" s="2"/>
    </row>
    <row r="590">
      <c r="A590" s="2"/>
      <c r="B590" s="87"/>
      <c r="C590" s="88"/>
      <c r="D590" s="6"/>
      <c r="E590" s="89"/>
      <c r="F590" s="89"/>
      <c r="G590" s="89"/>
      <c r="H590" s="89"/>
      <c r="I590" s="89"/>
      <c r="J590" s="89"/>
      <c r="K590" s="6"/>
      <c r="L590" s="2"/>
      <c r="M590" s="2"/>
      <c r="N590" s="2"/>
      <c r="O590" s="90"/>
      <c r="P590" s="90"/>
      <c r="Q590" s="90"/>
      <c r="R590" s="2"/>
    </row>
    <row r="591">
      <c r="A591" s="2"/>
      <c r="B591" s="87"/>
      <c r="C591" s="88"/>
      <c r="D591" s="6"/>
      <c r="E591" s="89"/>
      <c r="F591" s="89"/>
      <c r="G591" s="89"/>
      <c r="H591" s="89"/>
      <c r="I591" s="89"/>
      <c r="J591" s="89"/>
      <c r="K591" s="6"/>
      <c r="L591" s="2"/>
      <c r="M591" s="2"/>
      <c r="N591" s="2"/>
      <c r="O591" s="90"/>
      <c r="P591" s="90"/>
      <c r="Q591" s="90"/>
      <c r="R591" s="2"/>
    </row>
    <row r="592">
      <c r="A592" s="2"/>
      <c r="B592" s="87"/>
      <c r="C592" s="88"/>
      <c r="D592" s="6"/>
      <c r="E592" s="89"/>
      <c r="F592" s="89"/>
      <c r="G592" s="89"/>
      <c r="H592" s="89"/>
      <c r="I592" s="89"/>
      <c r="J592" s="89"/>
      <c r="K592" s="6"/>
      <c r="L592" s="2"/>
      <c r="M592" s="2"/>
      <c r="N592" s="2"/>
      <c r="O592" s="90"/>
      <c r="P592" s="90"/>
      <c r="Q592" s="90"/>
      <c r="R592" s="2"/>
    </row>
    <row r="593">
      <c r="A593" s="2"/>
      <c r="B593" s="87"/>
      <c r="C593" s="88"/>
      <c r="D593" s="6"/>
      <c r="E593" s="89"/>
      <c r="F593" s="89"/>
      <c r="G593" s="89"/>
      <c r="H593" s="89"/>
      <c r="I593" s="89"/>
      <c r="J593" s="89"/>
      <c r="K593" s="6"/>
      <c r="L593" s="2"/>
      <c r="M593" s="2"/>
      <c r="N593" s="2"/>
      <c r="O593" s="90"/>
      <c r="P593" s="90"/>
      <c r="Q593" s="90"/>
      <c r="R593" s="2"/>
    </row>
    <row r="594">
      <c r="A594" s="2"/>
      <c r="B594" s="87"/>
      <c r="C594" s="88"/>
      <c r="D594" s="6"/>
      <c r="E594" s="89"/>
      <c r="F594" s="89"/>
      <c r="G594" s="89"/>
      <c r="H594" s="89"/>
      <c r="I594" s="89"/>
      <c r="J594" s="89"/>
      <c r="K594" s="6"/>
      <c r="L594" s="2"/>
      <c r="M594" s="2"/>
      <c r="N594" s="2"/>
      <c r="O594" s="90"/>
      <c r="P594" s="90"/>
      <c r="Q594" s="90"/>
      <c r="R594" s="2"/>
    </row>
    <row r="595">
      <c r="A595" s="2"/>
      <c r="B595" s="87"/>
      <c r="C595" s="88"/>
      <c r="D595" s="6"/>
      <c r="E595" s="89"/>
      <c r="F595" s="89"/>
      <c r="G595" s="89"/>
      <c r="H595" s="89"/>
      <c r="I595" s="89"/>
      <c r="J595" s="89"/>
      <c r="K595" s="6"/>
      <c r="L595" s="2"/>
      <c r="M595" s="2"/>
      <c r="N595" s="2"/>
      <c r="O595" s="90"/>
      <c r="P595" s="90"/>
      <c r="Q595" s="90"/>
      <c r="R595" s="2"/>
    </row>
    <row r="596">
      <c r="A596" s="2"/>
      <c r="B596" s="87"/>
      <c r="C596" s="88"/>
      <c r="D596" s="6"/>
      <c r="E596" s="89"/>
      <c r="F596" s="89"/>
      <c r="G596" s="89"/>
      <c r="H596" s="89"/>
      <c r="I596" s="89"/>
      <c r="J596" s="89"/>
      <c r="K596" s="6"/>
      <c r="L596" s="2"/>
      <c r="M596" s="2"/>
      <c r="N596" s="2"/>
      <c r="O596" s="90"/>
      <c r="P596" s="90"/>
      <c r="Q596" s="90"/>
      <c r="R596" s="2"/>
    </row>
    <row r="597">
      <c r="A597" s="2"/>
      <c r="B597" s="87"/>
      <c r="C597" s="88"/>
      <c r="D597" s="6"/>
      <c r="E597" s="89"/>
      <c r="F597" s="89"/>
      <c r="G597" s="89"/>
      <c r="H597" s="89"/>
      <c r="I597" s="89"/>
      <c r="J597" s="89"/>
      <c r="K597" s="6"/>
      <c r="L597" s="2"/>
      <c r="M597" s="2"/>
      <c r="N597" s="2"/>
      <c r="O597" s="90"/>
      <c r="P597" s="90"/>
      <c r="Q597" s="90"/>
      <c r="R597" s="2"/>
    </row>
    <row r="598">
      <c r="A598" s="2"/>
      <c r="B598" s="87"/>
      <c r="C598" s="88"/>
      <c r="D598" s="6"/>
      <c r="E598" s="89"/>
      <c r="F598" s="89"/>
      <c r="G598" s="89"/>
      <c r="H598" s="89"/>
      <c r="I598" s="89"/>
      <c r="J598" s="89"/>
      <c r="K598" s="6"/>
      <c r="L598" s="2"/>
      <c r="M598" s="2"/>
      <c r="N598" s="2"/>
      <c r="O598" s="90"/>
      <c r="P598" s="90"/>
      <c r="Q598" s="90"/>
      <c r="R598" s="2"/>
    </row>
    <row r="599">
      <c r="A599" s="2"/>
      <c r="B599" s="87"/>
      <c r="C599" s="88"/>
      <c r="D599" s="6"/>
      <c r="E599" s="89"/>
      <c r="F599" s="89"/>
      <c r="G599" s="89"/>
      <c r="H599" s="89"/>
      <c r="I599" s="89"/>
      <c r="J599" s="89"/>
      <c r="K599" s="6"/>
      <c r="L599" s="2"/>
      <c r="M599" s="2"/>
      <c r="N599" s="2"/>
      <c r="O599" s="90"/>
      <c r="P599" s="90"/>
      <c r="Q599" s="90"/>
      <c r="R599" s="2"/>
    </row>
    <row r="600">
      <c r="A600" s="2"/>
      <c r="B600" s="87"/>
      <c r="C600" s="88"/>
      <c r="D600" s="6"/>
      <c r="E600" s="89"/>
      <c r="F600" s="89"/>
      <c r="G600" s="89"/>
      <c r="H600" s="89"/>
      <c r="I600" s="89"/>
      <c r="J600" s="89"/>
      <c r="K600" s="6"/>
      <c r="L600" s="2"/>
      <c r="M600" s="2"/>
      <c r="N600" s="2"/>
      <c r="O600" s="90"/>
      <c r="P600" s="90"/>
      <c r="Q600" s="90"/>
      <c r="R600" s="2"/>
    </row>
    <row r="601">
      <c r="A601" s="2"/>
      <c r="B601" s="87"/>
      <c r="C601" s="88"/>
      <c r="D601" s="6"/>
      <c r="E601" s="89"/>
      <c r="F601" s="89"/>
      <c r="G601" s="89"/>
      <c r="H601" s="89"/>
      <c r="I601" s="89"/>
      <c r="J601" s="89"/>
      <c r="K601" s="6"/>
      <c r="L601" s="2"/>
      <c r="M601" s="2"/>
      <c r="N601" s="2"/>
      <c r="O601" s="90"/>
      <c r="P601" s="90"/>
      <c r="Q601" s="90"/>
      <c r="R601" s="2"/>
    </row>
    <row r="602">
      <c r="A602" s="2"/>
      <c r="B602" s="87"/>
      <c r="C602" s="88"/>
      <c r="D602" s="6"/>
      <c r="E602" s="89"/>
      <c r="F602" s="89"/>
      <c r="G602" s="89"/>
      <c r="H602" s="89"/>
      <c r="I602" s="89"/>
      <c r="J602" s="89"/>
      <c r="K602" s="6"/>
      <c r="L602" s="2"/>
      <c r="M602" s="2"/>
      <c r="N602" s="2"/>
      <c r="O602" s="90"/>
      <c r="P602" s="90"/>
      <c r="Q602" s="90"/>
      <c r="R602" s="2"/>
    </row>
    <row r="603">
      <c r="A603" s="2"/>
      <c r="B603" s="87"/>
      <c r="C603" s="88"/>
      <c r="D603" s="6"/>
      <c r="E603" s="89"/>
      <c r="F603" s="89"/>
      <c r="G603" s="89"/>
      <c r="H603" s="89"/>
      <c r="I603" s="89"/>
      <c r="J603" s="89"/>
      <c r="K603" s="6"/>
      <c r="L603" s="2"/>
      <c r="M603" s="2"/>
      <c r="N603" s="2"/>
      <c r="O603" s="90"/>
      <c r="P603" s="90"/>
      <c r="Q603" s="90"/>
      <c r="R603" s="2"/>
    </row>
    <row r="604">
      <c r="A604" s="2"/>
      <c r="B604" s="87"/>
      <c r="C604" s="88"/>
      <c r="D604" s="6"/>
      <c r="E604" s="89"/>
      <c r="F604" s="89"/>
      <c r="G604" s="89"/>
      <c r="H604" s="89"/>
      <c r="I604" s="89"/>
      <c r="J604" s="89"/>
      <c r="K604" s="6"/>
      <c r="L604" s="2"/>
      <c r="M604" s="2"/>
      <c r="N604" s="2"/>
      <c r="O604" s="90"/>
      <c r="P604" s="90"/>
      <c r="Q604" s="90"/>
      <c r="R604" s="2"/>
    </row>
    <row r="605">
      <c r="A605" s="2"/>
      <c r="B605" s="87"/>
      <c r="C605" s="88"/>
      <c r="D605" s="6"/>
      <c r="E605" s="89"/>
      <c r="F605" s="89"/>
      <c r="G605" s="89"/>
      <c r="H605" s="89"/>
      <c r="I605" s="89"/>
      <c r="J605" s="89"/>
      <c r="K605" s="6"/>
      <c r="L605" s="2"/>
      <c r="M605" s="2"/>
      <c r="N605" s="2"/>
      <c r="O605" s="90"/>
      <c r="P605" s="90"/>
      <c r="Q605" s="90"/>
      <c r="R605" s="2"/>
    </row>
    <row r="606">
      <c r="A606" s="2"/>
      <c r="B606" s="87"/>
      <c r="C606" s="88"/>
      <c r="D606" s="6"/>
      <c r="E606" s="89"/>
      <c r="F606" s="89"/>
      <c r="G606" s="89"/>
      <c r="H606" s="89"/>
      <c r="I606" s="89"/>
      <c r="J606" s="89"/>
      <c r="K606" s="6"/>
      <c r="L606" s="2"/>
      <c r="M606" s="2"/>
      <c r="N606" s="2"/>
      <c r="O606" s="90"/>
      <c r="P606" s="90"/>
      <c r="Q606" s="90"/>
      <c r="R606" s="2"/>
    </row>
    <row r="607">
      <c r="A607" s="2"/>
      <c r="B607" s="87"/>
      <c r="C607" s="88"/>
      <c r="D607" s="6"/>
      <c r="E607" s="89"/>
      <c r="F607" s="89"/>
      <c r="G607" s="89"/>
      <c r="H607" s="89"/>
      <c r="I607" s="89"/>
      <c r="J607" s="89"/>
      <c r="K607" s="6"/>
      <c r="L607" s="2"/>
      <c r="M607" s="2"/>
      <c r="N607" s="2"/>
      <c r="O607" s="90"/>
      <c r="P607" s="90"/>
      <c r="Q607" s="90"/>
      <c r="R607" s="2"/>
    </row>
    <row r="608">
      <c r="A608" s="2"/>
      <c r="B608" s="87"/>
      <c r="C608" s="88"/>
      <c r="D608" s="6"/>
      <c r="E608" s="89"/>
      <c r="F608" s="89"/>
      <c r="G608" s="89"/>
      <c r="H608" s="89"/>
      <c r="I608" s="89"/>
      <c r="J608" s="89"/>
      <c r="K608" s="6"/>
      <c r="L608" s="2"/>
      <c r="M608" s="2"/>
      <c r="N608" s="2"/>
      <c r="O608" s="90"/>
      <c r="P608" s="90"/>
      <c r="Q608" s="90"/>
      <c r="R608" s="2"/>
    </row>
    <row r="609">
      <c r="A609" s="2"/>
      <c r="B609" s="87"/>
      <c r="C609" s="88"/>
      <c r="D609" s="6"/>
      <c r="E609" s="89"/>
      <c r="F609" s="89"/>
      <c r="G609" s="89"/>
      <c r="H609" s="89"/>
      <c r="I609" s="89"/>
      <c r="J609" s="89"/>
      <c r="K609" s="6"/>
      <c r="L609" s="2"/>
      <c r="M609" s="2"/>
      <c r="N609" s="2"/>
      <c r="O609" s="90"/>
      <c r="P609" s="90"/>
      <c r="Q609" s="90"/>
      <c r="R609" s="2"/>
    </row>
    <row r="610">
      <c r="A610" s="2"/>
      <c r="B610" s="87"/>
      <c r="C610" s="88"/>
      <c r="D610" s="6"/>
      <c r="E610" s="89"/>
      <c r="F610" s="89"/>
      <c r="G610" s="89"/>
      <c r="H610" s="89"/>
      <c r="I610" s="89"/>
      <c r="J610" s="89"/>
      <c r="K610" s="6"/>
      <c r="L610" s="2"/>
      <c r="M610" s="2"/>
      <c r="N610" s="2"/>
      <c r="O610" s="90"/>
      <c r="P610" s="90"/>
      <c r="Q610" s="90"/>
      <c r="R610" s="2"/>
    </row>
    <row r="611">
      <c r="A611" s="2"/>
      <c r="B611" s="87"/>
      <c r="C611" s="88"/>
      <c r="D611" s="6"/>
      <c r="E611" s="89"/>
      <c r="F611" s="89"/>
      <c r="G611" s="89"/>
      <c r="H611" s="89"/>
      <c r="I611" s="89"/>
      <c r="J611" s="89"/>
      <c r="K611" s="6"/>
      <c r="L611" s="2"/>
      <c r="M611" s="2"/>
      <c r="N611" s="2"/>
      <c r="O611" s="90"/>
      <c r="P611" s="90"/>
      <c r="Q611" s="90"/>
      <c r="R611" s="2"/>
    </row>
    <row r="612">
      <c r="A612" s="2"/>
      <c r="B612" s="87"/>
      <c r="C612" s="88"/>
      <c r="D612" s="6"/>
      <c r="E612" s="89"/>
      <c r="F612" s="89"/>
      <c r="G612" s="89"/>
      <c r="H612" s="89"/>
      <c r="I612" s="89"/>
      <c r="J612" s="89"/>
      <c r="K612" s="6"/>
      <c r="L612" s="2"/>
      <c r="M612" s="2"/>
      <c r="N612" s="2"/>
      <c r="O612" s="90"/>
      <c r="P612" s="90"/>
      <c r="Q612" s="90"/>
      <c r="R612" s="2"/>
    </row>
    <row r="613">
      <c r="A613" s="2"/>
      <c r="B613" s="87"/>
      <c r="C613" s="88"/>
      <c r="D613" s="6"/>
      <c r="E613" s="89"/>
      <c r="F613" s="89"/>
      <c r="G613" s="89"/>
      <c r="H613" s="89"/>
      <c r="I613" s="89"/>
      <c r="J613" s="89"/>
      <c r="K613" s="6"/>
      <c r="L613" s="2"/>
      <c r="M613" s="2"/>
      <c r="N613" s="2"/>
      <c r="O613" s="90"/>
      <c r="P613" s="90"/>
      <c r="Q613" s="90"/>
      <c r="R613" s="2"/>
    </row>
    <row r="614">
      <c r="A614" s="2"/>
      <c r="B614" s="87"/>
      <c r="C614" s="88"/>
      <c r="D614" s="6"/>
      <c r="E614" s="89"/>
      <c r="F614" s="89"/>
      <c r="G614" s="89"/>
      <c r="H614" s="89"/>
      <c r="I614" s="89"/>
      <c r="J614" s="89"/>
      <c r="K614" s="6"/>
      <c r="L614" s="2"/>
      <c r="M614" s="2"/>
      <c r="N614" s="2"/>
      <c r="O614" s="90"/>
      <c r="P614" s="90"/>
      <c r="Q614" s="90"/>
      <c r="R614" s="2"/>
    </row>
    <row r="615">
      <c r="A615" s="2"/>
      <c r="B615" s="87"/>
      <c r="C615" s="88"/>
      <c r="D615" s="6"/>
      <c r="E615" s="89"/>
      <c r="F615" s="89"/>
      <c r="G615" s="89"/>
      <c r="H615" s="89"/>
      <c r="I615" s="89"/>
      <c r="J615" s="89"/>
      <c r="K615" s="6"/>
      <c r="L615" s="2"/>
      <c r="M615" s="2"/>
      <c r="N615" s="2"/>
      <c r="O615" s="90"/>
      <c r="P615" s="90"/>
      <c r="Q615" s="90"/>
      <c r="R615" s="2"/>
    </row>
    <row r="616">
      <c r="A616" s="2"/>
      <c r="B616" s="87"/>
      <c r="C616" s="88"/>
      <c r="D616" s="6"/>
      <c r="E616" s="89"/>
      <c r="F616" s="89"/>
      <c r="G616" s="89"/>
      <c r="H616" s="89"/>
      <c r="I616" s="89"/>
      <c r="J616" s="89"/>
      <c r="K616" s="6"/>
      <c r="L616" s="2"/>
      <c r="M616" s="2"/>
      <c r="N616" s="2"/>
      <c r="O616" s="90"/>
      <c r="P616" s="90"/>
      <c r="Q616" s="90"/>
      <c r="R616" s="2"/>
    </row>
    <row r="617">
      <c r="A617" s="2"/>
      <c r="B617" s="87"/>
      <c r="C617" s="88"/>
      <c r="D617" s="6"/>
      <c r="E617" s="89"/>
      <c r="F617" s="89"/>
      <c r="G617" s="89"/>
      <c r="H617" s="89"/>
      <c r="I617" s="89"/>
      <c r="J617" s="89"/>
      <c r="K617" s="6"/>
      <c r="L617" s="2"/>
      <c r="M617" s="2"/>
      <c r="N617" s="2"/>
      <c r="O617" s="90"/>
      <c r="P617" s="90"/>
      <c r="Q617" s="90"/>
      <c r="R617" s="2"/>
    </row>
    <row r="618">
      <c r="A618" s="2"/>
      <c r="B618" s="87"/>
      <c r="C618" s="88"/>
      <c r="D618" s="6"/>
      <c r="E618" s="89"/>
      <c r="F618" s="89"/>
      <c r="G618" s="89"/>
      <c r="H618" s="89"/>
      <c r="I618" s="89"/>
      <c r="J618" s="89"/>
      <c r="K618" s="6"/>
      <c r="L618" s="2"/>
      <c r="M618" s="2"/>
      <c r="N618" s="2"/>
      <c r="O618" s="90"/>
      <c r="P618" s="90"/>
      <c r="Q618" s="90"/>
      <c r="R618" s="2"/>
    </row>
    <row r="619">
      <c r="A619" s="2"/>
      <c r="B619" s="87"/>
      <c r="C619" s="88"/>
      <c r="D619" s="6"/>
      <c r="E619" s="89"/>
      <c r="F619" s="89"/>
      <c r="G619" s="89"/>
      <c r="H619" s="89"/>
      <c r="I619" s="89"/>
      <c r="J619" s="89"/>
      <c r="K619" s="6"/>
      <c r="L619" s="2"/>
      <c r="M619" s="2"/>
      <c r="N619" s="2"/>
      <c r="O619" s="90"/>
      <c r="P619" s="90"/>
      <c r="Q619" s="90"/>
      <c r="R619" s="2"/>
    </row>
    <row r="620">
      <c r="A620" s="2"/>
      <c r="B620" s="87"/>
      <c r="C620" s="88"/>
      <c r="D620" s="6"/>
      <c r="E620" s="89"/>
      <c r="F620" s="89"/>
      <c r="G620" s="89"/>
      <c r="H620" s="89"/>
      <c r="I620" s="89"/>
      <c r="J620" s="89"/>
      <c r="K620" s="6"/>
      <c r="L620" s="2"/>
      <c r="M620" s="2"/>
      <c r="N620" s="2"/>
      <c r="O620" s="90"/>
      <c r="P620" s="90"/>
      <c r="Q620" s="90"/>
      <c r="R620" s="2"/>
    </row>
    <row r="621">
      <c r="A621" s="2"/>
      <c r="B621" s="87"/>
      <c r="C621" s="88"/>
      <c r="D621" s="6"/>
      <c r="E621" s="89"/>
      <c r="F621" s="89"/>
      <c r="G621" s="89"/>
      <c r="H621" s="89"/>
      <c r="I621" s="89"/>
      <c r="J621" s="89"/>
      <c r="K621" s="6"/>
      <c r="L621" s="2"/>
      <c r="M621" s="2"/>
      <c r="N621" s="2"/>
      <c r="O621" s="90"/>
      <c r="P621" s="90"/>
      <c r="Q621" s="90"/>
      <c r="R621" s="2"/>
    </row>
    <row r="622">
      <c r="A622" s="2"/>
      <c r="B622" s="87"/>
      <c r="C622" s="88"/>
      <c r="D622" s="6"/>
      <c r="E622" s="89"/>
      <c r="F622" s="89"/>
      <c r="G622" s="89"/>
      <c r="H622" s="89"/>
      <c r="I622" s="89"/>
      <c r="J622" s="89"/>
      <c r="K622" s="6"/>
      <c r="L622" s="2"/>
      <c r="M622" s="2"/>
      <c r="N622" s="2"/>
      <c r="O622" s="90"/>
      <c r="P622" s="90"/>
      <c r="Q622" s="90"/>
      <c r="R622" s="2"/>
    </row>
    <row r="623">
      <c r="A623" s="2"/>
      <c r="B623" s="87"/>
      <c r="C623" s="88"/>
      <c r="D623" s="6"/>
      <c r="E623" s="89"/>
      <c r="F623" s="89"/>
      <c r="G623" s="89"/>
      <c r="H623" s="89"/>
      <c r="I623" s="89"/>
      <c r="J623" s="89"/>
      <c r="K623" s="6"/>
      <c r="L623" s="2"/>
      <c r="M623" s="2"/>
      <c r="N623" s="2"/>
      <c r="O623" s="90"/>
      <c r="P623" s="90"/>
      <c r="Q623" s="90"/>
      <c r="R623" s="2"/>
    </row>
    <row r="624">
      <c r="A624" s="2"/>
      <c r="B624" s="87"/>
      <c r="C624" s="88"/>
      <c r="D624" s="6"/>
      <c r="E624" s="89"/>
      <c r="F624" s="89"/>
      <c r="G624" s="89"/>
      <c r="H624" s="89"/>
      <c r="I624" s="89"/>
      <c r="J624" s="89"/>
      <c r="K624" s="6"/>
      <c r="L624" s="2"/>
      <c r="M624" s="2"/>
      <c r="N624" s="2"/>
      <c r="O624" s="90"/>
      <c r="P624" s="90"/>
      <c r="Q624" s="90"/>
      <c r="R624" s="2"/>
    </row>
    <row r="625">
      <c r="A625" s="2"/>
      <c r="B625" s="87"/>
      <c r="C625" s="88"/>
      <c r="D625" s="6"/>
      <c r="E625" s="89"/>
      <c r="F625" s="89"/>
      <c r="G625" s="89"/>
      <c r="H625" s="89"/>
      <c r="I625" s="89"/>
      <c r="J625" s="89"/>
      <c r="K625" s="6"/>
      <c r="L625" s="2"/>
      <c r="M625" s="2"/>
      <c r="N625" s="2"/>
      <c r="O625" s="90"/>
      <c r="P625" s="90"/>
      <c r="Q625" s="90"/>
      <c r="R625" s="2"/>
    </row>
    <row r="626">
      <c r="A626" s="2"/>
      <c r="B626" s="87"/>
      <c r="C626" s="88"/>
      <c r="D626" s="6"/>
      <c r="E626" s="89"/>
      <c r="F626" s="89"/>
      <c r="G626" s="89"/>
      <c r="H626" s="89"/>
      <c r="I626" s="89"/>
      <c r="J626" s="89"/>
      <c r="K626" s="6"/>
      <c r="L626" s="2"/>
      <c r="M626" s="2"/>
      <c r="N626" s="2"/>
      <c r="O626" s="90"/>
      <c r="P626" s="90"/>
      <c r="Q626" s="90"/>
      <c r="R626" s="2"/>
    </row>
    <row r="627">
      <c r="A627" s="2"/>
      <c r="B627" s="87"/>
      <c r="C627" s="88"/>
      <c r="D627" s="6"/>
      <c r="E627" s="89"/>
      <c r="F627" s="89"/>
      <c r="G627" s="89"/>
      <c r="H627" s="89"/>
      <c r="I627" s="89"/>
      <c r="J627" s="89"/>
      <c r="K627" s="6"/>
      <c r="L627" s="2"/>
      <c r="M627" s="2"/>
      <c r="N627" s="2"/>
      <c r="O627" s="90"/>
      <c r="P627" s="90"/>
      <c r="Q627" s="90"/>
      <c r="R627" s="2"/>
    </row>
    <row r="628">
      <c r="A628" s="2"/>
      <c r="B628" s="87"/>
      <c r="C628" s="88"/>
      <c r="D628" s="6"/>
      <c r="E628" s="89"/>
      <c r="F628" s="89"/>
      <c r="G628" s="89"/>
      <c r="H628" s="89"/>
      <c r="I628" s="89"/>
      <c r="J628" s="89"/>
      <c r="K628" s="6"/>
      <c r="L628" s="2"/>
      <c r="M628" s="2"/>
      <c r="N628" s="2"/>
      <c r="O628" s="90"/>
      <c r="P628" s="90"/>
      <c r="Q628" s="90"/>
      <c r="R628" s="2"/>
    </row>
    <row r="629">
      <c r="A629" s="2"/>
      <c r="B629" s="87"/>
      <c r="C629" s="88"/>
      <c r="D629" s="6"/>
      <c r="E629" s="89"/>
      <c r="F629" s="89"/>
      <c r="G629" s="89"/>
      <c r="H629" s="89"/>
      <c r="I629" s="89"/>
      <c r="J629" s="89"/>
      <c r="K629" s="6"/>
      <c r="L629" s="2"/>
      <c r="M629" s="2"/>
      <c r="N629" s="2"/>
      <c r="O629" s="90"/>
      <c r="P629" s="90"/>
      <c r="Q629" s="90"/>
      <c r="R629" s="2"/>
    </row>
    <row r="630">
      <c r="A630" s="2"/>
      <c r="B630" s="87"/>
      <c r="C630" s="88"/>
      <c r="D630" s="6"/>
      <c r="E630" s="89"/>
      <c r="F630" s="89"/>
      <c r="G630" s="89"/>
      <c r="H630" s="89"/>
      <c r="I630" s="89"/>
      <c r="J630" s="89"/>
      <c r="K630" s="6"/>
      <c r="L630" s="2"/>
      <c r="M630" s="2"/>
      <c r="N630" s="2"/>
      <c r="O630" s="90"/>
      <c r="P630" s="90"/>
      <c r="Q630" s="90"/>
      <c r="R630" s="2"/>
    </row>
    <row r="631">
      <c r="A631" s="2"/>
      <c r="B631" s="87"/>
      <c r="C631" s="88"/>
      <c r="D631" s="6"/>
      <c r="E631" s="89"/>
      <c r="F631" s="89"/>
      <c r="G631" s="89"/>
      <c r="H631" s="89"/>
      <c r="I631" s="89"/>
      <c r="J631" s="89"/>
      <c r="K631" s="6"/>
      <c r="L631" s="2"/>
      <c r="M631" s="2"/>
      <c r="N631" s="2"/>
      <c r="O631" s="90"/>
      <c r="P631" s="90"/>
      <c r="Q631" s="90"/>
      <c r="R631" s="2"/>
    </row>
    <row r="632">
      <c r="A632" s="2"/>
      <c r="B632" s="87"/>
      <c r="C632" s="88"/>
      <c r="D632" s="6"/>
      <c r="E632" s="89"/>
      <c r="F632" s="89"/>
      <c r="G632" s="89"/>
      <c r="H632" s="89"/>
      <c r="I632" s="89"/>
      <c r="J632" s="89"/>
      <c r="K632" s="6"/>
      <c r="L632" s="2"/>
      <c r="M632" s="2"/>
      <c r="N632" s="2"/>
      <c r="O632" s="90"/>
      <c r="P632" s="90"/>
      <c r="Q632" s="90"/>
      <c r="R632" s="2"/>
    </row>
    <row r="633">
      <c r="A633" s="2"/>
      <c r="B633" s="87"/>
      <c r="C633" s="88"/>
      <c r="D633" s="6"/>
      <c r="E633" s="89"/>
      <c r="F633" s="89"/>
      <c r="G633" s="89"/>
      <c r="H633" s="89"/>
      <c r="I633" s="89"/>
      <c r="J633" s="89"/>
      <c r="K633" s="6"/>
      <c r="L633" s="2"/>
      <c r="M633" s="2"/>
      <c r="N633" s="2"/>
      <c r="O633" s="90"/>
      <c r="P633" s="90"/>
      <c r="Q633" s="90"/>
      <c r="R633" s="2"/>
    </row>
    <row r="634">
      <c r="A634" s="2"/>
      <c r="B634" s="87"/>
      <c r="C634" s="88"/>
      <c r="D634" s="6"/>
      <c r="E634" s="89"/>
      <c r="F634" s="89"/>
      <c r="G634" s="89"/>
      <c r="H634" s="89"/>
      <c r="I634" s="89"/>
      <c r="J634" s="89"/>
      <c r="K634" s="6"/>
      <c r="L634" s="2"/>
      <c r="M634" s="2"/>
      <c r="N634" s="2"/>
      <c r="O634" s="90"/>
      <c r="P634" s="90"/>
      <c r="Q634" s="90"/>
      <c r="R634" s="2"/>
    </row>
    <row r="635">
      <c r="A635" s="2"/>
      <c r="B635" s="87"/>
      <c r="C635" s="88"/>
      <c r="D635" s="6"/>
      <c r="E635" s="89"/>
      <c r="F635" s="89"/>
      <c r="G635" s="89"/>
      <c r="H635" s="89"/>
      <c r="I635" s="89"/>
      <c r="J635" s="89"/>
      <c r="K635" s="6"/>
      <c r="L635" s="2"/>
      <c r="M635" s="2"/>
      <c r="N635" s="2"/>
      <c r="O635" s="90"/>
      <c r="P635" s="90"/>
      <c r="Q635" s="90"/>
      <c r="R635" s="2"/>
    </row>
    <row r="636">
      <c r="A636" s="2"/>
      <c r="B636" s="87"/>
      <c r="C636" s="88"/>
      <c r="D636" s="6"/>
      <c r="E636" s="89"/>
      <c r="F636" s="89"/>
      <c r="G636" s="89"/>
      <c r="H636" s="89"/>
      <c r="I636" s="89"/>
      <c r="J636" s="89"/>
      <c r="K636" s="6"/>
      <c r="L636" s="2"/>
      <c r="M636" s="2"/>
      <c r="N636" s="2"/>
      <c r="O636" s="90"/>
      <c r="P636" s="90"/>
      <c r="Q636" s="90"/>
      <c r="R636" s="2"/>
    </row>
    <row r="637">
      <c r="A637" s="2"/>
      <c r="B637" s="87"/>
      <c r="C637" s="88"/>
      <c r="D637" s="6"/>
      <c r="E637" s="89"/>
      <c r="F637" s="89"/>
      <c r="G637" s="89"/>
      <c r="H637" s="89"/>
      <c r="I637" s="89"/>
      <c r="J637" s="89"/>
      <c r="K637" s="6"/>
      <c r="L637" s="2"/>
      <c r="M637" s="2"/>
      <c r="N637" s="2"/>
      <c r="O637" s="90"/>
      <c r="P637" s="90"/>
      <c r="Q637" s="90"/>
      <c r="R637" s="2"/>
    </row>
    <row r="638">
      <c r="A638" s="2"/>
      <c r="B638" s="87"/>
      <c r="C638" s="88"/>
      <c r="D638" s="6"/>
      <c r="E638" s="89"/>
      <c r="F638" s="89"/>
      <c r="G638" s="89"/>
      <c r="H638" s="89"/>
      <c r="I638" s="89"/>
      <c r="J638" s="89"/>
      <c r="K638" s="6"/>
      <c r="L638" s="2"/>
      <c r="M638" s="2"/>
      <c r="N638" s="2"/>
      <c r="O638" s="90"/>
      <c r="P638" s="90"/>
      <c r="Q638" s="90"/>
      <c r="R638" s="2"/>
    </row>
    <row r="639">
      <c r="A639" s="2"/>
      <c r="B639" s="87"/>
      <c r="C639" s="88"/>
      <c r="D639" s="6"/>
      <c r="E639" s="89"/>
      <c r="F639" s="89"/>
      <c r="G639" s="89"/>
      <c r="H639" s="89"/>
      <c r="I639" s="89"/>
      <c r="J639" s="89"/>
      <c r="K639" s="6"/>
      <c r="L639" s="2"/>
      <c r="M639" s="2"/>
      <c r="N639" s="2"/>
      <c r="O639" s="90"/>
      <c r="P639" s="90"/>
      <c r="Q639" s="90"/>
      <c r="R639" s="2"/>
    </row>
    <row r="640">
      <c r="A640" s="2"/>
      <c r="B640" s="87"/>
      <c r="C640" s="88"/>
      <c r="D640" s="6"/>
      <c r="E640" s="89"/>
      <c r="F640" s="89"/>
      <c r="G640" s="89"/>
      <c r="H640" s="89"/>
      <c r="I640" s="89"/>
      <c r="J640" s="89"/>
      <c r="K640" s="6"/>
      <c r="L640" s="2"/>
      <c r="M640" s="2"/>
      <c r="N640" s="2"/>
      <c r="O640" s="90"/>
      <c r="P640" s="90"/>
      <c r="Q640" s="90"/>
      <c r="R640" s="2"/>
    </row>
    <row r="641">
      <c r="A641" s="2"/>
      <c r="B641" s="87"/>
      <c r="C641" s="88"/>
      <c r="D641" s="6"/>
      <c r="E641" s="89"/>
      <c r="F641" s="89"/>
      <c r="G641" s="89"/>
      <c r="H641" s="89"/>
      <c r="I641" s="89"/>
      <c r="J641" s="89"/>
      <c r="K641" s="6"/>
      <c r="L641" s="2"/>
      <c r="M641" s="2"/>
      <c r="N641" s="2"/>
      <c r="O641" s="90"/>
      <c r="P641" s="90"/>
      <c r="Q641" s="90"/>
      <c r="R641" s="2"/>
    </row>
    <row r="642">
      <c r="A642" s="2"/>
      <c r="B642" s="87"/>
      <c r="C642" s="88"/>
      <c r="D642" s="6"/>
      <c r="E642" s="89"/>
      <c r="F642" s="89"/>
      <c r="G642" s="89"/>
      <c r="H642" s="89"/>
      <c r="I642" s="89"/>
      <c r="J642" s="89"/>
      <c r="K642" s="6"/>
      <c r="L642" s="2"/>
      <c r="M642" s="2"/>
      <c r="N642" s="2"/>
      <c r="O642" s="90"/>
      <c r="P642" s="90"/>
      <c r="Q642" s="90"/>
      <c r="R642" s="2"/>
    </row>
    <row r="643">
      <c r="A643" s="2"/>
      <c r="B643" s="87"/>
      <c r="C643" s="88"/>
      <c r="D643" s="6"/>
      <c r="E643" s="89"/>
      <c r="F643" s="89"/>
      <c r="G643" s="89"/>
      <c r="H643" s="89"/>
      <c r="I643" s="89"/>
      <c r="J643" s="89"/>
      <c r="K643" s="6"/>
      <c r="L643" s="2"/>
      <c r="M643" s="2"/>
      <c r="N643" s="2"/>
      <c r="O643" s="90"/>
      <c r="P643" s="90"/>
      <c r="Q643" s="90"/>
      <c r="R643" s="2"/>
    </row>
    <row r="644">
      <c r="A644" s="2"/>
      <c r="B644" s="87"/>
      <c r="C644" s="88"/>
      <c r="D644" s="6"/>
      <c r="E644" s="89"/>
      <c r="F644" s="89"/>
      <c r="G644" s="89"/>
      <c r="H644" s="89"/>
      <c r="I644" s="89"/>
      <c r="J644" s="89"/>
      <c r="K644" s="6"/>
      <c r="L644" s="2"/>
      <c r="M644" s="2"/>
      <c r="N644" s="2"/>
      <c r="O644" s="90"/>
      <c r="P644" s="90"/>
      <c r="Q644" s="90"/>
      <c r="R644" s="2"/>
    </row>
    <row r="645">
      <c r="A645" s="2"/>
      <c r="B645" s="87"/>
      <c r="C645" s="88"/>
      <c r="D645" s="6"/>
      <c r="E645" s="89"/>
      <c r="F645" s="89"/>
      <c r="G645" s="89"/>
      <c r="H645" s="89"/>
      <c r="I645" s="89"/>
      <c r="J645" s="89"/>
      <c r="K645" s="6"/>
      <c r="L645" s="2"/>
      <c r="M645" s="2"/>
      <c r="N645" s="2"/>
      <c r="O645" s="90"/>
      <c r="P645" s="90"/>
      <c r="Q645" s="90"/>
      <c r="R645" s="2"/>
    </row>
    <row r="646">
      <c r="A646" s="2"/>
      <c r="B646" s="87"/>
      <c r="C646" s="88"/>
      <c r="D646" s="6"/>
      <c r="E646" s="89"/>
      <c r="F646" s="89"/>
      <c r="G646" s="89"/>
      <c r="H646" s="89"/>
      <c r="I646" s="89"/>
      <c r="J646" s="89"/>
      <c r="K646" s="6"/>
      <c r="L646" s="2"/>
      <c r="M646" s="2"/>
      <c r="N646" s="2"/>
      <c r="O646" s="90"/>
      <c r="P646" s="90"/>
      <c r="Q646" s="90"/>
      <c r="R646" s="2"/>
    </row>
    <row r="647">
      <c r="A647" s="2"/>
      <c r="B647" s="87"/>
      <c r="C647" s="88"/>
      <c r="D647" s="6"/>
      <c r="E647" s="89"/>
      <c r="F647" s="89"/>
      <c r="G647" s="89"/>
      <c r="H647" s="89"/>
      <c r="I647" s="89"/>
      <c r="J647" s="89"/>
      <c r="K647" s="6"/>
      <c r="L647" s="2"/>
      <c r="M647" s="2"/>
      <c r="N647" s="2"/>
      <c r="O647" s="90"/>
      <c r="P647" s="90"/>
      <c r="Q647" s="90"/>
      <c r="R647" s="2"/>
    </row>
    <row r="648">
      <c r="A648" s="2"/>
      <c r="B648" s="87"/>
      <c r="C648" s="88"/>
      <c r="D648" s="6"/>
      <c r="E648" s="89"/>
      <c r="F648" s="89"/>
      <c r="G648" s="89"/>
      <c r="H648" s="89"/>
      <c r="I648" s="89"/>
      <c r="J648" s="89"/>
      <c r="K648" s="6"/>
      <c r="L648" s="2"/>
      <c r="M648" s="2"/>
      <c r="N648" s="2"/>
      <c r="O648" s="90"/>
      <c r="P648" s="90"/>
      <c r="Q648" s="90"/>
      <c r="R648" s="2"/>
    </row>
    <row r="649">
      <c r="A649" s="2"/>
      <c r="B649" s="87"/>
      <c r="C649" s="88"/>
      <c r="D649" s="6"/>
      <c r="E649" s="89"/>
      <c r="F649" s="89"/>
      <c r="G649" s="89"/>
      <c r="H649" s="89"/>
      <c r="I649" s="89"/>
      <c r="J649" s="89"/>
      <c r="K649" s="6"/>
      <c r="L649" s="2"/>
      <c r="M649" s="2"/>
      <c r="N649" s="2"/>
      <c r="O649" s="90"/>
      <c r="P649" s="90"/>
      <c r="Q649" s="90"/>
      <c r="R649" s="2"/>
    </row>
    <row r="650">
      <c r="A650" s="2"/>
      <c r="B650" s="87"/>
      <c r="C650" s="88"/>
      <c r="D650" s="6"/>
      <c r="E650" s="89"/>
      <c r="F650" s="89"/>
      <c r="G650" s="89"/>
      <c r="H650" s="89"/>
      <c r="I650" s="89"/>
      <c r="J650" s="89"/>
      <c r="K650" s="6"/>
      <c r="L650" s="2"/>
      <c r="M650" s="2"/>
      <c r="N650" s="2"/>
      <c r="O650" s="90"/>
      <c r="P650" s="90"/>
      <c r="Q650" s="90"/>
      <c r="R650" s="2"/>
    </row>
    <row r="651">
      <c r="A651" s="2"/>
      <c r="B651" s="87"/>
      <c r="C651" s="88"/>
      <c r="D651" s="6"/>
      <c r="E651" s="89"/>
      <c r="F651" s="89"/>
      <c r="G651" s="89"/>
      <c r="H651" s="89"/>
      <c r="I651" s="89"/>
      <c r="J651" s="89"/>
      <c r="K651" s="6"/>
      <c r="L651" s="2"/>
      <c r="M651" s="2"/>
      <c r="N651" s="2"/>
      <c r="O651" s="90"/>
      <c r="P651" s="90"/>
      <c r="Q651" s="90"/>
      <c r="R651" s="2"/>
    </row>
    <row r="652">
      <c r="A652" s="2"/>
      <c r="B652" s="87"/>
      <c r="C652" s="88"/>
      <c r="D652" s="6"/>
      <c r="E652" s="89"/>
      <c r="F652" s="89"/>
      <c r="G652" s="89"/>
      <c r="H652" s="89"/>
      <c r="I652" s="89"/>
      <c r="J652" s="89"/>
      <c r="K652" s="6"/>
      <c r="L652" s="2"/>
      <c r="M652" s="2"/>
      <c r="N652" s="2"/>
      <c r="O652" s="90"/>
      <c r="P652" s="90"/>
      <c r="Q652" s="90"/>
      <c r="R652" s="2"/>
    </row>
    <row r="653">
      <c r="A653" s="2"/>
      <c r="B653" s="87"/>
      <c r="C653" s="88"/>
      <c r="D653" s="6"/>
      <c r="E653" s="89"/>
      <c r="F653" s="89"/>
      <c r="G653" s="89"/>
      <c r="H653" s="89"/>
      <c r="I653" s="89"/>
      <c r="J653" s="89"/>
      <c r="K653" s="6"/>
      <c r="L653" s="2"/>
      <c r="M653" s="2"/>
      <c r="N653" s="2"/>
      <c r="O653" s="90"/>
      <c r="P653" s="90"/>
      <c r="Q653" s="90"/>
      <c r="R653" s="2"/>
    </row>
    <row r="654">
      <c r="A654" s="2"/>
      <c r="B654" s="87"/>
      <c r="C654" s="88"/>
      <c r="D654" s="6"/>
      <c r="E654" s="89"/>
      <c r="F654" s="89"/>
      <c r="G654" s="89"/>
      <c r="H654" s="89"/>
      <c r="I654" s="89"/>
      <c r="J654" s="89"/>
      <c r="K654" s="6"/>
      <c r="L654" s="2"/>
      <c r="M654" s="2"/>
      <c r="N654" s="2"/>
      <c r="O654" s="90"/>
      <c r="P654" s="90"/>
      <c r="Q654" s="90"/>
      <c r="R654" s="2"/>
    </row>
    <row r="655">
      <c r="A655" s="2"/>
      <c r="B655" s="87"/>
      <c r="C655" s="88"/>
      <c r="D655" s="6"/>
      <c r="E655" s="89"/>
      <c r="F655" s="89"/>
      <c r="G655" s="89"/>
      <c r="H655" s="89"/>
      <c r="I655" s="89"/>
      <c r="J655" s="89"/>
      <c r="K655" s="6"/>
      <c r="L655" s="2"/>
      <c r="M655" s="2"/>
      <c r="N655" s="2"/>
      <c r="O655" s="90"/>
      <c r="P655" s="90"/>
      <c r="Q655" s="90"/>
      <c r="R655" s="2"/>
    </row>
    <row r="656">
      <c r="A656" s="2"/>
      <c r="B656" s="87"/>
      <c r="C656" s="88"/>
      <c r="D656" s="6"/>
      <c r="E656" s="89"/>
      <c r="F656" s="89"/>
      <c r="G656" s="89"/>
      <c r="H656" s="89"/>
      <c r="I656" s="89"/>
      <c r="J656" s="89"/>
      <c r="K656" s="6"/>
      <c r="L656" s="2"/>
      <c r="M656" s="2"/>
      <c r="N656" s="2"/>
      <c r="O656" s="90"/>
      <c r="P656" s="90"/>
      <c r="Q656" s="90"/>
      <c r="R656" s="2"/>
    </row>
    <row r="657">
      <c r="A657" s="2"/>
      <c r="B657" s="87"/>
      <c r="C657" s="88"/>
      <c r="D657" s="6"/>
      <c r="E657" s="89"/>
      <c r="F657" s="89"/>
      <c r="G657" s="89"/>
      <c r="H657" s="89"/>
      <c r="I657" s="89"/>
      <c r="J657" s="89"/>
      <c r="K657" s="6"/>
      <c r="L657" s="2"/>
      <c r="M657" s="2"/>
      <c r="N657" s="2"/>
      <c r="O657" s="90"/>
      <c r="P657" s="90"/>
      <c r="Q657" s="90"/>
      <c r="R657" s="2"/>
    </row>
    <row r="658">
      <c r="A658" s="2"/>
      <c r="B658" s="87"/>
      <c r="C658" s="88"/>
      <c r="D658" s="6"/>
      <c r="E658" s="89"/>
      <c r="F658" s="89"/>
      <c r="G658" s="89"/>
      <c r="H658" s="89"/>
      <c r="I658" s="89"/>
      <c r="J658" s="89"/>
      <c r="K658" s="6"/>
      <c r="L658" s="2"/>
      <c r="M658" s="2"/>
      <c r="N658" s="2"/>
      <c r="O658" s="90"/>
      <c r="P658" s="90"/>
      <c r="Q658" s="90"/>
      <c r="R658" s="2"/>
    </row>
    <row r="659">
      <c r="A659" s="2"/>
      <c r="B659" s="87"/>
      <c r="C659" s="88"/>
      <c r="D659" s="6"/>
      <c r="E659" s="89"/>
      <c r="F659" s="89"/>
      <c r="G659" s="89"/>
      <c r="H659" s="89"/>
      <c r="I659" s="89"/>
      <c r="J659" s="89"/>
      <c r="K659" s="6"/>
      <c r="L659" s="2"/>
      <c r="M659" s="2"/>
      <c r="N659" s="2"/>
      <c r="O659" s="90"/>
      <c r="P659" s="90"/>
      <c r="Q659" s="90"/>
      <c r="R659" s="2"/>
    </row>
    <row r="660">
      <c r="A660" s="2"/>
      <c r="B660" s="87"/>
      <c r="C660" s="88"/>
      <c r="D660" s="6"/>
      <c r="E660" s="89"/>
      <c r="F660" s="89"/>
      <c r="G660" s="89"/>
      <c r="H660" s="89"/>
      <c r="I660" s="89"/>
      <c r="J660" s="89"/>
      <c r="K660" s="6"/>
      <c r="L660" s="2"/>
      <c r="M660" s="2"/>
      <c r="N660" s="2"/>
      <c r="O660" s="90"/>
      <c r="P660" s="90"/>
      <c r="Q660" s="90"/>
      <c r="R660" s="2"/>
    </row>
    <row r="661">
      <c r="A661" s="2"/>
      <c r="B661" s="87"/>
      <c r="C661" s="88"/>
      <c r="D661" s="6"/>
      <c r="E661" s="89"/>
      <c r="F661" s="89"/>
      <c r="G661" s="89"/>
      <c r="H661" s="89"/>
      <c r="I661" s="89"/>
      <c r="J661" s="89"/>
      <c r="K661" s="6"/>
      <c r="L661" s="2"/>
      <c r="M661" s="2"/>
      <c r="N661" s="2"/>
      <c r="O661" s="90"/>
      <c r="P661" s="90"/>
      <c r="Q661" s="90"/>
      <c r="R661" s="2"/>
    </row>
    <row r="662">
      <c r="A662" s="2"/>
      <c r="B662" s="87"/>
      <c r="C662" s="88"/>
      <c r="D662" s="6"/>
      <c r="E662" s="89"/>
      <c r="F662" s="89"/>
      <c r="G662" s="89"/>
      <c r="H662" s="89"/>
      <c r="I662" s="89"/>
      <c r="J662" s="89"/>
      <c r="K662" s="6"/>
      <c r="L662" s="2"/>
      <c r="M662" s="2"/>
      <c r="N662" s="2"/>
      <c r="O662" s="90"/>
      <c r="P662" s="90"/>
      <c r="Q662" s="90"/>
      <c r="R662" s="2"/>
    </row>
    <row r="663">
      <c r="A663" s="2"/>
      <c r="B663" s="87"/>
      <c r="C663" s="88"/>
      <c r="D663" s="6"/>
      <c r="E663" s="89"/>
      <c r="F663" s="89"/>
      <c r="G663" s="89"/>
      <c r="H663" s="89"/>
      <c r="I663" s="89"/>
      <c r="J663" s="89"/>
      <c r="K663" s="6"/>
      <c r="L663" s="2"/>
      <c r="M663" s="2"/>
      <c r="N663" s="2"/>
      <c r="O663" s="90"/>
      <c r="P663" s="90"/>
      <c r="Q663" s="90"/>
      <c r="R663" s="2"/>
    </row>
    <row r="664">
      <c r="A664" s="2"/>
      <c r="B664" s="87"/>
      <c r="C664" s="88"/>
      <c r="D664" s="6"/>
      <c r="E664" s="89"/>
      <c r="F664" s="89"/>
      <c r="G664" s="89"/>
      <c r="H664" s="89"/>
      <c r="I664" s="89"/>
      <c r="J664" s="89"/>
      <c r="K664" s="6"/>
      <c r="L664" s="2"/>
      <c r="M664" s="2"/>
      <c r="N664" s="2"/>
      <c r="O664" s="90"/>
      <c r="P664" s="90"/>
      <c r="Q664" s="90"/>
      <c r="R664" s="2"/>
    </row>
    <row r="665">
      <c r="A665" s="2"/>
      <c r="B665" s="87"/>
      <c r="C665" s="88"/>
      <c r="D665" s="6"/>
      <c r="E665" s="89"/>
      <c r="F665" s="89"/>
      <c r="G665" s="89"/>
      <c r="H665" s="89"/>
      <c r="I665" s="89"/>
      <c r="J665" s="89"/>
      <c r="K665" s="6"/>
      <c r="L665" s="2"/>
      <c r="M665" s="2"/>
      <c r="N665" s="2"/>
      <c r="O665" s="90"/>
      <c r="P665" s="90"/>
      <c r="Q665" s="90"/>
      <c r="R665" s="2"/>
    </row>
    <row r="666">
      <c r="A666" s="2"/>
      <c r="B666" s="87"/>
      <c r="C666" s="88"/>
      <c r="D666" s="6"/>
      <c r="E666" s="89"/>
      <c r="F666" s="89"/>
      <c r="G666" s="89"/>
      <c r="H666" s="89"/>
      <c r="I666" s="89"/>
      <c r="J666" s="89"/>
      <c r="K666" s="6"/>
      <c r="L666" s="2"/>
      <c r="M666" s="2"/>
      <c r="N666" s="2"/>
      <c r="O666" s="90"/>
      <c r="P666" s="90"/>
      <c r="Q666" s="90"/>
      <c r="R666" s="2"/>
    </row>
    <row r="667">
      <c r="A667" s="2"/>
      <c r="B667" s="87"/>
      <c r="C667" s="88"/>
      <c r="D667" s="6"/>
      <c r="E667" s="89"/>
      <c r="F667" s="89"/>
      <c r="G667" s="89"/>
      <c r="H667" s="89"/>
      <c r="I667" s="89"/>
      <c r="J667" s="89"/>
      <c r="K667" s="6"/>
      <c r="L667" s="2"/>
      <c r="M667" s="2"/>
      <c r="N667" s="2"/>
      <c r="O667" s="90"/>
      <c r="P667" s="90"/>
      <c r="Q667" s="90"/>
      <c r="R667" s="2"/>
    </row>
    <row r="668">
      <c r="A668" s="2"/>
      <c r="B668" s="87"/>
      <c r="C668" s="88"/>
      <c r="D668" s="6"/>
      <c r="E668" s="89"/>
      <c r="F668" s="89"/>
      <c r="G668" s="89"/>
      <c r="H668" s="89"/>
      <c r="I668" s="89"/>
      <c r="J668" s="89"/>
      <c r="K668" s="6"/>
      <c r="L668" s="2"/>
      <c r="M668" s="2"/>
      <c r="N668" s="2"/>
      <c r="O668" s="90"/>
      <c r="P668" s="90"/>
      <c r="Q668" s="90"/>
      <c r="R668" s="2"/>
    </row>
    <row r="669">
      <c r="A669" s="2"/>
      <c r="B669" s="87"/>
      <c r="C669" s="88"/>
      <c r="D669" s="6"/>
      <c r="E669" s="89"/>
      <c r="F669" s="89"/>
      <c r="G669" s="89"/>
      <c r="H669" s="89"/>
      <c r="I669" s="89"/>
      <c r="J669" s="89"/>
      <c r="K669" s="6"/>
      <c r="L669" s="2"/>
      <c r="M669" s="2"/>
      <c r="N669" s="2"/>
      <c r="O669" s="90"/>
      <c r="P669" s="90"/>
      <c r="Q669" s="90"/>
      <c r="R669" s="2"/>
    </row>
    <row r="670">
      <c r="A670" s="2"/>
      <c r="B670" s="87"/>
      <c r="C670" s="88"/>
      <c r="D670" s="6"/>
      <c r="E670" s="89"/>
      <c r="F670" s="89"/>
      <c r="G670" s="89"/>
      <c r="H670" s="89"/>
      <c r="I670" s="89"/>
      <c r="J670" s="89"/>
      <c r="K670" s="6"/>
      <c r="L670" s="2"/>
      <c r="M670" s="2"/>
      <c r="N670" s="2"/>
      <c r="O670" s="90"/>
      <c r="P670" s="90"/>
      <c r="Q670" s="90"/>
      <c r="R670" s="2"/>
    </row>
    <row r="671">
      <c r="A671" s="2"/>
      <c r="B671" s="87"/>
      <c r="C671" s="88"/>
      <c r="D671" s="6"/>
      <c r="E671" s="89"/>
      <c r="F671" s="89"/>
      <c r="G671" s="89"/>
      <c r="H671" s="89"/>
      <c r="I671" s="89"/>
      <c r="J671" s="89"/>
      <c r="K671" s="6"/>
      <c r="L671" s="2"/>
      <c r="M671" s="2"/>
      <c r="N671" s="2"/>
      <c r="O671" s="90"/>
      <c r="P671" s="90"/>
      <c r="Q671" s="90"/>
      <c r="R671" s="2"/>
    </row>
    <row r="672">
      <c r="A672" s="2"/>
      <c r="B672" s="87"/>
      <c r="C672" s="88"/>
      <c r="D672" s="6"/>
      <c r="E672" s="89"/>
      <c r="F672" s="89"/>
      <c r="G672" s="89"/>
      <c r="H672" s="89"/>
      <c r="I672" s="89"/>
      <c r="J672" s="89"/>
      <c r="K672" s="6"/>
      <c r="L672" s="2"/>
      <c r="M672" s="2"/>
      <c r="N672" s="2"/>
      <c r="O672" s="90"/>
      <c r="P672" s="90"/>
      <c r="Q672" s="90"/>
      <c r="R672" s="2"/>
    </row>
    <row r="673">
      <c r="A673" s="2"/>
      <c r="B673" s="87"/>
      <c r="C673" s="88"/>
      <c r="D673" s="6"/>
      <c r="E673" s="89"/>
      <c r="F673" s="89"/>
      <c r="G673" s="89"/>
      <c r="H673" s="89"/>
      <c r="I673" s="89"/>
      <c r="J673" s="89"/>
      <c r="K673" s="6"/>
      <c r="L673" s="2"/>
      <c r="M673" s="2"/>
      <c r="N673" s="2"/>
      <c r="O673" s="90"/>
      <c r="P673" s="90"/>
      <c r="Q673" s="90"/>
      <c r="R673" s="2"/>
    </row>
    <row r="674">
      <c r="A674" s="2"/>
      <c r="B674" s="87"/>
      <c r="C674" s="88"/>
      <c r="D674" s="6"/>
      <c r="E674" s="89"/>
      <c r="F674" s="89"/>
      <c r="G674" s="89"/>
      <c r="H674" s="89"/>
      <c r="I674" s="89"/>
      <c r="J674" s="89"/>
      <c r="K674" s="6"/>
      <c r="L674" s="2"/>
      <c r="M674" s="2"/>
      <c r="N674" s="2"/>
      <c r="O674" s="90"/>
      <c r="P674" s="90"/>
      <c r="Q674" s="90"/>
      <c r="R674" s="2"/>
    </row>
    <row r="675">
      <c r="A675" s="2"/>
      <c r="B675" s="87"/>
      <c r="C675" s="88"/>
      <c r="D675" s="6"/>
      <c r="E675" s="89"/>
      <c r="F675" s="89"/>
      <c r="G675" s="89"/>
      <c r="H675" s="89"/>
      <c r="I675" s="89"/>
      <c r="J675" s="89"/>
      <c r="K675" s="6"/>
      <c r="L675" s="2"/>
      <c r="M675" s="2"/>
      <c r="N675" s="2"/>
      <c r="O675" s="90"/>
      <c r="P675" s="90"/>
      <c r="Q675" s="90"/>
      <c r="R675" s="2"/>
    </row>
    <row r="676">
      <c r="A676" s="2"/>
      <c r="B676" s="87"/>
      <c r="C676" s="88"/>
      <c r="D676" s="6"/>
      <c r="E676" s="89"/>
      <c r="F676" s="89"/>
      <c r="G676" s="89"/>
      <c r="H676" s="89"/>
      <c r="I676" s="89"/>
      <c r="J676" s="89"/>
      <c r="K676" s="6"/>
      <c r="L676" s="2"/>
      <c r="M676" s="2"/>
      <c r="N676" s="2"/>
      <c r="O676" s="90"/>
      <c r="P676" s="90"/>
      <c r="Q676" s="90"/>
      <c r="R676" s="2"/>
    </row>
    <row r="677">
      <c r="A677" s="2"/>
      <c r="B677" s="87"/>
      <c r="C677" s="88"/>
      <c r="D677" s="6"/>
      <c r="E677" s="89"/>
      <c r="F677" s="89"/>
      <c r="G677" s="89"/>
      <c r="H677" s="89"/>
      <c r="I677" s="89"/>
      <c r="J677" s="89"/>
      <c r="K677" s="6"/>
      <c r="L677" s="2"/>
      <c r="M677" s="2"/>
      <c r="N677" s="2"/>
      <c r="O677" s="90"/>
      <c r="P677" s="90"/>
      <c r="Q677" s="90"/>
      <c r="R677" s="2"/>
    </row>
    <row r="678">
      <c r="A678" s="2"/>
      <c r="B678" s="87"/>
      <c r="C678" s="88"/>
      <c r="D678" s="6"/>
      <c r="E678" s="89"/>
      <c r="F678" s="89"/>
      <c r="G678" s="89"/>
      <c r="H678" s="89"/>
      <c r="I678" s="89"/>
      <c r="J678" s="89"/>
      <c r="K678" s="6"/>
      <c r="L678" s="2"/>
      <c r="M678" s="2"/>
      <c r="N678" s="2"/>
      <c r="O678" s="90"/>
      <c r="P678" s="90"/>
      <c r="Q678" s="90"/>
      <c r="R678" s="2"/>
    </row>
    <row r="679">
      <c r="A679" s="2"/>
      <c r="B679" s="87"/>
      <c r="C679" s="88"/>
      <c r="D679" s="6"/>
      <c r="E679" s="89"/>
      <c r="F679" s="89"/>
      <c r="G679" s="89"/>
      <c r="H679" s="89"/>
      <c r="I679" s="89"/>
      <c r="J679" s="89"/>
      <c r="K679" s="6"/>
      <c r="L679" s="2"/>
      <c r="M679" s="2"/>
      <c r="N679" s="2"/>
      <c r="O679" s="90"/>
      <c r="P679" s="90"/>
      <c r="Q679" s="90"/>
      <c r="R679" s="2"/>
    </row>
    <row r="680">
      <c r="A680" s="2"/>
      <c r="B680" s="87"/>
      <c r="C680" s="88"/>
      <c r="D680" s="6"/>
      <c r="E680" s="89"/>
      <c r="F680" s="89"/>
      <c r="G680" s="89"/>
      <c r="H680" s="89"/>
      <c r="I680" s="89"/>
      <c r="J680" s="89"/>
      <c r="K680" s="6"/>
      <c r="L680" s="2"/>
      <c r="M680" s="2"/>
      <c r="N680" s="2"/>
      <c r="O680" s="90"/>
      <c r="P680" s="90"/>
      <c r="Q680" s="90"/>
      <c r="R680" s="2"/>
    </row>
    <row r="681">
      <c r="A681" s="2"/>
      <c r="B681" s="87"/>
      <c r="C681" s="88"/>
      <c r="D681" s="6"/>
      <c r="E681" s="89"/>
      <c r="F681" s="89"/>
      <c r="G681" s="89"/>
      <c r="H681" s="89"/>
      <c r="I681" s="89"/>
      <c r="J681" s="89"/>
      <c r="K681" s="6"/>
      <c r="L681" s="2"/>
      <c r="M681" s="2"/>
      <c r="N681" s="2"/>
      <c r="O681" s="90"/>
      <c r="P681" s="90"/>
      <c r="Q681" s="90"/>
      <c r="R681" s="2"/>
    </row>
    <row r="682">
      <c r="A682" s="2"/>
      <c r="B682" s="87"/>
      <c r="C682" s="88"/>
      <c r="D682" s="6"/>
      <c r="E682" s="89"/>
      <c r="F682" s="89"/>
      <c r="G682" s="89"/>
      <c r="H682" s="89"/>
      <c r="I682" s="89"/>
      <c r="J682" s="89"/>
      <c r="K682" s="6"/>
      <c r="L682" s="2"/>
      <c r="M682" s="2"/>
      <c r="N682" s="2"/>
      <c r="O682" s="90"/>
      <c r="P682" s="90"/>
      <c r="Q682" s="90"/>
      <c r="R682" s="2"/>
    </row>
    <row r="683">
      <c r="A683" s="2"/>
      <c r="B683" s="87"/>
      <c r="C683" s="88"/>
      <c r="D683" s="6"/>
      <c r="E683" s="89"/>
      <c r="F683" s="89"/>
      <c r="G683" s="89"/>
      <c r="H683" s="89"/>
      <c r="I683" s="89"/>
      <c r="J683" s="89"/>
      <c r="K683" s="6"/>
      <c r="L683" s="2"/>
      <c r="M683" s="2"/>
      <c r="N683" s="2"/>
      <c r="O683" s="90"/>
      <c r="P683" s="90"/>
      <c r="Q683" s="90"/>
      <c r="R683" s="2"/>
    </row>
    <row r="684">
      <c r="A684" s="2"/>
      <c r="B684" s="87"/>
      <c r="C684" s="88"/>
      <c r="D684" s="6"/>
      <c r="E684" s="89"/>
      <c r="F684" s="89"/>
      <c r="G684" s="89"/>
      <c r="H684" s="89"/>
      <c r="I684" s="89"/>
      <c r="J684" s="89"/>
      <c r="K684" s="6"/>
      <c r="L684" s="2"/>
      <c r="M684" s="2"/>
      <c r="N684" s="2"/>
      <c r="O684" s="90"/>
      <c r="P684" s="90"/>
      <c r="Q684" s="90"/>
      <c r="R684" s="2"/>
    </row>
    <row r="685">
      <c r="A685" s="2"/>
      <c r="B685" s="87"/>
      <c r="C685" s="88"/>
      <c r="D685" s="6"/>
      <c r="E685" s="89"/>
      <c r="F685" s="89"/>
      <c r="G685" s="89"/>
      <c r="H685" s="89"/>
      <c r="I685" s="89"/>
      <c r="J685" s="89"/>
      <c r="K685" s="6"/>
      <c r="L685" s="2"/>
      <c r="M685" s="2"/>
      <c r="N685" s="2"/>
      <c r="O685" s="90"/>
      <c r="P685" s="90"/>
      <c r="Q685" s="90"/>
      <c r="R685" s="2"/>
    </row>
    <row r="686">
      <c r="A686" s="2"/>
      <c r="B686" s="87"/>
      <c r="C686" s="88"/>
      <c r="D686" s="6"/>
      <c r="E686" s="89"/>
      <c r="F686" s="89"/>
      <c r="G686" s="89"/>
      <c r="H686" s="89"/>
      <c r="I686" s="89"/>
      <c r="J686" s="89"/>
      <c r="K686" s="6"/>
      <c r="L686" s="2"/>
      <c r="M686" s="2"/>
      <c r="N686" s="2"/>
      <c r="O686" s="90"/>
      <c r="P686" s="90"/>
      <c r="Q686" s="90"/>
      <c r="R686" s="2"/>
    </row>
    <row r="687">
      <c r="A687" s="2"/>
      <c r="B687" s="87"/>
      <c r="C687" s="88"/>
      <c r="D687" s="6"/>
      <c r="E687" s="89"/>
      <c r="F687" s="89"/>
      <c r="G687" s="89"/>
      <c r="H687" s="89"/>
      <c r="I687" s="89"/>
      <c r="J687" s="89"/>
      <c r="K687" s="6"/>
      <c r="L687" s="2"/>
      <c r="M687" s="2"/>
      <c r="N687" s="2"/>
      <c r="O687" s="90"/>
      <c r="P687" s="90"/>
      <c r="Q687" s="90"/>
      <c r="R687" s="2"/>
    </row>
    <row r="688">
      <c r="A688" s="2"/>
      <c r="B688" s="87"/>
      <c r="C688" s="88"/>
      <c r="D688" s="6"/>
      <c r="E688" s="89"/>
      <c r="F688" s="89"/>
      <c r="G688" s="89"/>
      <c r="H688" s="89"/>
      <c r="I688" s="89"/>
      <c r="J688" s="89"/>
      <c r="K688" s="6"/>
      <c r="L688" s="2"/>
      <c r="M688" s="2"/>
      <c r="N688" s="2"/>
      <c r="O688" s="90"/>
      <c r="P688" s="90"/>
      <c r="Q688" s="90"/>
      <c r="R688" s="2"/>
    </row>
    <row r="689">
      <c r="A689" s="2"/>
      <c r="B689" s="87"/>
      <c r="C689" s="88"/>
      <c r="D689" s="6"/>
      <c r="E689" s="89"/>
      <c r="F689" s="89"/>
      <c r="G689" s="89"/>
      <c r="H689" s="89"/>
      <c r="I689" s="89"/>
      <c r="J689" s="89"/>
      <c r="K689" s="6"/>
      <c r="L689" s="2"/>
      <c r="M689" s="2"/>
      <c r="N689" s="2"/>
      <c r="O689" s="90"/>
      <c r="P689" s="90"/>
      <c r="Q689" s="90"/>
      <c r="R689" s="2"/>
    </row>
    <row r="690">
      <c r="A690" s="2"/>
      <c r="B690" s="87"/>
      <c r="C690" s="88"/>
      <c r="D690" s="6"/>
      <c r="E690" s="89"/>
      <c r="F690" s="89"/>
      <c r="G690" s="89"/>
      <c r="H690" s="89"/>
      <c r="I690" s="89"/>
      <c r="J690" s="89"/>
      <c r="K690" s="6"/>
      <c r="L690" s="2"/>
      <c r="M690" s="2"/>
      <c r="N690" s="2"/>
      <c r="O690" s="90"/>
      <c r="P690" s="90"/>
      <c r="Q690" s="90"/>
      <c r="R690" s="2"/>
    </row>
    <row r="691">
      <c r="A691" s="2"/>
      <c r="B691" s="87"/>
      <c r="C691" s="88"/>
      <c r="D691" s="6"/>
      <c r="E691" s="89"/>
      <c r="F691" s="89"/>
      <c r="G691" s="89"/>
      <c r="H691" s="89"/>
      <c r="I691" s="89"/>
      <c r="J691" s="89"/>
      <c r="K691" s="6"/>
      <c r="L691" s="2"/>
      <c r="M691" s="2"/>
      <c r="N691" s="2"/>
      <c r="O691" s="90"/>
      <c r="P691" s="90"/>
      <c r="Q691" s="90"/>
      <c r="R691" s="2"/>
    </row>
    <row r="692">
      <c r="A692" s="2"/>
      <c r="B692" s="87"/>
      <c r="C692" s="88"/>
      <c r="D692" s="6"/>
      <c r="E692" s="89"/>
      <c r="F692" s="89"/>
      <c r="G692" s="89"/>
      <c r="H692" s="89"/>
      <c r="I692" s="89"/>
      <c r="J692" s="89"/>
      <c r="K692" s="6"/>
      <c r="L692" s="2"/>
      <c r="M692" s="2"/>
      <c r="N692" s="2"/>
      <c r="O692" s="90"/>
      <c r="P692" s="90"/>
      <c r="Q692" s="90"/>
      <c r="R692" s="2"/>
    </row>
    <row r="693">
      <c r="A693" s="2"/>
      <c r="B693" s="87"/>
      <c r="C693" s="88"/>
      <c r="D693" s="6"/>
      <c r="E693" s="89"/>
      <c r="F693" s="89"/>
      <c r="G693" s="89"/>
      <c r="H693" s="89"/>
      <c r="I693" s="89"/>
      <c r="J693" s="89"/>
      <c r="K693" s="6"/>
      <c r="L693" s="2"/>
      <c r="M693" s="2"/>
      <c r="N693" s="2"/>
      <c r="O693" s="90"/>
      <c r="P693" s="90"/>
      <c r="Q693" s="90"/>
      <c r="R693" s="2"/>
    </row>
    <row r="694">
      <c r="A694" s="2"/>
      <c r="B694" s="87"/>
      <c r="C694" s="88"/>
      <c r="D694" s="6"/>
      <c r="E694" s="89"/>
      <c r="F694" s="89"/>
      <c r="G694" s="89"/>
      <c r="H694" s="89"/>
      <c r="I694" s="89"/>
      <c r="J694" s="89"/>
      <c r="K694" s="6"/>
      <c r="L694" s="2"/>
      <c r="M694" s="2"/>
      <c r="N694" s="2"/>
      <c r="O694" s="90"/>
      <c r="P694" s="90"/>
      <c r="Q694" s="90"/>
      <c r="R694" s="2"/>
    </row>
    <row r="695">
      <c r="A695" s="2"/>
      <c r="B695" s="87"/>
      <c r="C695" s="88"/>
      <c r="D695" s="6"/>
      <c r="E695" s="89"/>
      <c r="F695" s="89"/>
      <c r="G695" s="89"/>
      <c r="H695" s="89"/>
      <c r="I695" s="89"/>
      <c r="J695" s="89"/>
      <c r="K695" s="6"/>
      <c r="L695" s="2"/>
      <c r="M695" s="2"/>
      <c r="N695" s="2"/>
      <c r="O695" s="90"/>
      <c r="P695" s="90"/>
      <c r="Q695" s="90"/>
      <c r="R695" s="2"/>
    </row>
    <row r="696">
      <c r="A696" s="2"/>
      <c r="B696" s="87"/>
      <c r="C696" s="88"/>
      <c r="D696" s="6"/>
      <c r="E696" s="89"/>
      <c r="F696" s="89"/>
      <c r="G696" s="89"/>
      <c r="H696" s="89"/>
      <c r="I696" s="89"/>
      <c r="J696" s="89"/>
      <c r="K696" s="6"/>
      <c r="L696" s="2"/>
      <c r="M696" s="2"/>
      <c r="N696" s="2"/>
      <c r="O696" s="90"/>
      <c r="P696" s="90"/>
      <c r="Q696" s="90"/>
      <c r="R696" s="2"/>
    </row>
    <row r="697">
      <c r="A697" s="2"/>
      <c r="B697" s="87"/>
      <c r="C697" s="88"/>
      <c r="D697" s="6"/>
      <c r="E697" s="89"/>
      <c r="F697" s="89"/>
      <c r="G697" s="89"/>
      <c r="H697" s="89"/>
      <c r="I697" s="89"/>
      <c r="J697" s="89"/>
      <c r="K697" s="6"/>
      <c r="L697" s="2"/>
      <c r="M697" s="2"/>
      <c r="N697" s="2"/>
      <c r="O697" s="90"/>
      <c r="P697" s="90"/>
      <c r="Q697" s="90"/>
      <c r="R697" s="2"/>
    </row>
    <row r="698">
      <c r="A698" s="2"/>
      <c r="B698" s="87"/>
      <c r="C698" s="88"/>
      <c r="D698" s="6"/>
      <c r="E698" s="89"/>
      <c r="F698" s="89"/>
      <c r="G698" s="89"/>
      <c r="H698" s="89"/>
      <c r="I698" s="89"/>
      <c r="J698" s="89"/>
      <c r="K698" s="6"/>
      <c r="L698" s="2"/>
      <c r="M698" s="2"/>
      <c r="N698" s="2"/>
      <c r="O698" s="90"/>
      <c r="P698" s="90"/>
      <c r="Q698" s="90"/>
      <c r="R698" s="2"/>
    </row>
    <row r="699">
      <c r="A699" s="2"/>
      <c r="B699" s="87"/>
      <c r="C699" s="88"/>
      <c r="D699" s="6"/>
      <c r="E699" s="89"/>
      <c r="F699" s="89"/>
      <c r="G699" s="89"/>
      <c r="H699" s="89"/>
      <c r="I699" s="89"/>
      <c r="J699" s="89"/>
      <c r="K699" s="6"/>
      <c r="L699" s="2"/>
      <c r="M699" s="2"/>
      <c r="N699" s="2"/>
      <c r="O699" s="90"/>
      <c r="P699" s="90"/>
      <c r="Q699" s="90"/>
      <c r="R699" s="2"/>
    </row>
    <row r="700">
      <c r="A700" s="2"/>
      <c r="B700" s="87"/>
      <c r="C700" s="88"/>
      <c r="D700" s="6"/>
      <c r="E700" s="89"/>
      <c r="F700" s="89"/>
      <c r="G700" s="89"/>
      <c r="H700" s="89"/>
      <c r="I700" s="89"/>
      <c r="J700" s="89"/>
      <c r="K700" s="6"/>
      <c r="L700" s="2"/>
      <c r="M700" s="2"/>
      <c r="N700" s="2"/>
      <c r="O700" s="90"/>
      <c r="P700" s="90"/>
      <c r="Q700" s="90"/>
      <c r="R700" s="2"/>
    </row>
    <row r="701">
      <c r="A701" s="2"/>
      <c r="B701" s="87"/>
      <c r="C701" s="88"/>
      <c r="D701" s="6"/>
      <c r="E701" s="89"/>
      <c r="F701" s="89"/>
      <c r="G701" s="89"/>
      <c r="H701" s="89"/>
      <c r="I701" s="89"/>
      <c r="J701" s="89"/>
      <c r="K701" s="6"/>
      <c r="L701" s="2"/>
      <c r="M701" s="2"/>
      <c r="N701" s="2"/>
      <c r="O701" s="90"/>
      <c r="P701" s="90"/>
      <c r="Q701" s="90"/>
      <c r="R701" s="2"/>
    </row>
    <row r="702">
      <c r="A702" s="2"/>
      <c r="B702" s="87"/>
      <c r="C702" s="88"/>
      <c r="D702" s="6"/>
      <c r="E702" s="89"/>
      <c r="F702" s="89"/>
      <c r="G702" s="89"/>
      <c r="H702" s="89"/>
      <c r="I702" s="89"/>
      <c r="J702" s="89"/>
      <c r="K702" s="6"/>
      <c r="L702" s="2"/>
      <c r="M702" s="2"/>
      <c r="N702" s="2"/>
      <c r="O702" s="90"/>
      <c r="P702" s="90"/>
      <c r="Q702" s="90"/>
      <c r="R702" s="2"/>
    </row>
    <row r="703">
      <c r="A703" s="2"/>
      <c r="B703" s="87"/>
      <c r="C703" s="88"/>
      <c r="D703" s="6"/>
      <c r="E703" s="89"/>
      <c r="F703" s="89"/>
      <c r="G703" s="89"/>
      <c r="H703" s="89"/>
      <c r="I703" s="89"/>
      <c r="J703" s="89"/>
      <c r="K703" s="6"/>
      <c r="L703" s="2"/>
      <c r="M703" s="2"/>
      <c r="N703" s="2"/>
      <c r="O703" s="90"/>
      <c r="P703" s="90"/>
      <c r="Q703" s="90"/>
      <c r="R703" s="2"/>
    </row>
    <row r="704">
      <c r="A704" s="2"/>
      <c r="B704" s="87"/>
      <c r="C704" s="88"/>
      <c r="D704" s="6"/>
      <c r="E704" s="89"/>
      <c r="F704" s="89"/>
      <c r="G704" s="89"/>
      <c r="H704" s="89"/>
      <c r="I704" s="89"/>
      <c r="J704" s="89"/>
      <c r="K704" s="6"/>
      <c r="L704" s="2"/>
      <c r="M704" s="2"/>
      <c r="N704" s="2"/>
      <c r="O704" s="90"/>
      <c r="P704" s="90"/>
      <c r="Q704" s="90"/>
      <c r="R704" s="2"/>
    </row>
    <row r="705">
      <c r="A705" s="2"/>
      <c r="B705" s="87"/>
      <c r="C705" s="88"/>
      <c r="D705" s="6"/>
      <c r="E705" s="89"/>
      <c r="F705" s="89"/>
      <c r="G705" s="89"/>
      <c r="H705" s="89"/>
      <c r="I705" s="89"/>
      <c r="J705" s="89"/>
      <c r="K705" s="6"/>
      <c r="L705" s="2"/>
      <c r="M705" s="2"/>
      <c r="N705" s="2"/>
      <c r="O705" s="90"/>
      <c r="P705" s="90"/>
      <c r="Q705" s="90"/>
      <c r="R705" s="2"/>
    </row>
    <row r="706">
      <c r="A706" s="2"/>
      <c r="B706" s="87"/>
      <c r="C706" s="88"/>
      <c r="D706" s="6"/>
      <c r="E706" s="89"/>
      <c r="F706" s="89"/>
      <c r="G706" s="89"/>
      <c r="H706" s="89"/>
      <c r="I706" s="89"/>
      <c r="J706" s="89"/>
      <c r="K706" s="6"/>
      <c r="L706" s="2"/>
      <c r="M706" s="2"/>
      <c r="N706" s="2"/>
      <c r="O706" s="90"/>
      <c r="P706" s="90"/>
      <c r="Q706" s="90"/>
      <c r="R706" s="2"/>
    </row>
    <row r="707">
      <c r="A707" s="2"/>
      <c r="B707" s="87"/>
      <c r="C707" s="88"/>
      <c r="D707" s="6"/>
      <c r="E707" s="89"/>
      <c r="F707" s="89"/>
      <c r="G707" s="89"/>
      <c r="H707" s="89"/>
      <c r="I707" s="89"/>
      <c r="J707" s="89"/>
      <c r="K707" s="6"/>
      <c r="L707" s="2"/>
      <c r="M707" s="2"/>
      <c r="N707" s="2"/>
      <c r="O707" s="90"/>
      <c r="P707" s="90"/>
      <c r="Q707" s="90"/>
      <c r="R707" s="2"/>
    </row>
    <row r="708">
      <c r="A708" s="2"/>
      <c r="B708" s="87"/>
      <c r="C708" s="88"/>
      <c r="D708" s="6"/>
      <c r="E708" s="89"/>
      <c r="F708" s="89"/>
      <c r="G708" s="89"/>
      <c r="H708" s="89"/>
      <c r="I708" s="89"/>
      <c r="J708" s="89"/>
      <c r="K708" s="6"/>
      <c r="L708" s="2"/>
      <c r="M708" s="2"/>
      <c r="N708" s="2"/>
      <c r="O708" s="90"/>
      <c r="P708" s="90"/>
      <c r="Q708" s="90"/>
      <c r="R708" s="2"/>
    </row>
    <row r="709">
      <c r="A709" s="2"/>
      <c r="B709" s="87"/>
      <c r="C709" s="88"/>
      <c r="D709" s="6"/>
      <c r="E709" s="89"/>
      <c r="F709" s="89"/>
      <c r="G709" s="89"/>
      <c r="H709" s="89"/>
      <c r="I709" s="89"/>
      <c r="J709" s="89"/>
      <c r="K709" s="6"/>
      <c r="L709" s="2"/>
      <c r="M709" s="2"/>
      <c r="N709" s="2"/>
      <c r="O709" s="90"/>
      <c r="P709" s="90"/>
      <c r="Q709" s="90"/>
      <c r="R709" s="2"/>
    </row>
    <row r="710">
      <c r="A710" s="2"/>
      <c r="B710" s="87"/>
      <c r="C710" s="88"/>
      <c r="D710" s="6"/>
      <c r="E710" s="89"/>
      <c r="F710" s="89"/>
      <c r="G710" s="89"/>
      <c r="H710" s="89"/>
      <c r="I710" s="89"/>
      <c r="J710" s="89"/>
      <c r="K710" s="6"/>
      <c r="L710" s="2"/>
      <c r="M710" s="2"/>
      <c r="N710" s="2"/>
      <c r="O710" s="90"/>
      <c r="P710" s="90"/>
      <c r="Q710" s="90"/>
      <c r="R710" s="2"/>
    </row>
    <row r="711">
      <c r="A711" s="2"/>
      <c r="B711" s="87"/>
      <c r="C711" s="88"/>
      <c r="D711" s="6"/>
      <c r="E711" s="89"/>
      <c r="F711" s="89"/>
      <c r="G711" s="89"/>
      <c r="H711" s="89"/>
      <c r="I711" s="89"/>
      <c r="J711" s="89"/>
      <c r="K711" s="6"/>
      <c r="L711" s="2"/>
      <c r="M711" s="2"/>
      <c r="N711" s="2"/>
      <c r="O711" s="90"/>
      <c r="P711" s="90"/>
      <c r="Q711" s="90"/>
      <c r="R711" s="2"/>
    </row>
    <row r="712">
      <c r="A712" s="2"/>
      <c r="B712" s="87"/>
      <c r="C712" s="88"/>
      <c r="D712" s="6"/>
      <c r="E712" s="89"/>
      <c r="F712" s="89"/>
      <c r="G712" s="89"/>
      <c r="H712" s="89"/>
      <c r="I712" s="89"/>
      <c r="J712" s="89"/>
      <c r="K712" s="6"/>
      <c r="L712" s="2"/>
      <c r="M712" s="2"/>
      <c r="N712" s="2"/>
      <c r="O712" s="90"/>
      <c r="P712" s="90"/>
      <c r="Q712" s="90"/>
      <c r="R712" s="2"/>
    </row>
    <row r="713">
      <c r="A713" s="2"/>
      <c r="B713" s="87"/>
      <c r="C713" s="88"/>
      <c r="D713" s="6"/>
      <c r="E713" s="89"/>
      <c r="F713" s="89"/>
      <c r="G713" s="89"/>
      <c r="H713" s="89"/>
      <c r="I713" s="89"/>
      <c r="J713" s="89"/>
      <c r="K713" s="6"/>
      <c r="L713" s="2"/>
      <c r="M713" s="2"/>
      <c r="N713" s="2"/>
      <c r="O713" s="90"/>
      <c r="P713" s="90"/>
      <c r="Q713" s="90"/>
      <c r="R713" s="2"/>
    </row>
    <row r="714">
      <c r="A714" s="2"/>
      <c r="B714" s="87"/>
      <c r="C714" s="88"/>
      <c r="D714" s="6"/>
      <c r="E714" s="89"/>
      <c r="F714" s="89"/>
      <c r="G714" s="89"/>
      <c r="H714" s="89"/>
      <c r="I714" s="89"/>
      <c r="J714" s="89"/>
      <c r="K714" s="6"/>
      <c r="L714" s="2"/>
      <c r="M714" s="2"/>
      <c r="N714" s="2"/>
      <c r="O714" s="90"/>
      <c r="P714" s="90"/>
      <c r="Q714" s="90"/>
      <c r="R714" s="2"/>
    </row>
    <row r="715">
      <c r="A715" s="2"/>
      <c r="B715" s="87"/>
      <c r="C715" s="88"/>
      <c r="D715" s="6"/>
      <c r="E715" s="89"/>
      <c r="F715" s="89"/>
      <c r="G715" s="89"/>
      <c r="H715" s="89"/>
      <c r="I715" s="89"/>
      <c r="J715" s="89"/>
      <c r="K715" s="6"/>
      <c r="L715" s="2"/>
      <c r="M715" s="2"/>
      <c r="N715" s="2"/>
      <c r="O715" s="90"/>
      <c r="P715" s="90"/>
      <c r="Q715" s="90"/>
      <c r="R715" s="2"/>
    </row>
    <row r="716">
      <c r="A716" s="2"/>
      <c r="B716" s="87"/>
      <c r="C716" s="88"/>
      <c r="D716" s="6"/>
      <c r="E716" s="89"/>
      <c r="F716" s="89"/>
      <c r="G716" s="89"/>
      <c r="H716" s="89"/>
      <c r="I716" s="89"/>
      <c r="J716" s="89"/>
      <c r="K716" s="6"/>
      <c r="L716" s="2"/>
      <c r="M716" s="2"/>
      <c r="N716" s="2"/>
      <c r="O716" s="90"/>
      <c r="P716" s="90"/>
      <c r="Q716" s="90"/>
      <c r="R716" s="2"/>
    </row>
    <row r="717">
      <c r="A717" s="2"/>
      <c r="B717" s="87"/>
      <c r="C717" s="88"/>
      <c r="D717" s="6"/>
      <c r="E717" s="89"/>
      <c r="F717" s="89"/>
      <c r="G717" s="89"/>
      <c r="H717" s="89"/>
      <c r="I717" s="89"/>
      <c r="J717" s="89"/>
      <c r="K717" s="6"/>
      <c r="L717" s="2"/>
      <c r="M717" s="2"/>
      <c r="N717" s="2"/>
      <c r="O717" s="90"/>
      <c r="P717" s="90"/>
      <c r="Q717" s="90"/>
      <c r="R717" s="2"/>
    </row>
    <row r="718">
      <c r="A718" s="2"/>
      <c r="B718" s="87"/>
      <c r="C718" s="88"/>
      <c r="D718" s="6"/>
      <c r="E718" s="89"/>
      <c r="F718" s="89"/>
      <c r="G718" s="89"/>
      <c r="H718" s="89"/>
      <c r="I718" s="89"/>
      <c r="J718" s="89"/>
      <c r="K718" s="6"/>
      <c r="L718" s="2"/>
      <c r="M718" s="2"/>
      <c r="N718" s="2"/>
      <c r="O718" s="90"/>
      <c r="P718" s="90"/>
      <c r="Q718" s="90"/>
      <c r="R718" s="2"/>
    </row>
    <row r="719">
      <c r="A719" s="2"/>
      <c r="B719" s="87"/>
      <c r="C719" s="88"/>
      <c r="D719" s="6"/>
      <c r="E719" s="89"/>
      <c r="F719" s="89"/>
      <c r="G719" s="89"/>
      <c r="H719" s="89"/>
      <c r="I719" s="89"/>
      <c r="J719" s="89"/>
      <c r="K719" s="6"/>
      <c r="L719" s="2"/>
      <c r="M719" s="2"/>
      <c r="N719" s="2"/>
      <c r="O719" s="90"/>
      <c r="P719" s="90"/>
      <c r="Q719" s="90"/>
      <c r="R719" s="2"/>
    </row>
    <row r="720">
      <c r="A720" s="2"/>
      <c r="B720" s="87"/>
      <c r="C720" s="88"/>
      <c r="D720" s="6"/>
      <c r="E720" s="89"/>
      <c r="F720" s="89"/>
      <c r="G720" s="89"/>
      <c r="H720" s="89"/>
      <c r="I720" s="89"/>
      <c r="J720" s="89"/>
      <c r="K720" s="6"/>
      <c r="L720" s="2"/>
      <c r="M720" s="2"/>
      <c r="N720" s="2"/>
      <c r="O720" s="90"/>
      <c r="P720" s="90"/>
      <c r="Q720" s="90"/>
      <c r="R720" s="2"/>
    </row>
    <row r="721">
      <c r="A721" s="2"/>
      <c r="B721" s="87"/>
      <c r="C721" s="88"/>
      <c r="D721" s="6"/>
      <c r="E721" s="89"/>
      <c r="F721" s="89"/>
      <c r="G721" s="89"/>
      <c r="H721" s="89"/>
      <c r="I721" s="89"/>
      <c r="J721" s="89"/>
      <c r="K721" s="6"/>
      <c r="L721" s="2"/>
      <c r="M721" s="2"/>
      <c r="N721" s="2"/>
      <c r="O721" s="90"/>
      <c r="P721" s="90"/>
      <c r="Q721" s="90"/>
      <c r="R721" s="2"/>
    </row>
    <row r="722">
      <c r="A722" s="2"/>
      <c r="B722" s="87"/>
      <c r="C722" s="88"/>
      <c r="D722" s="6"/>
      <c r="E722" s="89"/>
      <c r="F722" s="89"/>
      <c r="G722" s="89"/>
      <c r="H722" s="89"/>
      <c r="I722" s="89"/>
      <c r="J722" s="89"/>
      <c r="K722" s="6"/>
      <c r="L722" s="2"/>
      <c r="M722" s="2"/>
      <c r="N722" s="2"/>
      <c r="O722" s="90"/>
      <c r="P722" s="90"/>
      <c r="Q722" s="90"/>
      <c r="R722" s="2"/>
    </row>
    <row r="723">
      <c r="A723" s="2"/>
      <c r="B723" s="87"/>
      <c r="C723" s="88"/>
      <c r="D723" s="6"/>
      <c r="E723" s="89"/>
      <c r="F723" s="89"/>
      <c r="G723" s="89"/>
      <c r="H723" s="89"/>
      <c r="I723" s="89"/>
      <c r="J723" s="89"/>
      <c r="K723" s="6"/>
      <c r="L723" s="2"/>
      <c r="M723" s="2"/>
      <c r="N723" s="2"/>
      <c r="O723" s="90"/>
      <c r="P723" s="90"/>
      <c r="Q723" s="90"/>
      <c r="R723" s="2"/>
    </row>
    <row r="724">
      <c r="A724" s="2"/>
      <c r="B724" s="87"/>
      <c r="C724" s="88"/>
      <c r="D724" s="6"/>
      <c r="E724" s="89"/>
      <c r="F724" s="89"/>
      <c r="G724" s="89"/>
      <c r="H724" s="89"/>
      <c r="I724" s="89"/>
      <c r="J724" s="89"/>
      <c r="K724" s="6"/>
      <c r="L724" s="2"/>
      <c r="M724" s="2"/>
      <c r="N724" s="2"/>
      <c r="O724" s="90"/>
      <c r="P724" s="90"/>
      <c r="Q724" s="90"/>
      <c r="R724" s="2"/>
    </row>
    <row r="725">
      <c r="A725" s="2"/>
      <c r="B725" s="87"/>
      <c r="C725" s="88"/>
      <c r="D725" s="6"/>
      <c r="E725" s="89"/>
      <c r="F725" s="89"/>
      <c r="G725" s="89"/>
      <c r="H725" s="89"/>
      <c r="I725" s="89"/>
      <c r="J725" s="89"/>
      <c r="K725" s="6"/>
      <c r="L725" s="2"/>
      <c r="M725" s="2"/>
      <c r="N725" s="2"/>
      <c r="O725" s="90"/>
      <c r="P725" s="90"/>
      <c r="Q725" s="90"/>
      <c r="R725" s="2"/>
    </row>
    <row r="726">
      <c r="A726" s="2"/>
      <c r="B726" s="87"/>
      <c r="C726" s="88"/>
      <c r="D726" s="6"/>
      <c r="E726" s="89"/>
      <c r="F726" s="89"/>
      <c r="G726" s="89"/>
      <c r="H726" s="89"/>
      <c r="I726" s="89"/>
      <c r="J726" s="89"/>
      <c r="K726" s="6"/>
      <c r="L726" s="2"/>
      <c r="M726" s="2"/>
      <c r="N726" s="2"/>
      <c r="O726" s="90"/>
      <c r="P726" s="90"/>
      <c r="Q726" s="90"/>
      <c r="R726" s="2"/>
    </row>
    <row r="727">
      <c r="A727" s="2"/>
      <c r="B727" s="87"/>
      <c r="C727" s="88"/>
      <c r="D727" s="6"/>
      <c r="E727" s="89"/>
      <c r="F727" s="89"/>
      <c r="G727" s="89"/>
      <c r="H727" s="89"/>
      <c r="I727" s="89"/>
      <c r="J727" s="89"/>
      <c r="K727" s="6"/>
      <c r="L727" s="2"/>
      <c r="M727" s="2"/>
      <c r="N727" s="2"/>
      <c r="O727" s="90"/>
      <c r="P727" s="90"/>
      <c r="Q727" s="90"/>
      <c r="R727" s="2"/>
    </row>
    <row r="728">
      <c r="A728" s="2"/>
      <c r="B728" s="87"/>
      <c r="C728" s="88"/>
      <c r="D728" s="6"/>
      <c r="E728" s="89"/>
      <c r="F728" s="89"/>
      <c r="G728" s="89"/>
      <c r="H728" s="89"/>
      <c r="I728" s="89"/>
      <c r="J728" s="89"/>
      <c r="K728" s="6"/>
      <c r="L728" s="2"/>
      <c r="M728" s="2"/>
      <c r="N728" s="2"/>
      <c r="O728" s="90"/>
      <c r="P728" s="90"/>
      <c r="Q728" s="90"/>
      <c r="R728" s="2"/>
    </row>
    <row r="729">
      <c r="A729" s="2"/>
      <c r="B729" s="87"/>
      <c r="C729" s="88"/>
      <c r="D729" s="6"/>
      <c r="E729" s="89"/>
      <c r="F729" s="89"/>
      <c r="G729" s="89"/>
      <c r="H729" s="89"/>
      <c r="I729" s="89"/>
      <c r="J729" s="89"/>
      <c r="K729" s="6"/>
      <c r="L729" s="2"/>
      <c r="M729" s="2"/>
      <c r="N729" s="2"/>
      <c r="O729" s="90"/>
      <c r="P729" s="90"/>
      <c r="Q729" s="90"/>
      <c r="R729" s="2"/>
    </row>
    <row r="730">
      <c r="A730" s="2"/>
      <c r="B730" s="87"/>
      <c r="C730" s="88"/>
      <c r="D730" s="6"/>
      <c r="E730" s="89"/>
      <c r="F730" s="89"/>
      <c r="G730" s="89"/>
      <c r="H730" s="89"/>
      <c r="I730" s="89"/>
      <c r="J730" s="89"/>
      <c r="K730" s="6"/>
      <c r="L730" s="2"/>
      <c r="M730" s="2"/>
      <c r="N730" s="2"/>
      <c r="O730" s="90"/>
      <c r="P730" s="90"/>
      <c r="Q730" s="90"/>
      <c r="R730" s="2"/>
    </row>
    <row r="731">
      <c r="A731" s="2"/>
      <c r="B731" s="87"/>
      <c r="C731" s="88"/>
      <c r="D731" s="6"/>
      <c r="E731" s="89"/>
      <c r="F731" s="89"/>
      <c r="G731" s="89"/>
      <c r="H731" s="89"/>
      <c r="I731" s="89"/>
      <c r="J731" s="89"/>
      <c r="K731" s="6"/>
      <c r="L731" s="2"/>
      <c r="M731" s="2"/>
      <c r="N731" s="2"/>
      <c r="O731" s="90"/>
      <c r="P731" s="90"/>
      <c r="Q731" s="90"/>
      <c r="R731" s="2"/>
    </row>
    <row r="732">
      <c r="A732" s="2"/>
      <c r="B732" s="87"/>
      <c r="C732" s="88"/>
      <c r="D732" s="6"/>
      <c r="E732" s="89"/>
      <c r="F732" s="89"/>
      <c r="G732" s="89"/>
      <c r="H732" s="89"/>
      <c r="I732" s="89"/>
      <c r="J732" s="89"/>
      <c r="K732" s="6"/>
      <c r="L732" s="2"/>
      <c r="M732" s="2"/>
      <c r="N732" s="2"/>
      <c r="O732" s="90"/>
      <c r="P732" s="90"/>
      <c r="Q732" s="90"/>
      <c r="R732" s="2"/>
    </row>
    <row r="733">
      <c r="A733" s="2"/>
      <c r="B733" s="87"/>
      <c r="C733" s="88"/>
      <c r="D733" s="6"/>
      <c r="E733" s="89"/>
      <c r="F733" s="89"/>
      <c r="G733" s="89"/>
      <c r="H733" s="89"/>
      <c r="I733" s="89"/>
      <c r="J733" s="89"/>
      <c r="K733" s="6"/>
      <c r="L733" s="2"/>
      <c r="M733" s="2"/>
      <c r="N733" s="2"/>
      <c r="O733" s="90"/>
      <c r="P733" s="90"/>
      <c r="Q733" s="90"/>
      <c r="R733" s="2"/>
    </row>
    <row r="734">
      <c r="A734" s="2"/>
      <c r="B734" s="87"/>
      <c r="C734" s="88"/>
      <c r="D734" s="6"/>
      <c r="E734" s="89"/>
      <c r="F734" s="89"/>
      <c r="G734" s="89"/>
      <c r="H734" s="89"/>
      <c r="I734" s="89"/>
      <c r="J734" s="89"/>
      <c r="K734" s="6"/>
      <c r="L734" s="2"/>
      <c r="M734" s="2"/>
      <c r="N734" s="2"/>
      <c r="O734" s="90"/>
      <c r="P734" s="90"/>
      <c r="Q734" s="90"/>
      <c r="R734" s="2"/>
    </row>
    <row r="735">
      <c r="A735" s="2"/>
      <c r="B735" s="87"/>
      <c r="C735" s="88"/>
      <c r="D735" s="6"/>
      <c r="E735" s="89"/>
      <c r="F735" s="89"/>
      <c r="G735" s="89"/>
      <c r="H735" s="89"/>
      <c r="I735" s="89"/>
      <c r="J735" s="89"/>
      <c r="K735" s="6"/>
      <c r="L735" s="2"/>
      <c r="M735" s="2"/>
      <c r="N735" s="2"/>
      <c r="O735" s="90"/>
      <c r="P735" s="90"/>
      <c r="Q735" s="90"/>
      <c r="R735" s="2"/>
    </row>
    <row r="736">
      <c r="A736" s="2"/>
      <c r="B736" s="87"/>
      <c r="C736" s="88"/>
      <c r="D736" s="6"/>
      <c r="E736" s="89"/>
      <c r="F736" s="89"/>
      <c r="G736" s="89"/>
      <c r="H736" s="89"/>
      <c r="I736" s="89"/>
      <c r="J736" s="89"/>
      <c r="K736" s="6"/>
      <c r="L736" s="2"/>
      <c r="M736" s="2"/>
      <c r="N736" s="2"/>
      <c r="O736" s="90"/>
      <c r="P736" s="90"/>
      <c r="Q736" s="90"/>
      <c r="R736" s="2"/>
    </row>
    <row r="737">
      <c r="A737" s="2"/>
      <c r="B737" s="87"/>
      <c r="C737" s="88"/>
      <c r="D737" s="6"/>
      <c r="E737" s="89"/>
      <c r="F737" s="89"/>
      <c r="G737" s="89"/>
      <c r="H737" s="89"/>
      <c r="I737" s="89"/>
      <c r="J737" s="89"/>
      <c r="K737" s="6"/>
      <c r="L737" s="2"/>
      <c r="M737" s="2"/>
      <c r="N737" s="2"/>
      <c r="O737" s="90"/>
      <c r="P737" s="90"/>
      <c r="Q737" s="90"/>
      <c r="R737" s="2"/>
    </row>
    <row r="738">
      <c r="A738" s="2"/>
      <c r="B738" s="87"/>
      <c r="C738" s="88"/>
      <c r="D738" s="6"/>
      <c r="E738" s="89"/>
      <c r="F738" s="89"/>
      <c r="G738" s="89"/>
      <c r="H738" s="89"/>
      <c r="I738" s="89"/>
      <c r="J738" s="89"/>
      <c r="K738" s="6"/>
      <c r="L738" s="2"/>
      <c r="M738" s="2"/>
      <c r="N738" s="2"/>
      <c r="O738" s="90"/>
      <c r="P738" s="90"/>
      <c r="Q738" s="90"/>
      <c r="R738" s="2"/>
    </row>
    <row r="739">
      <c r="A739" s="2"/>
      <c r="B739" s="87"/>
      <c r="C739" s="88"/>
      <c r="D739" s="6"/>
      <c r="E739" s="89"/>
      <c r="F739" s="89"/>
      <c r="G739" s="89"/>
      <c r="H739" s="89"/>
      <c r="I739" s="89"/>
      <c r="J739" s="89"/>
      <c r="K739" s="6"/>
      <c r="L739" s="2"/>
      <c r="M739" s="2"/>
      <c r="N739" s="2"/>
      <c r="O739" s="90"/>
      <c r="P739" s="90"/>
      <c r="Q739" s="90"/>
      <c r="R739" s="2"/>
    </row>
    <row r="740">
      <c r="A740" s="2"/>
      <c r="B740" s="87"/>
      <c r="C740" s="88"/>
      <c r="D740" s="6"/>
      <c r="E740" s="89"/>
      <c r="F740" s="89"/>
      <c r="G740" s="89"/>
      <c r="H740" s="89"/>
      <c r="I740" s="89"/>
      <c r="J740" s="89"/>
      <c r="K740" s="6"/>
      <c r="L740" s="2"/>
      <c r="M740" s="2"/>
      <c r="N740" s="2"/>
      <c r="O740" s="90"/>
      <c r="P740" s="90"/>
      <c r="Q740" s="90"/>
      <c r="R740" s="2"/>
    </row>
    <row r="741">
      <c r="A741" s="2"/>
      <c r="B741" s="87"/>
      <c r="C741" s="88"/>
      <c r="D741" s="6"/>
      <c r="E741" s="89"/>
      <c r="F741" s="89"/>
      <c r="G741" s="89"/>
      <c r="H741" s="89"/>
      <c r="I741" s="89"/>
      <c r="J741" s="89"/>
      <c r="K741" s="6"/>
      <c r="L741" s="2"/>
      <c r="M741" s="2"/>
      <c r="N741" s="2"/>
      <c r="O741" s="90"/>
      <c r="P741" s="90"/>
      <c r="Q741" s="90"/>
      <c r="R741" s="2"/>
    </row>
    <row r="742">
      <c r="A742" s="2"/>
      <c r="B742" s="87"/>
      <c r="C742" s="88"/>
      <c r="D742" s="6"/>
      <c r="E742" s="89"/>
      <c r="F742" s="89"/>
      <c r="G742" s="89"/>
      <c r="H742" s="89"/>
      <c r="I742" s="89"/>
      <c r="J742" s="89"/>
      <c r="K742" s="6"/>
      <c r="L742" s="2"/>
      <c r="M742" s="2"/>
      <c r="N742" s="2"/>
      <c r="O742" s="90"/>
      <c r="P742" s="90"/>
      <c r="Q742" s="90"/>
      <c r="R742" s="2"/>
    </row>
    <row r="743">
      <c r="A743" s="2"/>
      <c r="B743" s="87"/>
      <c r="C743" s="88"/>
      <c r="D743" s="6"/>
      <c r="E743" s="89"/>
      <c r="F743" s="89"/>
      <c r="G743" s="89"/>
      <c r="H743" s="89"/>
      <c r="I743" s="89"/>
      <c r="J743" s="89"/>
      <c r="K743" s="6"/>
      <c r="L743" s="2"/>
      <c r="M743" s="2"/>
      <c r="N743" s="2"/>
      <c r="O743" s="90"/>
      <c r="P743" s="90"/>
      <c r="Q743" s="90"/>
      <c r="R743" s="2"/>
    </row>
    <row r="744">
      <c r="A744" s="2"/>
      <c r="B744" s="87"/>
      <c r="C744" s="88"/>
      <c r="D744" s="6"/>
      <c r="E744" s="89"/>
      <c r="F744" s="89"/>
      <c r="G744" s="89"/>
      <c r="H744" s="89"/>
      <c r="I744" s="89"/>
      <c r="J744" s="89"/>
      <c r="K744" s="6"/>
      <c r="L744" s="2"/>
      <c r="M744" s="2"/>
      <c r="N744" s="2"/>
      <c r="O744" s="90"/>
      <c r="P744" s="90"/>
      <c r="Q744" s="90"/>
      <c r="R744" s="2"/>
    </row>
    <row r="745">
      <c r="A745" s="2"/>
      <c r="B745" s="87"/>
      <c r="C745" s="88"/>
      <c r="D745" s="6"/>
      <c r="E745" s="89"/>
      <c r="F745" s="89"/>
      <c r="G745" s="89"/>
      <c r="H745" s="89"/>
      <c r="I745" s="89"/>
      <c r="J745" s="89"/>
      <c r="K745" s="6"/>
      <c r="L745" s="2"/>
      <c r="M745" s="2"/>
      <c r="N745" s="2"/>
      <c r="O745" s="90"/>
      <c r="P745" s="90"/>
      <c r="Q745" s="90"/>
      <c r="R745" s="2"/>
    </row>
    <row r="746">
      <c r="A746" s="2"/>
      <c r="B746" s="87"/>
      <c r="C746" s="88"/>
      <c r="D746" s="6"/>
      <c r="E746" s="89"/>
      <c r="F746" s="89"/>
      <c r="G746" s="89"/>
      <c r="H746" s="89"/>
      <c r="I746" s="89"/>
      <c r="J746" s="89"/>
      <c r="K746" s="6"/>
      <c r="L746" s="2"/>
      <c r="M746" s="2"/>
      <c r="N746" s="2"/>
      <c r="O746" s="90"/>
      <c r="P746" s="90"/>
      <c r="Q746" s="90"/>
      <c r="R746" s="2"/>
    </row>
    <row r="747">
      <c r="A747" s="2"/>
      <c r="B747" s="87"/>
      <c r="C747" s="88"/>
      <c r="D747" s="6"/>
      <c r="E747" s="89"/>
      <c r="F747" s="89"/>
      <c r="G747" s="89"/>
      <c r="H747" s="89"/>
      <c r="I747" s="89"/>
      <c r="J747" s="89"/>
      <c r="K747" s="6"/>
      <c r="L747" s="2"/>
      <c r="M747" s="2"/>
      <c r="N747" s="2"/>
      <c r="O747" s="90"/>
      <c r="P747" s="90"/>
      <c r="Q747" s="90"/>
      <c r="R747" s="2"/>
    </row>
    <row r="748">
      <c r="A748" s="2"/>
      <c r="B748" s="87"/>
      <c r="C748" s="88"/>
      <c r="D748" s="6"/>
      <c r="E748" s="89"/>
      <c r="F748" s="89"/>
      <c r="G748" s="89"/>
      <c r="H748" s="89"/>
      <c r="I748" s="89"/>
      <c r="J748" s="89"/>
      <c r="K748" s="6"/>
      <c r="L748" s="2"/>
      <c r="M748" s="2"/>
      <c r="N748" s="2"/>
      <c r="O748" s="90"/>
      <c r="P748" s="90"/>
      <c r="Q748" s="90"/>
      <c r="R748" s="2"/>
    </row>
    <row r="749">
      <c r="A749" s="2"/>
      <c r="B749" s="87"/>
      <c r="C749" s="88"/>
      <c r="D749" s="6"/>
      <c r="E749" s="89"/>
      <c r="F749" s="89"/>
      <c r="G749" s="89"/>
      <c r="H749" s="89"/>
      <c r="I749" s="89"/>
      <c r="J749" s="89"/>
      <c r="K749" s="6"/>
      <c r="L749" s="2"/>
      <c r="M749" s="2"/>
      <c r="N749" s="2"/>
      <c r="O749" s="90"/>
      <c r="P749" s="90"/>
      <c r="Q749" s="90"/>
      <c r="R749" s="2"/>
    </row>
    <row r="750">
      <c r="A750" s="2"/>
      <c r="B750" s="87"/>
      <c r="C750" s="88"/>
      <c r="D750" s="6"/>
      <c r="E750" s="89"/>
      <c r="F750" s="89"/>
      <c r="G750" s="89"/>
      <c r="H750" s="89"/>
      <c r="I750" s="89"/>
      <c r="J750" s="89"/>
      <c r="K750" s="6"/>
      <c r="L750" s="2"/>
      <c r="M750" s="2"/>
      <c r="N750" s="2"/>
      <c r="O750" s="90"/>
      <c r="P750" s="90"/>
      <c r="Q750" s="90"/>
      <c r="R750" s="2"/>
    </row>
    <row r="751">
      <c r="A751" s="2"/>
      <c r="B751" s="87"/>
      <c r="C751" s="88"/>
      <c r="D751" s="6"/>
      <c r="E751" s="89"/>
      <c r="F751" s="89"/>
      <c r="G751" s="89"/>
      <c r="H751" s="89"/>
      <c r="I751" s="89"/>
      <c r="J751" s="89"/>
      <c r="K751" s="6"/>
      <c r="L751" s="2"/>
      <c r="M751" s="2"/>
      <c r="N751" s="2"/>
      <c r="O751" s="90"/>
      <c r="P751" s="90"/>
      <c r="Q751" s="90"/>
      <c r="R751" s="2"/>
    </row>
    <row r="752">
      <c r="A752" s="2"/>
      <c r="B752" s="87"/>
      <c r="C752" s="88"/>
      <c r="D752" s="6"/>
      <c r="E752" s="89"/>
      <c r="F752" s="89"/>
      <c r="G752" s="89"/>
      <c r="H752" s="89"/>
      <c r="I752" s="89"/>
      <c r="J752" s="89"/>
      <c r="K752" s="6"/>
      <c r="L752" s="2"/>
      <c r="M752" s="2"/>
      <c r="N752" s="2"/>
      <c r="O752" s="90"/>
      <c r="P752" s="90"/>
      <c r="Q752" s="90"/>
      <c r="R752" s="2"/>
    </row>
    <row r="753">
      <c r="A753" s="2"/>
      <c r="B753" s="87"/>
      <c r="C753" s="88"/>
      <c r="D753" s="6"/>
      <c r="E753" s="89"/>
      <c r="F753" s="89"/>
      <c r="G753" s="89"/>
      <c r="H753" s="89"/>
      <c r="I753" s="89"/>
      <c r="J753" s="89"/>
      <c r="K753" s="6"/>
      <c r="L753" s="2"/>
      <c r="M753" s="2"/>
      <c r="N753" s="2"/>
      <c r="O753" s="90"/>
      <c r="P753" s="90"/>
      <c r="Q753" s="90"/>
      <c r="R753" s="2"/>
    </row>
    <row r="754">
      <c r="A754" s="2"/>
      <c r="B754" s="87"/>
      <c r="C754" s="88"/>
      <c r="D754" s="6"/>
      <c r="E754" s="89"/>
      <c r="F754" s="89"/>
      <c r="G754" s="89"/>
      <c r="H754" s="89"/>
      <c r="I754" s="89"/>
      <c r="J754" s="89"/>
      <c r="K754" s="6"/>
      <c r="L754" s="2"/>
      <c r="M754" s="2"/>
      <c r="N754" s="2"/>
      <c r="O754" s="90"/>
      <c r="P754" s="90"/>
      <c r="Q754" s="90"/>
      <c r="R754" s="2"/>
    </row>
    <row r="755">
      <c r="A755" s="2"/>
      <c r="B755" s="87"/>
      <c r="C755" s="88"/>
      <c r="D755" s="6"/>
      <c r="E755" s="89"/>
      <c r="F755" s="89"/>
      <c r="G755" s="89"/>
      <c r="H755" s="89"/>
      <c r="I755" s="89"/>
      <c r="J755" s="89"/>
      <c r="K755" s="6"/>
      <c r="L755" s="2"/>
      <c r="M755" s="2"/>
      <c r="N755" s="2"/>
      <c r="O755" s="90"/>
      <c r="P755" s="90"/>
      <c r="Q755" s="90"/>
      <c r="R755" s="2"/>
    </row>
    <row r="756">
      <c r="A756" s="2"/>
      <c r="B756" s="87"/>
      <c r="C756" s="88"/>
      <c r="D756" s="6"/>
      <c r="E756" s="89"/>
      <c r="F756" s="89"/>
      <c r="G756" s="89"/>
      <c r="H756" s="89"/>
      <c r="I756" s="89"/>
      <c r="J756" s="89"/>
      <c r="K756" s="6"/>
      <c r="L756" s="2"/>
      <c r="M756" s="2"/>
      <c r="N756" s="2"/>
      <c r="O756" s="90"/>
      <c r="P756" s="90"/>
      <c r="Q756" s="90"/>
      <c r="R756" s="2"/>
    </row>
    <row r="757">
      <c r="A757" s="2"/>
      <c r="B757" s="87"/>
      <c r="C757" s="88"/>
      <c r="D757" s="6"/>
      <c r="E757" s="89"/>
      <c r="F757" s="89"/>
      <c r="G757" s="89"/>
      <c r="H757" s="89"/>
      <c r="I757" s="89"/>
      <c r="J757" s="89"/>
      <c r="K757" s="6"/>
      <c r="L757" s="2"/>
      <c r="M757" s="2"/>
      <c r="N757" s="2"/>
      <c r="O757" s="90"/>
      <c r="P757" s="90"/>
      <c r="Q757" s="90"/>
      <c r="R757" s="2"/>
    </row>
    <row r="758">
      <c r="A758" s="2"/>
      <c r="B758" s="87"/>
      <c r="C758" s="88"/>
      <c r="D758" s="6"/>
      <c r="E758" s="89"/>
      <c r="F758" s="89"/>
      <c r="G758" s="89"/>
      <c r="H758" s="89"/>
      <c r="I758" s="89"/>
      <c r="J758" s="89"/>
      <c r="K758" s="6"/>
      <c r="L758" s="2"/>
      <c r="M758" s="2"/>
      <c r="N758" s="2"/>
      <c r="O758" s="90"/>
      <c r="P758" s="90"/>
      <c r="Q758" s="90"/>
      <c r="R758" s="2"/>
    </row>
    <row r="759">
      <c r="A759" s="2"/>
      <c r="B759" s="87"/>
      <c r="C759" s="88"/>
      <c r="D759" s="6"/>
      <c r="E759" s="89"/>
      <c r="F759" s="89"/>
      <c r="G759" s="89"/>
      <c r="H759" s="89"/>
      <c r="I759" s="89"/>
      <c r="J759" s="89"/>
      <c r="K759" s="6"/>
      <c r="L759" s="2"/>
      <c r="M759" s="2"/>
      <c r="N759" s="2"/>
      <c r="O759" s="90"/>
      <c r="P759" s="90"/>
      <c r="Q759" s="90"/>
      <c r="R759" s="2"/>
    </row>
    <row r="760">
      <c r="A760" s="2"/>
      <c r="B760" s="87"/>
      <c r="C760" s="88"/>
      <c r="D760" s="6"/>
      <c r="E760" s="89"/>
      <c r="F760" s="89"/>
      <c r="G760" s="89"/>
      <c r="H760" s="89"/>
      <c r="I760" s="89"/>
      <c r="J760" s="89"/>
      <c r="K760" s="6"/>
      <c r="L760" s="2"/>
      <c r="M760" s="2"/>
      <c r="N760" s="2"/>
      <c r="O760" s="90"/>
      <c r="P760" s="90"/>
      <c r="Q760" s="90"/>
      <c r="R760" s="2"/>
    </row>
    <row r="761">
      <c r="A761" s="2"/>
      <c r="B761" s="87"/>
      <c r="C761" s="88"/>
      <c r="D761" s="6"/>
      <c r="E761" s="89"/>
      <c r="F761" s="89"/>
      <c r="G761" s="89"/>
      <c r="H761" s="89"/>
      <c r="I761" s="89"/>
      <c r="J761" s="89"/>
      <c r="K761" s="6"/>
      <c r="L761" s="2"/>
      <c r="M761" s="2"/>
      <c r="N761" s="2"/>
      <c r="O761" s="90"/>
      <c r="P761" s="90"/>
      <c r="Q761" s="90"/>
      <c r="R761" s="2"/>
    </row>
    <row r="762">
      <c r="A762" s="2"/>
      <c r="B762" s="87"/>
      <c r="C762" s="88"/>
      <c r="D762" s="6"/>
      <c r="E762" s="89"/>
      <c r="F762" s="89"/>
      <c r="G762" s="89"/>
      <c r="H762" s="89"/>
      <c r="I762" s="89"/>
      <c r="J762" s="89"/>
      <c r="K762" s="6"/>
      <c r="L762" s="2"/>
      <c r="M762" s="2"/>
      <c r="N762" s="2"/>
      <c r="O762" s="90"/>
      <c r="P762" s="90"/>
      <c r="Q762" s="90"/>
      <c r="R762" s="2"/>
    </row>
    <row r="763">
      <c r="A763" s="2"/>
      <c r="B763" s="87"/>
      <c r="C763" s="88"/>
      <c r="D763" s="6"/>
      <c r="E763" s="89"/>
      <c r="F763" s="89"/>
      <c r="G763" s="89"/>
      <c r="H763" s="89"/>
      <c r="I763" s="89"/>
      <c r="J763" s="89"/>
      <c r="K763" s="6"/>
      <c r="L763" s="2"/>
      <c r="M763" s="2"/>
      <c r="N763" s="2"/>
      <c r="O763" s="90"/>
      <c r="P763" s="90"/>
      <c r="Q763" s="90"/>
      <c r="R763" s="2"/>
    </row>
    <row r="764">
      <c r="A764" s="2"/>
      <c r="B764" s="87"/>
      <c r="C764" s="88"/>
      <c r="D764" s="6"/>
      <c r="E764" s="89"/>
      <c r="F764" s="89"/>
      <c r="G764" s="89"/>
      <c r="H764" s="89"/>
      <c r="I764" s="89"/>
      <c r="J764" s="89"/>
      <c r="K764" s="6"/>
      <c r="L764" s="2"/>
      <c r="M764" s="2"/>
      <c r="N764" s="2"/>
      <c r="O764" s="90"/>
      <c r="P764" s="90"/>
      <c r="Q764" s="90"/>
      <c r="R764" s="2"/>
    </row>
    <row r="765">
      <c r="A765" s="2"/>
      <c r="B765" s="87"/>
      <c r="C765" s="88"/>
      <c r="D765" s="6"/>
      <c r="E765" s="89"/>
      <c r="F765" s="89"/>
      <c r="G765" s="89"/>
      <c r="H765" s="89"/>
      <c r="I765" s="89"/>
      <c r="J765" s="89"/>
      <c r="K765" s="6"/>
      <c r="L765" s="2"/>
      <c r="M765" s="2"/>
      <c r="N765" s="2"/>
      <c r="O765" s="90"/>
      <c r="P765" s="90"/>
      <c r="Q765" s="90"/>
      <c r="R765" s="2"/>
    </row>
    <row r="766">
      <c r="A766" s="2"/>
      <c r="B766" s="87"/>
      <c r="C766" s="88"/>
      <c r="D766" s="6"/>
      <c r="E766" s="89"/>
      <c r="F766" s="89"/>
      <c r="G766" s="89"/>
      <c r="H766" s="89"/>
      <c r="I766" s="89"/>
      <c r="J766" s="89"/>
      <c r="K766" s="6"/>
      <c r="L766" s="2"/>
      <c r="M766" s="2"/>
      <c r="N766" s="2"/>
      <c r="O766" s="90"/>
      <c r="P766" s="90"/>
      <c r="Q766" s="90"/>
      <c r="R766" s="2"/>
    </row>
    <row r="767">
      <c r="A767" s="2"/>
      <c r="B767" s="87"/>
      <c r="C767" s="88"/>
      <c r="D767" s="6"/>
      <c r="E767" s="89"/>
      <c r="F767" s="89"/>
      <c r="G767" s="89"/>
      <c r="H767" s="89"/>
      <c r="I767" s="89"/>
      <c r="J767" s="89"/>
      <c r="K767" s="6"/>
      <c r="L767" s="2"/>
      <c r="M767" s="2"/>
      <c r="N767" s="2"/>
      <c r="O767" s="90"/>
      <c r="P767" s="90"/>
      <c r="Q767" s="90"/>
      <c r="R767" s="2"/>
    </row>
    <row r="768">
      <c r="A768" s="2"/>
      <c r="B768" s="87"/>
      <c r="C768" s="88"/>
      <c r="D768" s="6"/>
      <c r="E768" s="89"/>
      <c r="F768" s="89"/>
      <c r="G768" s="89"/>
      <c r="H768" s="89"/>
      <c r="I768" s="89"/>
      <c r="J768" s="89"/>
      <c r="K768" s="6"/>
      <c r="L768" s="2"/>
      <c r="M768" s="2"/>
      <c r="N768" s="2"/>
      <c r="O768" s="90"/>
      <c r="P768" s="90"/>
      <c r="Q768" s="90"/>
      <c r="R768" s="2"/>
    </row>
    <row r="769">
      <c r="A769" s="2"/>
      <c r="B769" s="87"/>
      <c r="C769" s="88"/>
      <c r="D769" s="6"/>
      <c r="E769" s="89"/>
      <c r="F769" s="89"/>
      <c r="G769" s="89"/>
      <c r="H769" s="89"/>
      <c r="I769" s="89"/>
      <c r="J769" s="89"/>
      <c r="K769" s="6"/>
      <c r="L769" s="2"/>
      <c r="M769" s="2"/>
      <c r="N769" s="2"/>
      <c r="O769" s="90"/>
      <c r="P769" s="90"/>
      <c r="Q769" s="90"/>
      <c r="R769" s="2"/>
    </row>
    <row r="770">
      <c r="A770" s="2"/>
      <c r="B770" s="87"/>
      <c r="C770" s="88"/>
      <c r="D770" s="6"/>
      <c r="E770" s="89"/>
      <c r="F770" s="89"/>
      <c r="G770" s="89"/>
      <c r="H770" s="89"/>
      <c r="I770" s="89"/>
      <c r="J770" s="89"/>
      <c r="K770" s="6"/>
      <c r="L770" s="2"/>
      <c r="M770" s="2"/>
      <c r="N770" s="2"/>
      <c r="O770" s="90"/>
      <c r="P770" s="90"/>
      <c r="Q770" s="90"/>
      <c r="R770" s="2"/>
    </row>
    <row r="771">
      <c r="A771" s="2"/>
      <c r="B771" s="87"/>
      <c r="C771" s="88"/>
      <c r="D771" s="6"/>
      <c r="E771" s="89"/>
      <c r="F771" s="89"/>
      <c r="G771" s="89"/>
      <c r="H771" s="89"/>
      <c r="I771" s="89"/>
      <c r="J771" s="89"/>
      <c r="K771" s="6"/>
      <c r="L771" s="2"/>
      <c r="M771" s="2"/>
      <c r="N771" s="2"/>
      <c r="O771" s="90"/>
      <c r="P771" s="90"/>
      <c r="Q771" s="90"/>
      <c r="R771" s="2"/>
    </row>
    <row r="772">
      <c r="A772" s="2"/>
      <c r="B772" s="87"/>
      <c r="C772" s="88"/>
      <c r="D772" s="6"/>
      <c r="E772" s="89"/>
      <c r="F772" s="89"/>
      <c r="G772" s="89"/>
      <c r="H772" s="89"/>
      <c r="I772" s="89"/>
      <c r="J772" s="89"/>
      <c r="K772" s="6"/>
      <c r="L772" s="2"/>
      <c r="M772" s="2"/>
      <c r="N772" s="2"/>
      <c r="O772" s="90"/>
      <c r="P772" s="90"/>
      <c r="Q772" s="90"/>
      <c r="R772" s="2"/>
    </row>
    <row r="773">
      <c r="A773" s="2"/>
      <c r="B773" s="87"/>
      <c r="C773" s="88"/>
      <c r="D773" s="6"/>
      <c r="E773" s="89"/>
      <c r="F773" s="89"/>
      <c r="G773" s="89"/>
      <c r="H773" s="89"/>
      <c r="I773" s="89"/>
      <c r="J773" s="89"/>
      <c r="K773" s="6"/>
      <c r="L773" s="2"/>
      <c r="M773" s="2"/>
      <c r="N773" s="2"/>
      <c r="O773" s="90"/>
      <c r="P773" s="90"/>
      <c r="Q773" s="90"/>
      <c r="R773" s="2"/>
    </row>
    <row r="774">
      <c r="A774" s="2"/>
      <c r="B774" s="87"/>
      <c r="C774" s="88"/>
      <c r="D774" s="6"/>
      <c r="E774" s="89"/>
      <c r="F774" s="89"/>
      <c r="G774" s="89"/>
      <c r="H774" s="89"/>
      <c r="I774" s="89"/>
      <c r="J774" s="89"/>
      <c r="K774" s="6"/>
      <c r="L774" s="2"/>
      <c r="M774" s="2"/>
      <c r="N774" s="2"/>
      <c r="O774" s="90"/>
      <c r="P774" s="90"/>
      <c r="Q774" s="90"/>
      <c r="R774" s="2"/>
    </row>
    <row r="775">
      <c r="A775" s="2"/>
      <c r="B775" s="87"/>
      <c r="C775" s="88"/>
      <c r="D775" s="6"/>
      <c r="E775" s="89"/>
      <c r="F775" s="89"/>
      <c r="G775" s="89"/>
      <c r="H775" s="89"/>
      <c r="I775" s="89"/>
      <c r="J775" s="89"/>
      <c r="K775" s="6"/>
      <c r="L775" s="2"/>
      <c r="M775" s="2"/>
      <c r="N775" s="2"/>
      <c r="O775" s="90"/>
      <c r="P775" s="90"/>
      <c r="Q775" s="90"/>
      <c r="R775" s="2"/>
    </row>
    <row r="776">
      <c r="A776" s="2"/>
      <c r="B776" s="87"/>
      <c r="C776" s="88"/>
      <c r="D776" s="6"/>
      <c r="E776" s="89"/>
      <c r="F776" s="89"/>
      <c r="G776" s="89"/>
      <c r="H776" s="89"/>
      <c r="I776" s="89"/>
      <c r="J776" s="89"/>
      <c r="K776" s="6"/>
      <c r="L776" s="2"/>
      <c r="M776" s="2"/>
      <c r="N776" s="2"/>
      <c r="O776" s="90"/>
      <c r="P776" s="90"/>
      <c r="Q776" s="90"/>
      <c r="R776" s="2"/>
    </row>
    <row r="777">
      <c r="A777" s="2"/>
      <c r="B777" s="87"/>
      <c r="C777" s="88"/>
      <c r="D777" s="6"/>
      <c r="E777" s="89"/>
      <c r="F777" s="89"/>
      <c r="G777" s="89"/>
      <c r="H777" s="89"/>
      <c r="I777" s="89"/>
      <c r="J777" s="89"/>
      <c r="K777" s="6"/>
      <c r="L777" s="2"/>
      <c r="M777" s="2"/>
      <c r="N777" s="2"/>
      <c r="O777" s="90"/>
      <c r="P777" s="90"/>
      <c r="Q777" s="90"/>
      <c r="R777" s="2"/>
    </row>
    <row r="778">
      <c r="A778" s="2"/>
      <c r="B778" s="87"/>
      <c r="C778" s="88"/>
      <c r="D778" s="6"/>
      <c r="E778" s="89"/>
      <c r="F778" s="89"/>
      <c r="G778" s="89"/>
      <c r="H778" s="89"/>
      <c r="I778" s="89"/>
      <c r="J778" s="89"/>
      <c r="K778" s="6"/>
      <c r="L778" s="2"/>
      <c r="M778" s="2"/>
      <c r="N778" s="2"/>
      <c r="O778" s="90"/>
      <c r="P778" s="90"/>
      <c r="Q778" s="90"/>
      <c r="R778" s="2"/>
    </row>
    <row r="779">
      <c r="A779" s="2"/>
      <c r="B779" s="87"/>
      <c r="C779" s="88"/>
      <c r="D779" s="6"/>
      <c r="E779" s="89"/>
      <c r="F779" s="89"/>
      <c r="G779" s="89"/>
      <c r="H779" s="89"/>
      <c r="I779" s="89"/>
      <c r="J779" s="89"/>
      <c r="K779" s="6"/>
      <c r="L779" s="2"/>
      <c r="M779" s="2"/>
      <c r="N779" s="2"/>
      <c r="O779" s="90"/>
      <c r="P779" s="90"/>
      <c r="Q779" s="90"/>
      <c r="R779" s="2"/>
    </row>
    <row r="780">
      <c r="A780" s="2"/>
      <c r="B780" s="87"/>
      <c r="C780" s="88"/>
      <c r="D780" s="6"/>
      <c r="E780" s="89"/>
      <c r="F780" s="89"/>
      <c r="G780" s="89"/>
      <c r="H780" s="89"/>
      <c r="I780" s="89"/>
      <c r="J780" s="89"/>
      <c r="K780" s="6"/>
      <c r="L780" s="2"/>
      <c r="M780" s="2"/>
      <c r="N780" s="2"/>
      <c r="O780" s="90"/>
      <c r="P780" s="90"/>
      <c r="Q780" s="90"/>
      <c r="R780" s="2"/>
    </row>
    <row r="781">
      <c r="A781" s="2"/>
      <c r="B781" s="87"/>
      <c r="C781" s="88"/>
      <c r="D781" s="6"/>
      <c r="E781" s="89"/>
      <c r="F781" s="89"/>
      <c r="G781" s="89"/>
      <c r="H781" s="89"/>
      <c r="I781" s="89"/>
      <c r="J781" s="89"/>
      <c r="K781" s="6"/>
      <c r="L781" s="2"/>
      <c r="M781" s="2"/>
      <c r="N781" s="2"/>
      <c r="O781" s="90"/>
      <c r="P781" s="90"/>
      <c r="Q781" s="90"/>
      <c r="R781" s="2"/>
    </row>
    <row r="782">
      <c r="A782" s="2"/>
      <c r="B782" s="87"/>
      <c r="C782" s="88"/>
      <c r="D782" s="6"/>
      <c r="E782" s="89"/>
      <c r="F782" s="89"/>
      <c r="G782" s="89"/>
      <c r="H782" s="89"/>
      <c r="I782" s="89"/>
      <c r="J782" s="89"/>
      <c r="K782" s="6"/>
      <c r="L782" s="2"/>
      <c r="M782" s="2"/>
      <c r="N782" s="2"/>
      <c r="O782" s="90"/>
      <c r="P782" s="90"/>
      <c r="Q782" s="90"/>
      <c r="R782" s="2"/>
    </row>
    <row r="783">
      <c r="A783" s="2"/>
      <c r="B783" s="87"/>
      <c r="C783" s="88"/>
      <c r="D783" s="6"/>
      <c r="E783" s="89"/>
      <c r="F783" s="89"/>
      <c r="G783" s="89"/>
      <c r="H783" s="89"/>
      <c r="I783" s="89"/>
      <c r="J783" s="89"/>
      <c r="K783" s="6"/>
      <c r="L783" s="2"/>
      <c r="M783" s="2"/>
      <c r="N783" s="2"/>
      <c r="O783" s="90"/>
      <c r="P783" s="90"/>
      <c r="Q783" s="90"/>
      <c r="R783" s="2"/>
    </row>
    <row r="784">
      <c r="A784" s="2"/>
      <c r="B784" s="87"/>
      <c r="C784" s="88"/>
      <c r="D784" s="6"/>
      <c r="E784" s="89"/>
      <c r="F784" s="89"/>
      <c r="G784" s="89"/>
      <c r="H784" s="89"/>
      <c r="I784" s="89"/>
      <c r="J784" s="89"/>
      <c r="K784" s="6"/>
      <c r="L784" s="2"/>
      <c r="M784" s="2"/>
      <c r="N784" s="2"/>
      <c r="O784" s="90"/>
      <c r="P784" s="90"/>
      <c r="Q784" s="90"/>
      <c r="R784" s="2"/>
    </row>
    <row r="785">
      <c r="A785" s="2"/>
      <c r="B785" s="87"/>
      <c r="C785" s="88"/>
      <c r="D785" s="6"/>
      <c r="E785" s="89"/>
      <c r="F785" s="89"/>
      <c r="G785" s="89"/>
      <c r="H785" s="89"/>
      <c r="I785" s="89"/>
      <c r="J785" s="89"/>
      <c r="K785" s="6"/>
      <c r="L785" s="2"/>
      <c r="M785" s="2"/>
      <c r="N785" s="2"/>
      <c r="O785" s="90"/>
      <c r="P785" s="90"/>
      <c r="Q785" s="90"/>
      <c r="R785" s="2"/>
    </row>
    <row r="786">
      <c r="A786" s="2"/>
      <c r="B786" s="87"/>
      <c r="C786" s="88"/>
      <c r="D786" s="6"/>
      <c r="E786" s="89"/>
      <c r="F786" s="89"/>
      <c r="G786" s="89"/>
      <c r="H786" s="89"/>
      <c r="I786" s="89"/>
      <c r="J786" s="89"/>
      <c r="K786" s="6"/>
      <c r="L786" s="2"/>
      <c r="M786" s="2"/>
      <c r="N786" s="2"/>
      <c r="O786" s="90"/>
      <c r="P786" s="90"/>
      <c r="Q786" s="90"/>
      <c r="R786" s="2"/>
    </row>
    <row r="787">
      <c r="A787" s="2"/>
      <c r="B787" s="87"/>
      <c r="C787" s="88"/>
      <c r="D787" s="6"/>
      <c r="E787" s="89"/>
      <c r="F787" s="89"/>
      <c r="G787" s="89"/>
      <c r="H787" s="89"/>
      <c r="I787" s="89"/>
      <c r="J787" s="89"/>
      <c r="K787" s="6"/>
      <c r="L787" s="2"/>
      <c r="M787" s="2"/>
      <c r="N787" s="2"/>
      <c r="O787" s="90"/>
      <c r="P787" s="90"/>
      <c r="Q787" s="90"/>
      <c r="R787" s="2"/>
    </row>
    <row r="788">
      <c r="A788" s="2"/>
      <c r="B788" s="87"/>
      <c r="C788" s="88"/>
      <c r="D788" s="6"/>
      <c r="E788" s="89"/>
      <c r="F788" s="89"/>
      <c r="G788" s="89"/>
      <c r="H788" s="89"/>
      <c r="I788" s="89"/>
      <c r="J788" s="89"/>
      <c r="K788" s="6"/>
      <c r="L788" s="2"/>
      <c r="M788" s="2"/>
      <c r="N788" s="2"/>
      <c r="O788" s="90"/>
      <c r="P788" s="90"/>
      <c r="Q788" s="90"/>
      <c r="R788" s="2"/>
    </row>
    <row r="789">
      <c r="A789" s="2"/>
      <c r="B789" s="87"/>
      <c r="C789" s="88"/>
      <c r="D789" s="6"/>
      <c r="E789" s="89"/>
      <c r="F789" s="89"/>
      <c r="G789" s="89"/>
      <c r="H789" s="89"/>
      <c r="I789" s="89"/>
      <c r="J789" s="89"/>
      <c r="K789" s="6"/>
      <c r="L789" s="2"/>
      <c r="M789" s="2"/>
      <c r="N789" s="2"/>
      <c r="O789" s="90"/>
      <c r="P789" s="90"/>
      <c r="Q789" s="90"/>
      <c r="R789" s="2"/>
    </row>
    <row r="790">
      <c r="A790" s="2"/>
      <c r="B790" s="87"/>
      <c r="C790" s="88"/>
      <c r="D790" s="6"/>
      <c r="E790" s="89"/>
      <c r="F790" s="89"/>
      <c r="G790" s="89"/>
      <c r="H790" s="89"/>
      <c r="I790" s="89"/>
      <c r="J790" s="89"/>
      <c r="K790" s="6"/>
      <c r="L790" s="2"/>
      <c r="M790" s="2"/>
      <c r="N790" s="2"/>
      <c r="O790" s="90"/>
      <c r="P790" s="90"/>
      <c r="Q790" s="90"/>
      <c r="R790" s="2"/>
    </row>
    <row r="791">
      <c r="A791" s="2"/>
      <c r="B791" s="87"/>
      <c r="C791" s="88"/>
      <c r="D791" s="6"/>
      <c r="E791" s="89"/>
      <c r="F791" s="89"/>
      <c r="G791" s="89"/>
      <c r="H791" s="89"/>
      <c r="I791" s="89"/>
      <c r="J791" s="89"/>
      <c r="K791" s="6"/>
      <c r="L791" s="2"/>
      <c r="M791" s="2"/>
      <c r="N791" s="2"/>
      <c r="O791" s="90"/>
      <c r="P791" s="90"/>
      <c r="Q791" s="90"/>
      <c r="R791" s="2"/>
    </row>
    <row r="792">
      <c r="A792" s="2"/>
      <c r="B792" s="87"/>
      <c r="C792" s="88"/>
      <c r="D792" s="6"/>
      <c r="E792" s="89"/>
      <c r="F792" s="89"/>
      <c r="G792" s="89"/>
      <c r="H792" s="89"/>
      <c r="I792" s="89"/>
      <c r="J792" s="89"/>
      <c r="K792" s="6"/>
      <c r="L792" s="2"/>
      <c r="M792" s="2"/>
      <c r="N792" s="2"/>
      <c r="O792" s="90"/>
      <c r="P792" s="90"/>
      <c r="Q792" s="90"/>
      <c r="R792" s="2"/>
    </row>
    <row r="793">
      <c r="A793" s="2"/>
      <c r="B793" s="87"/>
      <c r="C793" s="88"/>
      <c r="D793" s="6"/>
      <c r="E793" s="89"/>
      <c r="F793" s="89"/>
      <c r="G793" s="89"/>
      <c r="H793" s="89"/>
      <c r="I793" s="89"/>
      <c r="J793" s="89"/>
      <c r="K793" s="6"/>
      <c r="L793" s="2"/>
      <c r="M793" s="2"/>
      <c r="N793" s="2"/>
      <c r="O793" s="90"/>
      <c r="P793" s="90"/>
      <c r="Q793" s="90"/>
      <c r="R793" s="2"/>
    </row>
    <row r="794">
      <c r="A794" s="2"/>
      <c r="B794" s="87"/>
      <c r="C794" s="88"/>
      <c r="D794" s="6"/>
      <c r="E794" s="89"/>
      <c r="F794" s="89"/>
      <c r="G794" s="89"/>
      <c r="H794" s="89"/>
      <c r="I794" s="89"/>
      <c r="J794" s="89"/>
      <c r="K794" s="6"/>
      <c r="L794" s="2"/>
      <c r="M794" s="2"/>
      <c r="N794" s="2"/>
      <c r="O794" s="90"/>
      <c r="P794" s="90"/>
      <c r="Q794" s="90"/>
      <c r="R794" s="2"/>
    </row>
    <row r="795">
      <c r="A795" s="2"/>
      <c r="B795" s="87"/>
      <c r="C795" s="88"/>
      <c r="D795" s="6"/>
      <c r="E795" s="89"/>
      <c r="F795" s="89"/>
      <c r="G795" s="89"/>
      <c r="H795" s="89"/>
      <c r="I795" s="89"/>
      <c r="J795" s="89"/>
      <c r="K795" s="6"/>
      <c r="L795" s="2"/>
      <c r="M795" s="2"/>
      <c r="N795" s="2"/>
      <c r="O795" s="90"/>
      <c r="P795" s="90"/>
      <c r="Q795" s="90"/>
      <c r="R795" s="2"/>
    </row>
    <row r="796">
      <c r="A796" s="2"/>
      <c r="B796" s="87"/>
      <c r="C796" s="88"/>
      <c r="D796" s="6"/>
      <c r="E796" s="89"/>
      <c r="F796" s="89"/>
      <c r="G796" s="89"/>
      <c r="H796" s="89"/>
      <c r="I796" s="89"/>
      <c r="J796" s="89"/>
      <c r="K796" s="6"/>
      <c r="L796" s="2"/>
      <c r="M796" s="2"/>
      <c r="N796" s="2"/>
      <c r="O796" s="90"/>
      <c r="P796" s="90"/>
      <c r="Q796" s="90"/>
      <c r="R796" s="2"/>
    </row>
    <row r="797">
      <c r="A797" s="2"/>
      <c r="B797" s="87"/>
      <c r="C797" s="88"/>
      <c r="D797" s="6"/>
      <c r="E797" s="89"/>
      <c r="F797" s="89"/>
      <c r="G797" s="89"/>
      <c r="H797" s="89"/>
      <c r="I797" s="89"/>
      <c r="J797" s="89"/>
      <c r="K797" s="6"/>
      <c r="L797" s="2"/>
      <c r="M797" s="2"/>
      <c r="N797" s="2"/>
      <c r="O797" s="90"/>
      <c r="P797" s="90"/>
      <c r="Q797" s="90"/>
      <c r="R797" s="2"/>
    </row>
    <row r="798">
      <c r="A798" s="2"/>
      <c r="B798" s="87"/>
      <c r="C798" s="88"/>
      <c r="D798" s="6"/>
      <c r="E798" s="89"/>
      <c r="F798" s="89"/>
      <c r="G798" s="89"/>
      <c r="H798" s="89"/>
      <c r="I798" s="89"/>
      <c r="J798" s="89"/>
      <c r="K798" s="6"/>
      <c r="L798" s="2"/>
      <c r="M798" s="2"/>
      <c r="N798" s="2"/>
      <c r="O798" s="90"/>
      <c r="P798" s="90"/>
      <c r="Q798" s="90"/>
      <c r="R798" s="2"/>
    </row>
    <row r="799">
      <c r="A799" s="2"/>
      <c r="B799" s="87"/>
      <c r="C799" s="88"/>
      <c r="D799" s="6"/>
      <c r="E799" s="89"/>
      <c r="F799" s="89"/>
      <c r="G799" s="89"/>
      <c r="H799" s="89"/>
      <c r="I799" s="89"/>
      <c r="J799" s="89"/>
      <c r="K799" s="6"/>
      <c r="L799" s="2"/>
      <c r="M799" s="2"/>
      <c r="N799" s="2"/>
      <c r="O799" s="90"/>
      <c r="P799" s="90"/>
      <c r="Q799" s="90"/>
      <c r="R799" s="2"/>
    </row>
    <row r="800">
      <c r="A800" s="2"/>
      <c r="B800" s="87"/>
      <c r="C800" s="88"/>
      <c r="D800" s="6"/>
      <c r="E800" s="89"/>
      <c r="F800" s="89"/>
      <c r="G800" s="89"/>
      <c r="H800" s="89"/>
      <c r="I800" s="89"/>
      <c r="J800" s="89"/>
      <c r="K800" s="6"/>
      <c r="L800" s="2"/>
      <c r="M800" s="2"/>
      <c r="N800" s="2"/>
      <c r="O800" s="90"/>
      <c r="P800" s="90"/>
      <c r="Q800" s="90"/>
      <c r="R800" s="2"/>
    </row>
    <row r="801">
      <c r="A801" s="2"/>
      <c r="B801" s="87"/>
      <c r="C801" s="88"/>
      <c r="D801" s="6"/>
      <c r="E801" s="89"/>
      <c r="F801" s="89"/>
      <c r="G801" s="89"/>
      <c r="H801" s="89"/>
      <c r="I801" s="89"/>
      <c r="J801" s="89"/>
      <c r="K801" s="6"/>
      <c r="L801" s="2"/>
      <c r="M801" s="2"/>
      <c r="N801" s="2"/>
      <c r="O801" s="90"/>
      <c r="P801" s="90"/>
      <c r="Q801" s="90"/>
      <c r="R801" s="2"/>
    </row>
    <row r="802">
      <c r="A802" s="2"/>
      <c r="B802" s="87"/>
      <c r="C802" s="88"/>
      <c r="D802" s="6"/>
      <c r="E802" s="89"/>
      <c r="F802" s="89"/>
      <c r="G802" s="89"/>
      <c r="H802" s="89"/>
      <c r="I802" s="89"/>
      <c r="J802" s="89"/>
      <c r="K802" s="6"/>
      <c r="L802" s="2"/>
      <c r="M802" s="2"/>
      <c r="N802" s="2"/>
      <c r="O802" s="90"/>
      <c r="P802" s="90"/>
      <c r="Q802" s="90"/>
      <c r="R802" s="2"/>
    </row>
    <row r="803">
      <c r="A803" s="2"/>
      <c r="B803" s="87"/>
      <c r="C803" s="88"/>
      <c r="D803" s="6"/>
      <c r="E803" s="89"/>
      <c r="F803" s="89"/>
      <c r="G803" s="89"/>
      <c r="H803" s="89"/>
      <c r="I803" s="89"/>
      <c r="J803" s="89"/>
      <c r="K803" s="6"/>
      <c r="L803" s="2"/>
      <c r="M803" s="2"/>
      <c r="N803" s="2"/>
      <c r="O803" s="90"/>
      <c r="P803" s="90"/>
      <c r="Q803" s="90"/>
      <c r="R803" s="2"/>
    </row>
    <row r="804">
      <c r="A804" s="2"/>
      <c r="B804" s="87"/>
      <c r="C804" s="88"/>
      <c r="D804" s="6"/>
      <c r="E804" s="89"/>
      <c r="F804" s="89"/>
      <c r="G804" s="89"/>
      <c r="H804" s="89"/>
      <c r="I804" s="89"/>
      <c r="J804" s="89"/>
      <c r="K804" s="6"/>
      <c r="L804" s="2"/>
      <c r="M804" s="2"/>
      <c r="N804" s="2"/>
      <c r="O804" s="90"/>
      <c r="P804" s="90"/>
      <c r="Q804" s="90"/>
      <c r="R804" s="2"/>
    </row>
    <row r="805">
      <c r="A805" s="2"/>
      <c r="B805" s="87"/>
      <c r="C805" s="88"/>
      <c r="D805" s="6"/>
      <c r="E805" s="89"/>
      <c r="F805" s="89"/>
      <c r="G805" s="89"/>
      <c r="H805" s="89"/>
      <c r="I805" s="89"/>
      <c r="J805" s="89"/>
      <c r="K805" s="6"/>
      <c r="L805" s="2"/>
      <c r="M805" s="2"/>
      <c r="N805" s="2"/>
      <c r="O805" s="90"/>
      <c r="P805" s="90"/>
      <c r="Q805" s="90"/>
      <c r="R805" s="2"/>
    </row>
    <row r="806">
      <c r="A806" s="2"/>
      <c r="B806" s="87"/>
      <c r="C806" s="88"/>
      <c r="D806" s="6"/>
      <c r="E806" s="89"/>
      <c r="F806" s="89"/>
      <c r="G806" s="89"/>
      <c r="H806" s="89"/>
      <c r="I806" s="89"/>
      <c r="J806" s="89"/>
      <c r="K806" s="6"/>
      <c r="L806" s="2"/>
      <c r="M806" s="2"/>
      <c r="N806" s="2"/>
      <c r="O806" s="90"/>
      <c r="P806" s="90"/>
      <c r="Q806" s="90"/>
      <c r="R806" s="2"/>
    </row>
    <row r="807">
      <c r="A807" s="2"/>
      <c r="B807" s="87"/>
      <c r="C807" s="88"/>
      <c r="D807" s="6"/>
      <c r="E807" s="89"/>
      <c r="F807" s="89"/>
      <c r="G807" s="89"/>
      <c r="H807" s="89"/>
      <c r="I807" s="89"/>
      <c r="J807" s="89"/>
      <c r="K807" s="6"/>
      <c r="L807" s="2"/>
      <c r="M807" s="2"/>
      <c r="N807" s="2"/>
      <c r="O807" s="90"/>
      <c r="P807" s="90"/>
      <c r="Q807" s="90"/>
      <c r="R807" s="2"/>
    </row>
    <row r="808">
      <c r="A808" s="2"/>
      <c r="B808" s="87"/>
      <c r="C808" s="88"/>
      <c r="D808" s="6"/>
      <c r="E808" s="89"/>
      <c r="F808" s="89"/>
      <c r="G808" s="89"/>
      <c r="H808" s="89"/>
      <c r="I808" s="89"/>
      <c r="J808" s="89"/>
      <c r="K808" s="6"/>
      <c r="L808" s="2"/>
      <c r="M808" s="2"/>
      <c r="N808" s="2"/>
      <c r="O808" s="90"/>
      <c r="P808" s="90"/>
      <c r="Q808" s="90"/>
      <c r="R808" s="2"/>
    </row>
    <row r="809">
      <c r="A809" s="2"/>
      <c r="B809" s="87"/>
      <c r="C809" s="88"/>
      <c r="D809" s="6"/>
      <c r="E809" s="89"/>
      <c r="F809" s="89"/>
      <c r="G809" s="89"/>
      <c r="H809" s="89"/>
      <c r="I809" s="89"/>
      <c r="J809" s="89"/>
      <c r="K809" s="6"/>
      <c r="L809" s="2"/>
      <c r="M809" s="2"/>
      <c r="N809" s="2"/>
      <c r="O809" s="90"/>
      <c r="P809" s="90"/>
      <c r="Q809" s="90"/>
      <c r="R809" s="2"/>
    </row>
    <row r="810">
      <c r="A810" s="2"/>
      <c r="B810" s="87"/>
      <c r="C810" s="88"/>
      <c r="D810" s="6"/>
      <c r="E810" s="89"/>
      <c r="F810" s="89"/>
      <c r="G810" s="89"/>
      <c r="H810" s="89"/>
      <c r="I810" s="89"/>
      <c r="J810" s="89"/>
      <c r="K810" s="6"/>
      <c r="L810" s="2"/>
      <c r="M810" s="2"/>
      <c r="N810" s="2"/>
      <c r="O810" s="90"/>
      <c r="P810" s="90"/>
      <c r="Q810" s="90"/>
      <c r="R810" s="2"/>
    </row>
    <row r="811">
      <c r="A811" s="2"/>
      <c r="B811" s="87"/>
      <c r="C811" s="88"/>
      <c r="D811" s="6"/>
      <c r="E811" s="89"/>
      <c r="F811" s="89"/>
      <c r="G811" s="89"/>
      <c r="H811" s="89"/>
      <c r="I811" s="89"/>
      <c r="J811" s="89"/>
      <c r="K811" s="6"/>
      <c r="L811" s="2"/>
      <c r="M811" s="2"/>
      <c r="N811" s="2"/>
      <c r="O811" s="90"/>
      <c r="P811" s="90"/>
      <c r="Q811" s="90"/>
      <c r="R811" s="2"/>
    </row>
    <row r="812">
      <c r="A812" s="2"/>
      <c r="B812" s="87"/>
      <c r="C812" s="88"/>
      <c r="D812" s="6"/>
      <c r="E812" s="89"/>
      <c r="F812" s="89"/>
      <c r="G812" s="89"/>
      <c r="H812" s="89"/>
      <c r="I812" s="89"/>
      <c r="J812" s="89"/>
      <c r="K812" s="6"/>
      <c r="L812" s="2"/>
      <c r="M812" s="2"/>
      <c r="N812" s="2"/>
      <c r="O812" s="90"/>
      <c r="P812" s="90"/>
      <c r="Q812" s="90"/>
      <c r="R812" s="2"/>
    </row>
    <row r="813">
      <c r="A813" s="2"/>
      <c r="B813" s="87"/>
      <c r="C813" s="88"/>
      <c r="D813" s="6"/>
      <c r="E813" s="89"/>
      <c r="F813" s="89"/>
      <c r="G813" s="89"/>
      <c r="H813" s="89"/>
      <c r="I813" s="89"/>
      <c r="J813" s="89"/>
      <c r="K813" s="6"/>
      <c r="L813" s="2"/>
      <c r="M813" s="2"/>
      <c r="N813" s="2"/>
      <c r="O813" s="90"/>
      <c r="P813" s="90"/>
      <c r="Q813" s="90"/>
      <c r="R813" s="2"/>
    </row>
    <row r="814">
      <c r="A814" s="2"/>
      <c r="B814" s="87"/>
      <c r="C814" s="88"/>
      <c r="D814" s="6"/>
      <c r="E814" s="89"/>
      <c r="F814" s="89"/>
      <c r="G814" s="89"/>
      <c r="H814" s="89"/>
      <c r="I814" s="89"/>
      <c r="J814" s="89"/>
      <c r="K814" s="6"/>
      <c r="L814" s="2"/>
      <c r="M814" s="2"/>
      <c r="N814" s="2"/>
      <c r="O814" s="90"/>
      <c r="P814" s="90"/>
      <c r="Q814" s="90"/>
      <c r="R814" s="2"/>
    </row>
    <row r="815">
      <c r="A815" s="2"/>
      <c r="B815" s="87"/>
      <c r="C815" s="88"/>
      <c r="D815" s="6"/>
      <c r="E815" s="89"/>
      <c r="F815" s="89"/>
      <c r="G815" s="89"/>
      <c r="H815" s="89"/>
      <c r="I815" s="89"/>
      <c r="J815" s="89"/>
      <c r="K815" s="6"/>
      <c r="L815" s="2"/>
      <c r="M815" s="2"/>
      <c r="N815" s="2"/>
      <c r="O815" s="90"/>
      <c r="P815" s="90"/>
      <c r="Q815" s="90"/>
      <c r="R815" s="2"/>
    </row>
    <row r="816">
      <c r="A816" s="2"/>
      <c r="B816" s="87"/>
      <c r="C816" s="88"/>
      <c r="D816" s="6"/>
      <c r="E816" s="89"/>
      <c r="F816" s="89"/>
      <c r="G816" s="89"/>
      <c r="H816" s="89"/>
      <c r="I816" s="89"/>
      <c r="J816" s="89"/>
      <c r="K816" s="6"/>
      <c r="L816" s="2"/>
      <c r="M816" s="2"/>
      <c r="N816" s="2"/>
      <c r="O816" s="90"/>
      <c r="P816" s="90"/>
      <c r="Q816" s="90"/>
      <c r="R816" s="2"/>
    </row>
    <row r="817">
      <c r="A817" s="2"/>
      <c r="B817" s="87"/>
      <c r="C817" s="88"/>
      <c r="D817" s="6"/>
      <c r="E817" s="89"/>
      <c r="F817" s="89"/>
      <c r="G817" s="89"/>
      <c r="H817" s="89"/>
      <c r="I817" s="89"/>
      <c r="J817" s="89"/>
      <c r="K817" s="6"/>
      <c r="L817" s="2"/>
      <c r="M817" s="2"/>
      <c r="N817" s="2"/>
      <c r="O817" s="90"/>
      <c r="P817" s="90"/>
      <c r="Q817" s="90"/>
      <c r="R817" s="2"/>
    </row>
    <row r="818">
      <c r="A818" s="2"/>
      <c r="B818" s="87"/>
      <c r="C818" s="88"/>
      <c r="D818" s="6"/>
      <c r="E818" s="89"/>
      <c r="F818" s="89"/>
      <c r="G818" s="89"/>
      <c r="H818" s="89"/>
      <c r="I818" s="89"/>
      <c r="J818" s="89"/>
      <c r="K818" s="6"/>
      <c r="L818" s="2"/>
      <c r="M818" s="2"/>
      <c r="N818" s="2"/>
      <c r="O818" s="90"/>
      <c r="P818" s="90"/>
      <c r="Q818" s="90"/>
      <c r="R818" s="2"/>
    </row>
    <row r="819">
      <c r="A819" s="2"/>
      <c r="B819" s="87"/>
      <c r="C819" s="88"/>
      <c r="D819" s="6"/>
      <c r="E819" s="89"/>
      <c r="F819" s="89"/>
      <c r="G819" s="89"/>
      <c r="H819" s="89"/>
      <c r="I819" s="89"/>
      <c r="J819" s="89"/>
      <c r="K819" s="6"/>
      <c r="L819" s="2"/>
      <c r="M819" s="2"/>
      <c r="N819" s="2"/>
      <c r="O819" s="90"/>
      <c r="P819" s="90"/>
      <c r="Q819" s="90"/>
      <c r="R819" s="2"/>
    </row>
    <row r="820">
      <c r="A820" s="2"/>
      <c r="B820" s="87"/>
      <c r="C820" s="88"/>
      <c r="D820" s="6"/>
      <c r="E820" s="89"/>
      <c r="F820" s="89"/>
      <c r="G820" s="89"/>
      <c r="H820" s="89"/>
      <c r="I820" s="89"/>
      <c r="J820" s="89"/>
      <c r="K820" s="6"/>
      <c r="L820" s="2"/>
      <c r="M820" s="2"/>
      <c r="N820" s="2"/>
      <c r="O820" s="90"/>
      <c r="P820" s="90"/>
      <c r="Q820" s="90"/>
      <c r="R820" s="2"/>
    </row>
    <row r="821">
      <c r="A821" s="2"/>
      <c r="B821" s="87"/>
      <c r="C821" s="88"/>
      <c r="D821" s="6"/>
      <c r="E821" s="89"/>
      <c r="F821" s="89"/>
      <c r="G821" s="89"/>
      <c r="H821" s="89"/>
      <c r="I821" s="89"/>
      <c r="J821" s="89"/>
      <c r="K821" s="6"/>
      <c r="L821" s="2"/>
      <c r="M821" s="2"/>
      <c r="N821" s="2"/>
      <c r="O821" s="90"/>
      <c r="P821" s="90"/>
      <c r="Q821" s="90"/>
      <c r="R821" s="2"/>
    </row>
    <row r="822">
      <c r="A822" s="2"/>
      <c r="B822" s="87"/>
      <c r="C822" s="88"/>
      <c r="D822" s="6"/>
      <c r="E822" s="89"/>
      <c r="F822" s="89"/>
      <c r="G822" s="89"/>
      <c r="H822" s="89"/>
      <c r="I822" s="89"/>
      <c r="J822" s="89"/>
      <c r="K822" s="6"/>
      <c r="L822" s="2"/>
      <c r="M822" s="2"/>
      <c r="N822" s="2"/>
      <c r="O822" s="90"/>
      <c r="P822" s="90"/>
      <c r="Q822" s="90"/>
      <c r="R822" s="2"/>
    </row>
    <row r="823">
      <c r="A823" s="2"/>
      <c r="B823" s="87"/>
      <c r="C823" s="88"/>
      <c r="D823" s="6"/>
      <c r="E823" s="89"/>
      <c r="F823" s="89"/>
      <c r="G823" s="89"/>
      <c r="H823" s="89"/>
      <c r="I823" s="89"/>
      <c r="J823" s="89"/>
      <c r="K823" s="6"/>
      <c r="L823" s="2"/>
      <c r="M823" s="2"/>
      <c r="N823" s="2"/>
      <c r="O823" s="90"/>
      <c r="P823" s="90"/>
      <c r="Q823" s="90"/>
      <c r="R823" s="2"/>
    </row>
    <row r="824">
      <c r="A824" s="2"/>
      <c r="B824" s="87"/>
      <c r="C824" s="88"/>
      <c r="D824" s="6"/>
      <c r="E824" s="89"/>
      <c r="F824" s="89"/>
      <c r="G824" s="89"/>
      <c r="H824" s="89"/>
      <c r="I824" s="89"/>
      <c r="J824" s="89"/>
      <c r="K824" s="6"/>
      <c r="L824" s="2"/>
      <c r="M824" s="2"/>
      <c r="N824" s="2"/>
      <c r="O824" s="90"/>
      <c r="P824" s="90"/>
      <c r="Q824" s="90"/>
      <c r="R824" s="2"/>
    </row>
    <row r="825">
      <c r="A825" s="2"/>
      <c r="B825" s="87"/>
      <c r="C825" s="88"/>
      <c r="D825" s="6"/>
      <c r="E825" s="89"/>
      <c r="F825" s="89"/>
      <c r="G825" s="89"/>
      <c r="H825" s="89"/>
      <c r="I825" s="89"/>
      <c r="J825" s="89"/>
      <c r="K825" s="6"/>
      <c r="L825" s="2"/>
      <c r="M825" s="2"/>
      <c r="N825" s="2"/>
      <c r="O825" s="90"/>
      <c r="P825" s="90"/>
      <c r="Q825" s="90"/>
      <c r="R825" s="2"/>
    </row>
    <row r="826">
      <c r="A826" s="2"/>
      <c r="B826" s="87"/>
      <c r="C826" s="88"/>
      <c r="D826" s="6"/>
      <c r="E826" s="89"/>
      <c r="F826" s="89"/>
      <c r="G826" s="89"/>
      <c r="H826" s="89"/>
      <c r="I826" s="89"/>
      <c r="J826" s="89"/>
      <c r="K826" s="6"/>
      <c r="L826" s="2"/>
      <c r="M826" s="2"/>
      <c r="N826" s="2"/>
      <c r="O826" s="90"/>
      <c r="P826" s="90"/>
      <c r="Q826" s="90"/>
      <c r="R826" s="2"/>
    </row>
    <row r="827">
      <c r="A827" s="2"/>
      <c r="B827" s="87"/>
      <c r="C827" s="88"/>
      <c r="D827" s="6"/>
      <c r="E827" s="89"/>
      <c r="F827" s="89"/>
      <c r="G827" s="89"/>
      <c r="H827" s="89"/>
      <c r="I827" s="89"/>
      <c r="J827" s="89"/>
      <c r="K827" s="6"/>
      <c r="L827" s="2"/>
      <c r="M827" s="2"/>
      <c r="N827" s="2"/>
      <c r="O827" s="90"/>
      <c r="P827" s="90"/>
      <c r="Q827" s="90"/>
      <c r="R827" s="2"/>
    </row>
    <row r="828">
      <c r="A828" s="2"/>
      <c r="B828" s="87"/>
      <c r="C828" s="88"/>
      <c r="D828" s="6"/>
      <c r="E828" s="89"/>
      <c r="F828" s="89"/>
      <c r="G828" s="89"/>
      <c r="H828" s="89"/>
      <c r="I828" s="89"/>
      <c r="J828" s="89"/>
      <c r="K828" s="6"/>
      <c r="L828" s="2"/>
      <c r="M828" s="2"/>
      <c r="N828" s="2"/>
      <c r="O828" s="90"/>
      <c r="P828" s="90"/>
      <c r="Q828" s="90"/>
      <c r="R828" s="2"/>
    </row>
    <row r="829">
      <c r="A829" s="2"/>
      <c r="B829" s="87"/>
      <c r="C829" s="88"/>
      <c r="D829" s="6"/>
      <c r="E829" s="89"/>
      <c r="F829" s="89"/>
      <c r="G829" s="89"/>
      <c r="H829" s="89"/>
      <c r="I829" s="89"/>
      <c r="J829" s="89"/>
      <c r="K829" s="6"/>
      <c r="L829" s="2"/>
      <c r="M829" s="2"/>
      <c r="N829" s="2"/>
      <c r="O829" s="90"/>
      <c r="P829" s="90"/>
      <c r="Q829" s="90"/>
      <c r="R829" s="2"/>
    </row>
    <row r="830">
      <c r="A830" s="2"/>
      <c r="B830" s="87"/>
      <c r="C830" s="88"/>
      <c r="D830" s="6"/>
      <c r="E830" s="89"/>
      <c r="F830" s="89"/>
      <c r="G830" s="89"/>
      <c r="H830" s="89"/>
      <c r="I830" s="89"/>
      <c r="J830" s="89"/>
      <c r="K830" s="6"/>
      <c r="L830" s="2"/>
      <c r="M830" s="2"/>
      <c r="N830" s="2"/>
      <c r="O830" s="90"/>
      <c r="P830" s="90"/>
      <c r="Q830" s="90"/>
      <c r="R830" s="2"/>
    </row>
    <row r="831">
      <c r="A831" s="2"/>
      <c r="B831" s="87"/>
      <c r="C831" s="88"/>
      <c r="D831" s="6"/>
      <c r="E831" s="89"/>
      <c r="F831" s="89"/>
      <c r="G831" s="89"/>
      <c r="H831" s="89"/>
      <c r="I831" s="89"/>
      <c r="J831" s="89"/>
      <c r="K831" s="6"/>
      <c r="L831" s="2"/>
      <c r="M831" s="2"/>
      <c r="N831" s="2"/>
      <c r="O831" s="90"/>
      <c r="P831" s="90"/>
      <c r="Q831" s="90"/>
      <c r="R831" s="2"/>
    </row>
    <row r="832">
      <c r="A832" s="2"/>
      <c r="B832" s="87"/>
      <c r="C832" s="88"/>
      <c r="D832" s="6"/>
      <c r="E832" s="89"/>
      <c r="F832" s="89"/>
      <c r="G832" s="89"/>
      <c r="H832" s="89"/>
      <c r="I832" s="89"/>
      <c r="J832" s="89"/>
      <c r="K832" s="6"/>
      <c r="L832" s="2"/>
      <c r="M832" s="2"/>
      <c r="N832" s="2"/>
      <c r="O832" s="90"/>
      <c r="P832" s="90"/>
      <c r="Q832" s="90"/>
      <c r="R832" s="2"/>
    </row>
    <row r="833">
      <c r="A833" s="2"/>
      <c r="B833" s="87"/>
      <c r="C833" s="88"/>
      <c r="D833" s="6"/>
      <c r="E833" s="89"/>
      <c r="F833" s="89"/>
      <c r="G833" s="89"/>
      <c r="H833" s="89"/>
      <c r="I833" s="89"/>
      <c r="J833" s="89"/>
      <c r="K833" s="6"/>
      <c r="L833" s="2"/>
      <c r="M833" s="2"/>
      <c r="N833" s="2"/>
      <c r="O833" s="90"/>
      <c r="P833" s="90"/>
      <c r="Q833" s="90"/>
      <c r="R833" s="2"/>
    </row>
    <row r="834">
      <c r="A834" s="2"/>
      <c r="B834" s="87"/>
      <c r="C834" s="88"/>
      <c r="D834" s="6"/>
      <c r="E834" s="89"/>
      <c r="F834" s="89"/>
      <c r="G834" s="89"/>
      <c r="H834" s="89"/>
      <c r="I834" s="89"/>
      <c r="J834" s="89"/>
      <c r="K834" s="6"/>
      <c r="L834" s="2"/>
      <c r="M834" s="2"/>
      <c r="N834" s="2"/>
      <c r="O834" s="90"/>
      <c r="P834" s="90"/>
      <c r="Q834" s="90"/>
      <c r="R834" s="2"/>
    </row>
    <row r="835">
      <c r="A835" s="2"/>
      <c r="B835" s="87"/>
      <c r="C835" s="88"/>
      <c r="D835" s="6"/>
      <c r="E835" s="89"/>
      <c r="F835" s="89"/>
      <c r="G835" s="89"/>
      <c r="H835" s="89"/>
      <c r="I835" s="89"/>
      <c r="J835" s="89"/>
      <c r="K835" s="6"/>
      <c r="L835" s="2"/>
      <c r="M835" s="2"/>
      <c r="N835" s="2"/>
      <c r="O835" s="90"/>
      <c r="P835" s="90"/>
      <c r="Q835" s="90"/>
      <c r="R835" s="2"/>
    </row>
    <row r="836">
      <c r="A836" s="2"/>
      <c r="B836" s="87"/>
      <c r="C836" s="88"/>
      <c r="D836" s="6"/>
      <c r="E836" s="89"/>
      <c r="F836" s="89"/>
      <c r="G836" s="89"/>
      <c r="H836" s="89"/>
      <c r="I836" s="89"/>
      <c r="J836" s="89"/>
      <c r="K836" s="6"/>
      <c r="L836" s="2"/>
      <c r="M836" s="2"/>
      <c r="N836" s="2"/>
      <c r="O836" s="90"/>
      <c r="P836" s="90"/>
      <c r="Q836" s="90"/>
      <c r="R836" s="2"/>
    </row>
    <row r="837">
      <c r="A837" s="2"/>
      <c r="B837" s="87"/>
      <c r="C837" s="88"/>
      <c r="D837" s="6"/>
      <c r="E837" s="89"/>
      <c r="F837" s="89"/>
      <c r="G837" s="89"/>
      <c r="H837" s="89"/>
      <c r="I837" s="89"/>
      <c r="J837" s="89"/>
      <c r="K837" s="6"/>
      <c r="L837" s="2"/>
      <c r="M837" s="2"/>
      <c r="N837" s="2"/>
      <c r="O837" s="90"/>
      <c r="P837" s="90"/>
      <c r="Q837" s="90"/>
      <c r="R837" s="2"/>
    </row>
    <row r="838">
      <c r="A838" s="2"/>
      <c r="B838" s="87"/>
      <c r="C838" s="88"/>
      <c r="D838" s="6"/>
      <c r="E838" s="89"/>
      <c r="F838" s="89"/>
      <c r="G838" s="89"/>
      <c r="H838" s="89"/>
      <c r="I838" s="89"/>
      <c r="J838" s="89"/>
      <c r="K838" s="6"/>
      <c r="L838" s="2"/>
      <c r="M838" s="2"/>
      <c r="N838" s="2"/>
      <c r="O838" s="90"/>
      <c r="P838" s="90"/>
      <c r="Q838" s="90"/>
      <c r="R838" s="2"/>
    </row>
    <row r="839">
      <c r="A839" s="2"/>
      <c r="B839" s="87"/>
      <c r="C839" s="88"/>
      <c r="D839" s="6"/>
      <c r="E839" s="89"/>
      <c r="F839" s="89"/>
      <c r="G839" s="89"/>
      <c r="H839" s="89"/>
      <c r="I839" s="89"/>
      <c r="J839" s="89"/>
      <c r="K839" s="6"/>
      <c r="L839" s="2"/>
      <c r="M839" s="2"/>
      <c r="N839" s="2"/>
      <c r="O839" s="90"/>
      <c r="P839" s="90"/>
      <c r="Q839" s="90"/>
      <c r="R839" s="2"/>
    </row>
    <row r="840">
      <c r="A840" s="2"/>
      <c r="B840" s="87"/>
      <c r="C840" s="88"/>
      <c r="D840" s="6"/>
      <c r="E840" s="89"/>
      <c r="F840" s="89"/>
      <c r="G840" s="89"/>
      <c r="H840" s="89"/>
      <c r="I840" s="89"/>
      <c r="J840" s="89"/>
      <c r="K840" s="6"/>
      <c r="L840" s="2"/>
      <c r="M840" s="2"/>
      <c r="N840" s="2"/>
      <c r="O840" s="90"/>
      <c r="P840" s="90"/>
      <c r="Q840" s="90"/>
      <c r="R840" s="2"/>
    </row>
    <row r="841">
      <c r="A841" s="2"/>
      <c r="B841" s="87"/>
      <c r="C841" s="88"/>
      <c r="D841" s="6"/>
      <c r="E841" s="89"/>
      <c r="F841" s="89"/>
      <c r="G841" s="89"/>
      <c r="H841" s="89"/>
      <c r="I841" s="89"/>
      <c r="J841" s="89"/>
      <c r="K841" s="6"/>
      <c r="L841" s="2"/>
      <c r="M841" s="2"/>
      <c r="N841" s="2"/>
      <c r="O841" s="90"/>
      <c r="P841" s="90"/>
      <c r="Q841" s="90"/>
      <c r="R841" s="2"/>
    </row>
    <row r="842">
      <c r="A842" s="2"/>
      <c r="B842" s="87"/>
      <c r="C842" s="88"/>
      <c r="D842" s="6"/>
      <c r="E842" s="89"/>
      <c r="F842" s="89"/>
      <c r="G842" s="89"/>
      <c r="H842" s="89"/>
      <c r="I842" s="89"/>
      <c r="J842" s="89"/>
      <c r="K842" s="6"/>
      <c r="L842" s="2"/>
      <c r="M842" s="2"/>
      <c r="N842" s="2"/>
      <c r="O842" s="90"/>
      <c r="P842" s="90"/>
      <c r="Q842" s="90"/>
      <c r="R842" s="2"/>
    </row>
    <row r="843">
      <c r="A843" s="2"/>
      <c r="B843" s="87"/>
      <c r="C843" s="88"/>
      <c r="D843" s="6"/>
      <c r="E843" s="89"/>
      <c r="F843" s="89"/>
      <c r="G843" s="89"/>
      <c r="H843" s="89"/>
      <c r="I843" s="89"/>
      <c r="J843" s="89"/>
      <c r="K843" s="6"/>
      <c r="L843" s="2"/>
      <c r="M843" s="2"/>
      <c r="N843" s="2"/>
      <c r="O843" s="90"/>
      <c r="P843" s="90"/>
      <c r="Q843" s="90"/>
      <c r="R843" s="2"/>
    </row>
    <row r="844">
      <c r="A844" s="2"/>
      <c r="B844" s="87"/>
      <c r="C844" s="88"/>
      <c r="D844" s="6"/>
      <c r="E844" s="89"/>
      <c r="F844" s="89"/>
      <c r="G844" s="89"/>
      <c r="H844" s="89"/>
      <c r="I844" s="89"/>
      <c r="J844" s="89"/>
      <c r="K844" s="6"/>
      <c r="L844" s="2"/>
      <c r="M844" s="2"/>
      <c r="N844" s="2"/>
      <c r="O844" s="90"/>
      <c r="P844" s="90"/>
      <c r="Q844" s="90"/>
      <c r="R844" s="2"/>
    </row>
    <row r="845">
      <c r="A845" s="2"/>
      <c r="B845" s="87"/>
      <c r="C845" s="88"/>
      <c r="D845" s="6"/>
      <c r="E845" s="89"/>
      <c r="F845" s="89"/>
      <c r="G845" s="89"/>
      <c r="H845" s="89"/>
      <c r="I845" s="89"/>
      <c r="J845" s="89"/>
      <c r="K845" s="6"/>
      <c r="L845" s="2"/>
      <c r="M845" s="2"/>
      <c r="N845" s="2"/>
      <c r="O845" s="90"/>
      <c r="P845" s="90"/>
      <c r="Q845" s="90"/>
      <c r="R845" s="2"/>
    </row>
    <row r="846">
      <c r="A846" s="2"/>
      <c r="B846" s="87"/>
      <c r="C846" s="88"/>
      <c r="D846" s="6"/>
      <c r="E846" s="89"/>
      <c r="F846" s="89"/>
      <c r="G846" s="89"/>
      <c r="H846" s="89"/>
      <c r="I846" s="89"/>
      <c r="J846" s="89"/>
      <c r="K846" s="6"/>
      <c r="L846" s="2"/>
      <c r="M846" s="2"/>
      <c r="N846" s="2"/>
      <c r="O846" s="90"/>
      <c r="P846" s="90"/>
      <c r="Q846" s="90"/>
      <c r="R846" s="2"/>
    </row>
    <row r="847">
      <c r="A847" s="2"/>
      <c r="B847" s="87"/>
      <c r="C847" s="88"/>
      <c r="D847" s="6"/>
      <c r="E847" s="89"/>
      <c r="F847" s="89"/>
      <c r="G847" s="89"/>
      <c r="H847" s="89"/>
      <c r="I847" s="89"/>
      <c r="J847" s="89"/>
      <c r="K847" s="6"/>
      <c r="L847" s="2"/>
      <c r="M847" s="2"/>
      <c r="N847" s="2"/>
      <c r="O847" s="90"/>
      <c r="P847" s="90"/>
      <c r="Q847" s="90"/>
      <c r="R847" s="2"/>
    </row>
    <row r="848">
      <c r="A848" s="2"/>
      <c r="B848" s="87"/>
      <c r="C848" s="88"/>
      <c r="D848" s="6"/>
      <c r="E848" s="89"/>
      <c r="F848" s="89"/>
      <c r="G848" s="89"/>
      <c r="H848" s="89"/>
      <c r="I848" s="89"/>
      <c r="J848" s="89"/>
      <c r="K848" s="6"/>
      <c r="L848" s="2"/>
      <c r="M848" s="2"/>
      <c r="N848" s="2"/>
      <c r="O848" s="90"/>
      <c r="P848" s="90"/>
      <c r="Q848" s="90"/>
      <c r="R848" s="2"/>
    </row>
    <row r="849">
      <c r="A849" s="2"/>
      <c r="B849" s="87"/>
      <c r="C849" s="88"/>
      <c r="D849" s="6"/>
      <c r="E849" s="89"/>
      <c r="F849" s="89"/>
      <c r="G849" s="89"/>
      <c r="H849" s="89"/>
      <c r="I849" s="89"/>
      <c r="J849" s="89"/>
      <c r="K849" s="6"/>
      <c r="L849" s="2"/>
      <c r="M849" s="2"/>
      <c r="N849" s="2"/>
      <c r="O849" s="90"/>
      <c r="P849" s="90"/>
      <c r="Q849" s="90"/>
      <c r="R849" s="2"/>
    </row>
    <row r="850">
      <c r="A850" s="2"/>
      <c r="B850" s="87"/>
      <c r="C850" s="88"/>
      <c r="D850" s="6"/>
      <c r="E850" s="89"/>
      <c r="F850" s="89"/>
      <c r="G850" s="89"/>
      <c r="H850" s="89"/>
      <c r="I850" s="89"/>
      <c r="J850" s="89"/>
      <c r="K850" s="6"/>
      <c r="L850" s="2"/>
      <c r="M850" s="2"/>
      <c r="N850" s="2"/>
      <c r="O850" s="90"/>
      <c r="P850" s="90"/>
      <c r="Q850" s="90"/>
      <c r="R850" s="2"/>
    </row>
    <row r="851">
      <c r="A851" s="2"/>
      <c r="B851" s="87"/>
      <c r="C851" s="88"/>
      <c r="D851" s="6"/>
      <c r="E851" s="89"/>
      <c r="F851" s="89"/>
      <c r="G851" s="89"/>
      <c r="H851" s="89"/>
      <c r="I851" s="89"/>
      <c r="J851" s="89"/>
      <c r="K851" s="6"/>
      <c r="L851" s="2"/>
      <c r="M851" s="2"/>
      <c r="N851" s="2"/>
      <c r="O851" s="90"/>
      <c r="P851" s="90"/>
      <c r="Q851" s="90"/>
      <c r="R851" s="2"/>
    </row>
    <row r="852">
      <c r="A852" s="2"/>
      <c r="B852" s="87"/>
      <c r="C852" s="88"/>
      <c r="D852" s="6"/>
      <c r="E852" s="89"/>
      <c r="F852" s="89"/>
      <c r="G852" s="89"/>
      <c r="H852" s="89"/>
      <c r="I852" s="89"/>
      <c r="J852" s="89"/>
      <c r="K852" s="6"/>
      <c r="L852" s="2"/>
      <c r="M852" s="2"/>
      <c r="N852" s="2"/>
      <c r="O852" s="90"/>
      <c r="P852" s="90"/>
      <c r="Q852" s="90"/>
      <c r="R852" s="2"/>
    </row>
    <row r="853">
      <c r="A853" s="2"/>
      <c r="B853" s="87"/>
      <c r="C853" s="88"/>
      <c r="D853" s="6"/>
      <c r="E853" s="89"/>
      <c r="F853" s="89"/>
      <c r="G853" s="89"/>
      <c r="H853" s="89"/>
      <c r="I853" s="89"/>
      <c r="J853" s="89"/>
      <c r="K853" s="6"/>
      <c r="L853" s="2"/>
      <c r="M853" s="2"/>
      <c r="N853" s="2"/>
      <c r="O853" s="90"/>
      <c r="P853" s="90"/>
      <c r="Q853" s="90"/>
      <c r="R853" s="2"/>
    </row>
    <row r="854">
      <c r="A854" s="2"/>
      <c r="B854" s="87"/>
      <c r="C854" s="88"/>
      <c r="D854" s="6"/>
      <c r="E854" s="89"/>
      <c r="F854" s="89"/>
      <c r="G854" s="89"/>
      <c r="H854" s="89"/>
      <c r="I854" s="89"/>
      <c r="J854" s="89"/>
      <c r="K854" s="6"/>
      <c r="L854" s="2"/>
      <c r="M854" s="2"/>
      <c r="N854" s="2"/>
      <c r="O854" s="90"/>
      <c r="P854" s="90"/>
      <c r="Q854" s="90"/>
      <c r="R854" s="2"/>
    </row>
    <row r="855">
      <c r="A855" s="2"/>
      <c r="B855" s="87"/>
      <c r="C855" s="88"/>
      <c r="D855" s="6"/>
      <c r="E855" s="89"/>
      <c r="F855" s="89"/>
      <c r="G855" s="89"/>
      <c r="H855" s="89"/>
      <c r="I855" s="89"/>
      <c r="J855" s="89"/>
      <c r="K855" s="6"/>
      <c r="L855" s="2"/>
      <c r="M855" s="2"/>
      <c r="N855" s="2"/>
      <c r="O855" s="90"/>
      <c r="P855" s="90"/>
      <c r="Q855" s="90"/>
      <c r="R855" s="2"/>
    </row>
    <row r="856">
      <c r="A856" s="2"/>
      <c r="B856" s="87"/>
      <c r="C856" s="88"/>
      <c r="D856" s="6"/>
      <c r="E856" s="89"/>
      <c r="F856" s="89"/>
      <c r="G856" s="89"/>
      <c r="H856" s="89"/>
      <c r="I856" s="89"/>
      <c r="J856" s="89"/>
      <c r="K856" s="6"/>
      <c r="L856" s="2"/>
      <c r="M856" s="2"/>
      <c r="N856" s="2"/>
      <c r="O856" s="90"/>
      <c r="P856" s="90"/>
      <c r="Q856" s="90"/>
      <c r="R856" s="2"/>
    </row>
    <row r="857">
      <c r="A857" s="2"/>
      <c r="B857" s="87"/>
      <c r="C857" s="88"/>
      <c r="D857" s="6"/>
      <c r="E857" s="89"/>
      <c r="F857" s="89"/>
      <c r="G857" s="89"/>
      <c r="H857" s="89"/>
      <c r="I857" s="89"/>
      <c r="J857" s="89"/>
      <c r="K857" s="6"/>
      <c r="L857" s="2"/>
      <c r="M857" s="2"/>
      <c r="N857" s="2"/>
      <c r="O857" s="90"/>
      <c r="P857" s="90"/>
      <c r="Q857" s="90"/>
      <c r="R857" s="2"/>
    </row>
    <row r="858">
      <c r="A858" s="2"/>
      <c r="B858" s="87"/>
      <c r="C858" s="88"/>
      <c r="D858" s="6"/>
      <c r="E858" s="89"/>
      <c r="F858" s="89"/>
      <c r="G858" s="89"/>
      <c r="H858" s="89"/>
      <c r="I858" s="89"/>
      <c r="J858" s="89"/>
      <c r="K858" s="6"/>
      <c r="L858" s="2"/>
      <c r="M858" s="2"/>
      <c r="N858" s="2"/>
      <c r="O858" s="90"/>
      <c r="P858" s="90"/>
      <c r="Q858" s="90"/>
      <c r="R858" s="2"/>
    </row>
    <row r="859">
      <c r="A859" s="2"/>
      <c r="B859" s="87"/>
      <c r="C859" s="88"/>
      <c r="D859" s="6"/>
      <c r="E859" s="89"/>
      <c r="F859" s="89"/>
      <c r="G859" s="89"/>
      <c r="H859" s="89"/>
      <c r="I859" s="89"/>
      <c r="J859" s="89"/>
      <c r="K859" s="6"/>
      <c r="L859" s="2"/>
      <c r="M859" s="2"/>
      <c r="N859" s="2"/>
      <c r="O859" s="90"/>
      <c r="P859" s="90"/>
      <c r="Q859" s="90"/>
      <c r="R859" s="2"/>
    </row>
    <row r="860">
      <c r="A860" s="2"/>
      <c r="B860" s="87"/>
      <c r="C860" s="88"/>
      <c r="D860" s="6"/>
      <c r="E860" s="89"/>
      <c r="F860" s="89"/>
      <c r="G860" s="89"/>
      <c r="H860" s="89"/>
      <c r="I860" s="89"/>
      <c r="J860" s="89"/>
      <c r="K860" s="6"/>
      <c r="L860" s="2"/>
      <c r="M860" s="2"/>
      <c r="N860" s="2"/>
      <c r="O860" s="90"/>
      <c r="P860" s="90"/>
      <c r="Q860" s="90"/>
      <c r="R860" s="2"/>
    </row>
    <row r="861">
      <c r="A861" s="2"/>
      <c r="B861" s="87"/>
      <c r="C861" s="88"/>
      <c r="D861" s="6"/>
      <c r="E861" s="89"/>
      <c r="F861" s="89"/>
      <c r="G861" s="89"/>
      <c r="H861" s="89"/>
      <c r="I861" s="89"/>
      <c r="J861" s="89"/>
      <c r="K861" s="6"/>
      <c r="L861" s="2"/>
      <c r="M861" s="2"/>
      <c r="N861" s="2"/>
      <c r="O861" s="90"/>
      <c r="P861" s="90"/>
      <c r="Q861" s="90"/>
      <c r="R861" s="2"/>
    </row>
    <row r="862">
      <c r="A862" s="2"/>
      <c r="B862" s="87"/>
      <c r="C862" s="88"/>
      <c r="D862" s="6"/>
      <c r="E862" s="89"/>
      <c r="F862" s="89"/>
      <c r="G862" s="89"/>
      <c r="H862" s="89"/>
      <c r="I862" s="89"/>
      <c r="J862" s="89"/>
      <c r="K862" s="6"/>
      <c r="L862" s="2"/>
      <c r="M862" s="2"/>
      <c r="N862" s="2"/>
      <c r="O862" s="90"/>
      <c r="P862" s="90"/>
      <c r="Q862" s="90"/>
      <c r="R862" s="2"/>
    </row>
    <row r="863">
      <c r="A863" s="2"/>
      <c r="B863" s="87"/>
      <c r="C863" s="88"/>
      <c r="D863" s="6"/>
      <c r="E863" s="89"/>
      <c r="F863" s="89"/>
      <c r="G863" s="89"/>
      <c r="H863" s="89"/>
      <c r="I863" s="89"/>
      <c r="J863" s="89"/>
      <c r="K863" s="6"/>
      <c r="L863" s="2"/>
      <c r="M863" s="2"/>
      <c r="N863" s="2"/>
      <c r="O863" s="90"/>
      <c r="P863" s="90"/>
      <c r="Q863" s="90"/>
      <c r="R863" s="2"/>
    </row>
    <row r="864">
      <c r="A864" s="2"/>
      <c r="B864" s="87"/>
      <c r="C864" s="88"/>
      <c r="D864" s="6"/>
      <c r="E864" s="89"/>
      <c r="F864" s="89"/>
      <c r="G864" s="89"/>
      <c r="H864" s="89"/>
      <c r="I864" s="89"/>
      <c r="J864" s="89"/>
      <c r="K864" s="6"/>
      <c r="L864" s="2"/>
      <c r="M864" s="2"/>
      <c r="N864" s="2"/>
      <c r="O864" s="90"/>
      <c r="P864" s="90"/>
      <c r="Q864" s="90"/>
      <c r="R864" s="2"/>
    </row>
    <row r="865">
      <c r="A865" s="2"/>
      <c r="B865" s="87"/>
      <c r="C865" s="88"/>
      <c r="D865" s="6"/>
      <c r="E865" s="89"/>
      <c r="F865" s="89"/>
      <c r="G865" s="89"/>
      <c r="H865" s="89"/>
      <c r="I865" s="89"/>
      <c r="J865" s="89"/>
      <c r="K865" s="6"/>
      <c r="L865" s="2"/>
      <c r="M865" s="2"/>
      <c r="N865" s="2"/>
      <c r="O865" s="90"/>
      <c r="P865" s="90"/>
      <c r="Q865" s="90"/>
      <c r="R865" s="2"/>
    </row>
    <row r="866">
      <c r="A866" s="2"/>
      <c r="B866" s="87"/>
      <c r="C866" s="88"/>
      <c r="D866" s="6"/>
      <c r="E866" s="89"/>
      <c r="F866" s="89"/>
      <c r="G866" s="89"/>
      <c r="H866" s="89"/>
      <c r="I866" s="89"/>
      <c r="J866" s="89"/>
      <c r="K866" s="6"/>
      <c r="L866" s="2"/>
      <c r="M866" s="2"/>
      <c r="N866" s="2"/>
      <c r="O866" s="90"/>
      <c r="P866" s="90"/>
      <c r="Q866" s="90"/>
      <c r="R866" s="2"/>
    </row>
    <row r="867">
      <c r="A867" s="2"/>
      <c r="B867" s="87"/>
      <c r="C867" s="88"/>
      <c r="D867" s="6"/>
      <c r="E867" s="89"/>
      <c r="F867" s="89"/>
      <c r="G867" s="89"/>
      <c r="H867" s="89"/>
      <c r="I867" s="89"/>
      <c r="J867" s="89"/>
      <c r="K867" s="6"/>
      <c r="L867" s="2"/>
      <c r="M867" s="2"/>
      <c r="N867" s="2"/>
      <c r="O867" s="90"/>
      <c r="P867" s="90"/>
      <c r="Q867" s="90"/>
      <c r="R867" s="2"/>
    </row>
    <row r="868">
      <c r="A868" s="2"/>
      <c r="B868" s="87"/>
      <c r="C868" s="88"/>
      <c r="D868" s="6"/>
      <c r="E868" s="89"/>
      <c r="F868" s="89"/>
      <c r="G868" s="89"/>
      <c r="H868" s="89"/>
      <c r="I868" s="89"/>
      <c r="J868" s="89"/>
      <c r="K868" s="6"/>
      <c r="L868" s="2"/>
      <c r="M868" s="2"/>
      <c r="N868" s="2"/>
      <c r="O868" s="90"/>
      <c r="P868" s="90"/>
      <c r="Q868" s="90"/>
      <c r="R868" s="2"/>
    </row>
    <row r="869">
      <c r="A869" s="2"/>
      <c r="B869" s="87"/>
      <c r="C869" s="88"/>
      <c r="D869" s="6"/>
      <c r="E869" s="89"/>
      <c r="F869" s="89"/>
      <c r="G869" s="89"/>
      <c r="H869" s="89"/>
      <c r="I869" s="89"/>
      <c r="J869" s="89"/>
      <c r="K869" s="6"/>
      <c r="L869" s="2"/>
      <c r="M869" s="2"/>
      <c r="N869" s="2"/>
      <c r="O869" s="90"/>
      <c r="P869" s="90"/>
      <c r="Q869" s="90"/>
      <c r="R869" s="2"/>
    </row>
    <row r="870">
      <c r="A870" s="2"/>
      <c r="B870" s="87"/>
      <c r="C870" s="88"/>
      <c r="D870" s="6"/>
      <c r="E870" s="89"/>
      <c r="F870" s="89"/>
      <c r="G870" s="89"/>
      <c r="H870" s="89"/>
      <c r="I870" s="89"/>
      <c r="J870" s="89"/>
      <c r="K870" s="6"/>
      <c r="L870" s="2"/>
      <c r="M870" s="2"/>
      <c r="N870" s="2"/>
      <c r="O870" s="90"/>
      <c r="P870" s="90"/>
      <c r="Q870" s="90"/>
      <c r="R870" s="2"/>
    </row>
    <row r="871">
      <c r="A871" s="2"/>
      <c r="B871" s="87"/>
      <c r="C871" s="88"/>
      <c r="D871" s="6"/>
      <c r="E871" s="89"/>
      <c r="F871" s="89"/>
      <c r="G871" s="89"/>
      <c r="H871" s="89"/>
      <c r="I871" s="89"/>
      <c r="J871" s="89"/>
      <c r="K871" s="6"/>
      <c r="L871" s="2"/>
      <c r="M871" s="2"/>
      <c r="N871" s="2"/>
      <c r="O871" s="90"/>
      <c r="P871" s="90"/>
      <c r="Q871" s="90"/>
      <c r="R871" s="2"/>
    </row>
    <row r="872">
      <c r="A872" s="2"/>
      <c r="B872" s="87"/>
      <c r="C872" s="88"/>
      <c r="D872" s="6"/>
      <c r="E872" s="89"/>
      <c r="F872" s="89"/>
      <c r="G872" s="89"/>
      <c r="H872" s="89"/>
      <c r="I872" s="89"/>
      <c r="J872" s="89"/>
      <c r="K872" s="6"/>
      <c r="L872" s="2"/>
      <c r="M872" s="2"/>
      <c r="N872" s="2"/>
      <c r="O872" s="90"/>
      <c r="P872" s="90"/>
      <c r="Q872" s="90"/>
      <c r="R872" s="2"/>
    </row>
    <row r="873">
      <c r="A873" s="2"/>
      <c r="B873" s="87"/>
      <c r="C873" s="88"/>
      <c r="D873" s="6"/>
      <c r="E873" s="89"/>
      <c r="F873" s="89"/>
      <c r="G873" s="89"/>
      <c r="H873" s="89"/>
      <c r="I873" s="89"/>
      <c r="J873" s="89"/>
      <c r="K873" s="6"/>
      <c r="L873" s="2"/>
      <c r="M873" s="2"/>
      <c r="N873" s="2"/>
      <c r="O873" s="90"/>
      <c r="P873" s="90"/>
      <c r="Q873" s="90"/>
      <c r="R873" s="2"/>
    </row>
    <row r="874">
      <c r="A874" s="2"/>
      <c r="B874" s="87"/>
      <c r="C874" s="88"/>
      <c r="D874" s="6"/>
      <c r="E874" s="89"/>
      <c r="F874" s="89"/>
      <c r="G874" s="89"/>
      <c r="H874" s="89"/>
      <c r="I874" s="89"/>
      <c r="J874" s="89"/>
      <c r="K874" s="6"/>
      <c r="L874" s="2"/>
      <c r="M874" s="2"/>
      <c r="N874" s="2"/>
      <c r="O874" s="90"/>
      <c r="P874" s="90"/>
      <c r="Q874" s="90"/>
      <c r="R874" s="2"/>
    </row>
    <row r="875">
      <c r="A875" s="2"/>
      <c r="B875" s="87"/>
      <c r="C875" s="88"/>
      <c r="D875" s="6"/>
      <c r="E875" s="89"/>
      <c r="F875" s="89"/>
      <c r="G875" s="89"/>
      <c r="H875" s="89"/>
      <c r="I875" s="89"/>
      <c r="J875" s="89"/>
      <c r="K875" s="6"/>
      <c r="L875" s="2"/>
      <c r="M875" s="2"/>
      <c r="N875" s="2"/>
      <c r="O875" s="90"/>
      <c r="P875" s="90"/>
      <c r="Q875" s="90"/>
      <c r="R875" s="2"/>
    </row>
    <row r="876">
      <c r="A876" s="2"/>
      <c r="B876" s="87"/>
      <c r="C876" s="88"/>
      <c r="D876" s="6"/>
      <c r="E876" s="89"/>
      <c r="F876" s="89"/>
      <c r="G876" s="89"/>
      <c r="H876" s="89"/>
      <c r="I876" s="89"/>
      <c r="J876" s="89"/>
      <c r="K876" s="6"/>
      <c r="L876" s="2"/>
      <c r="M876" s="2"/>
      <c r="N876" s="2"/>
      <c r="O876" s="90"/>
      <c r="P876" s="90"/>
      <c r="Q876" s="90"/>
      <c r="R876" s="2"/>
    </row>
    <row r="877">
      <c r="A877" s="2"/>
      <c r="B877" s="87"/>
      <c r="C877" s="88"/>
      <c r="D877" s="6"/>
      <c r="E877" s="89"/>
      <c r="F877" s="89"/>
      <c r="G877" s="89"/>
      <c r="H877" s="89"/>
      <c r="I877" s="89"/>
      <c r="J877" s="89"/>
      <c r="K877" s="6"/>
      <c r="L877" s="2"/>
      <c r="M877" s="2"/>
      <c r="N877" s="2"/>
      <c r="O877" s="90"/>
      <c r="P877" s="90"/>
      <c r="Q877" s="90"/>
      <c r="R877" s="2"/>
    </row>
    <row r="878">
      <c r="A878" s="2"/>
      <c r="B878" s="87"/>
      <c r="C878" s="88"/>
      <c r="D878" s="6"/>
      <c r="E878" s="89"/>
      <c r="F878" s="89"/>
      <c r="G878" s="89"/>
      <c r="H878" s="89"/>
      <c r="I878" s="89"/>
      <c r="J878" s="89"/>
      <c r="K878" s="6"/>
      <c r="L878" s="2"/>
      <c r="M878" s="2"/>
      <c r="N878" s="2"/>
      <c r="O878" s="90"/>
      <c r="P878" s="90"/>
      <c r="Q878" s="90"/>
      <c r="R878" s="2"/>
    </row>
    <row r="879">
      <c r="A879" s="2"/>
      <c r="B879" s="87"/>
      <c r="C879" s="88"/>
      <c r="D879" s="6"/>
      <c r="E879" s="89"/>
      <c r="F879" s="89"/>
      <c r="G879" s="89"/>
      <c r="H879" s="89"/>
      <c r="I879" s="89"/>
      <c r="J879" s="89"/>
      <c r="K879" s="6"/>
      <c r="L879" s="2"/>
      <c r="M879" s="2"/>
      <c r="N879" s="2"/>
      <c r="O879" s="90"/>
      <c r="P879" s="90"/>
      <c r="Q879" s="90"/>
      <c r="R879" s="2"/>
    </row>
    <row r="880">
      <c r="A880" s="2"/>
      <c r="B880" s="87"/>
      <c r="C880" s="88"/>
      <c r="D880" s="6"/>
      <c r="E880" s="89"/>
      <c r="F880" s="89"/>
      <c r="G880" s="89"/>
      <c r="H880" s="89"/>
      <c r="I880" s="89"/>
      <c r="J880" s="89"/>
      <c r="K880" s="6"/>
      <c r="L880" s="2"/>
      <c r="M880" s="2"/>
      <c r="N880" s="2"/>
      <c r="O880" s="90"/>
      <c r="P880" s="90"/>
      <c r="Q880" s="90"/>
      <c r="R880" s="2"/>
    </row>
    <row r="881">
      <c r="A881" s="2"/>
      <c r="B881" s="87"/>
      <c r="C881" s="88"/>
      <c r="D881" s="6"/>
      <c r="E881" s="89"/>
      <c r="F881" s="89"/>
      <c r="G881" s="89"/>
      <c r="H881" s="89"/>
      <c r="I881" s="89"/>
      <c r="J881" s="89"/>
      <c r="K881" s="6"/>
      <c r="L881" s="2"/>
      <c r="M881" s="2"/>
      <c r="N881" s="2"/>
      <c r="O881" s="90"/>
      <c r="P881" s="90"/>
      <c r="Q881" s="90"/>
      <c r="R881" s="2"/>
    </row>
    <row r="882">
      <c r="A882" s="2"/>
      <c r="B882" s="87"/>
      <c r="C882" s="88"/>
      <c r="D882" s="6"/>
      <c r="E882" s="89"/>
      <c r="F882" s="89"/>
      <c r="G882" s="89"/>
      <c r="H882" s="89"/>
      <c r="I882" s="89"/>
      <c r="J882" s="89"/>
      <c r="K882" s="6"/>
      <c r="L882" s="2"/>
      <c r="M882" s="2"/>
      <c r="N882" s="2"/>
      <c r="O882" s="90"/>
      <c r="P882" s="90"/>
      <c r="Q882" s="90"/>
      <c r="R882" s="2"/>
    </row>
    <row r="883">
      <c r="A883" s="2"/>
      <c r="B883" s="87"/>
      <c r="C883" s="88"/>
      <c r="D883" s="6"/>
      <c r="E883" s="89"/>
      <c r="F883" s="89"/>
      <c r="G883" s="89"/>
      <c r="H883" s="89"/>
      <c r="I883" s="89"/>
      <c r="J883" s="89"/>
      <c r="K883" s="6"/>
      <c r="L883" s="2"/>
      <c r="M883" s="2"/>
      <c r="N883" s="2"/>
      <c r="O883" s="90"/>
      <c r="P883" s="90"/>
      <c r="Q883" s="90"/>
      <c r="R883" s="2"/>
    </row>
    <row r="884">
      <c r="A884" s="2"/>
      <c r="B884" s="87"/>
      <c r="C884" s="88"/>
      <c r="D884" s="6"/>
      <c r="E884" s="89"/>
      <c r="F884" s="89"/>
      <c r="G884" s="89"/>
      <c r="H884" s="89"/>
      <c r="I884" s="89"/>
      <c r="J884" s="89"/>
      <c r="K884" s="6"/>
      <c r="L884" s="2"/>
      <c r="M884" s="2"/>
      <c r="N884" s="2"/>
      <c r="O884" s="90"/>
      <c r="P884" s="90"/>
      <c r="Q884" s="90"/>
      <c r="R884" s="2"/>
    </row>
    <row r="885">
      <c r="A885" s="2"/>
      <c r="B885" s="87"/>
      <c r="C885" s="88"/>
      <c r="D885" s="6"/>
      <c r="E885" s="89"/>
      <c r="F885" s="89"/>
      <c r="G885" s="89"/>
      <c r="H885" s="89"/>
      <c r="I885" s="89"/>
      <c r="J885" s="89"/>
      <c r="K885" s="6"/>
      <c r="L885" s="2"/>
      <c r="M885" s="2"/>
      <c r="N885" s="2"/>
      <c r="O885" s="90"/>
      <c r="P885" s="90"/>
      <c r="Q885" s="90"/>
      <c r="R885" s="2"/>
    </row>
    <row r="886">
      <c r="A886" s="2"/>
      <c r="B886" s="87"/>
      <c r="C886" s="88"/>
      <c r="D886" s="6"/>
      <c r="E886" s="89"/>
      <c r="F886" s="89"/>
      <c r="G886" s="89"/>
      <c r="H886" s="89"/>
      <c r="I886" s="89"/>
      <c r="J886" s="89"/>
      <c r="K886" s="6"/>
      <c r="L886" s="2"/>
      <c r="M886" s="2"/>
      <c r="N886" s="2"/>
      <c r="O886" s="90"/>
      <c r="P886" s="90"/>
      <c r="Q886" s="90"/>
      <c r="R886" s="2"/>
    </row>
    <row r="887">
      <c r="A887" s="2"/>
      <c r="B887" s="87"/>
      <c r="C887" s="88"/>
      <c r="D887" s="6"/>
      <c r="E887" s="89"/>
      <c r="F887" s="89"/>
      <c r="G887" s="89"/>
      <c r="H887" s="89"/>
      <c r="I887" s="89"/>
      <c r="J887" s="89"/>
      <c r="K887" s="6"/>
      <c r="L887" s="2"/>
      <c r="M887" s="2"/>
      <c r="N887" s="2"/>
      <c r="O887" s="90"/>
      <c r="P887" s="90"/>
      <c r="Q887" s="90"/>
      <c r="R887" s="2"/>
    </row>
    <row r="888">
      <c r="A888" s="2"/>
      <c r="B888" s="87"/>
      <c r="C888" s="88"/>
      <c r="D888" s="6"/>
      <c r="E888" s="89"/>
      <c r="F888" s="89"/>
      <c r="G888" s="89"/>
      <c r="H888" s="89"/>
      <c r="I888" s="89"/>
      <c r="J888" s="89"/>
      <c r="K888" s="6"/>
      <c r="L888" s="2"/>
      <c r="M888" s="2"/>
      <c r="N888" s="2"/>
      <c r="O888" s="90"/>
      <c r="P888" s="90"/>
      <c r="Q888" s="90"/>
      <c r="R888" s="2"/>
    </row>
    <row r="889">
      <c r="A889" s="2"/>
      <c r="B889" s="87"/>
      <c r="C889" s="88"/>
      <c r="D889" s="6"/>
      <c r="E889" s="89"/>
      <c r="F889" s="89"/>
      <c r="G889" s="89"/>
      <c r="H889" s="89"/>
      <c r="I889" s="89"/>
      <c r="J889" s="89"/>
      <c r="K889" s="6"/>
      <c r="L889" s="2"/>
      <c r="M889" s="2"/>
      <c r="N889" s="2"/>
      <c r="O889" s="90"/>
      <c r="P889" s="90"/>
      <c r="Q889" s="90"/>
      <c r="R889" s="2"/>
    </row>
    <row r="890">
      <c r="A890" s="2"/>
      <c r="B890" s="87"/>
      <c r="C890" s="88"/>
      <c r="D890" s="6"/>
      <c r="E890" s="89"/>
      <c r="F890" s="89"/>
      <c r="G890" s="89"/>
      <c r="H890" s="89"/>
      <c r="I890" s="89"/>
      <c r="J890" s="89"/>
      <c r="K890" s="6"/>
      <c r="L890" s="2"/>
      <c r="M890" s="2"/>
      <c r="N890" s="2"/>
      <c r="O890" s="90"/>
      <c r="P890" s="90"/>
      <c r="Q890" s="90"/>
      <c r="R890" s="2"/>
    </row>
    <row r="891">
      <c r="A891" s="2"/>
      <c r="B891" s="87"/>
      <c r="C891" s="88"/>
      <c r="D891" s="6"/>
      <c r="E891" s="89"/>
      <c r="F891" s="89"/>
      <c r="G891" s="89"/>
      <c r="H891" s="89"/>
      <c r="I891" s="89"/>
      <c r="J891" s="89"/>
      <c r="K891" s="6"/>
      <c r="L891" s="2"/>
      <c r="M891" s="2"/>
      <c r="N891" s="2"/>
      <c r="O891" s="90"/>
      <c r="P891" s="90"/>
      <c r="Q891" s="90"/>
      <c r="R891" s="2"/>
    </row>
    <row r="892">
      <c r="A892" s="2"/>
      <c r="B892" s="87"/>
      <c r="C892" s="88"/>
      <c r="D892" s="6"/>
      <c r="E892" s="89"/>
      <c r="F892" s="89"/>
      <c r="G892" s="89"/>
      <c r="H892" s="89"/>
      <c r="I892" s="89"/>
      <c r="J892" s="89"/>
      <c r="K892" s="6"/>
      <c r="L892" s="2"/>
      <c r="M892" s="2"/>
      <c r="N892" s="2"/>
      <c r="O892" s="90"/>
      <c r="P892" s="90"/>
      <c r="Q892" s="90"/>
      <c r="R892" s="2"/>
    </row>
    <row r="893">
      <c r="A893" s="2"/>
      <c r="B893" s="87"/>
      <c r="C893" s="88"/>
      <c r="D893" s="6"/>
      <c r="E893" s="89"/>
      <c r="F893" s="89"/>
      <c r="G893" s="89"/>
      <c r="H893" s="89"/>
      <c r="I893" s="89"/>
      <c r="J893" s="89"/>
      <c r="K893" s="6"/>
      <c r="L893" s="2"/>
      <c r="M893" s="2"/>
      <c r="N893" s="2"/>
      <c r="O893" s="90"/>
      <c r="P893" s="90"/>
      <c r="Q893" s="90"/>
      <c r="R893" s="2"/>
    </row>
    <row r="894">
      <c r="A894" s="2"/>
      <c r="B894" s="87"/>
      <c r="C894" s="88"/>
      <c r="D894" s="6"/>
      <c r="E894" s="89"/>
      <c r="F894" s="89"/>
      <c r="G894" s="89"/>
      <c r="H894" s="89"/>
      <c r="I894" s="89"/>
      <c r="J894" s="89"/>
      <c r="K894" s="6"/>
      <c r="L894" s="2"/>
      <c r="M894" s="2"/>
      <c r="N894" s="2"/>
      <c r="O894" s="90"/>
      <c r="P894" s="90"/>
      <c r="Q894" s="90"/>
      <c r="R894" s="2"/>
    </row>
    <row r="895">
      <c r="A895" s="2"/>
      <c r="B895" s="87"/>
      <c r="C895" s="88"/>
      <c r="D895" s="6"/>
      <c r="E895" s="89"/>
      <c r="F895" s="89"/>
      <c r="G895" s="89"/>
      <c r="H895" s="89"/>
      <c r="I895" s="89"/>
      <c r="J895" s="89"/>
      <c r="K895" s="6"/>
      <c r="L895" s="2"/>
      <c r="M895" s="2"/>
      <c r="N895" s="2"/>
      <c r="O895" s="90"/>
      <c r="P895" s="90"/>
      <c r="Q895" s="90"/>
      <c r="R895" s="2"/>
    </row>
    <row r="896">
      <c r="A896" s="2"/>
      <c r="B896" s="87"/>
      <c r="C896" s="88"/>
      <c r="D896" s="6"/>
      <c r="E896" s="89"/>
      <c r="F896" s="89"/>
      <c r="G896" s="89"/>
      <c r="H896" s="89"/>
      <c r="I896" s="89"/>
      <c r="J896" s="89"/>
      <c r="K896" s="6"/>
      <c r="L896" s="2"/>
      <c r="M896" s="2"/>
      <c r="N896" s="2"/>
      <c r="O896" s="90"/>
      <c r="P896" s="90"/>
      <c r="Q896" s="90"/>
      <c r="R896" s="2"/>
    </row>
    <row r="897">
      <c r="A897" s="2"/>
      <c r="B897" s="87"/>
      <c r="C897" s="88"/>
      <c r="D897" s="6"/>
      <c r="E897" s="89"/>
      <c r="F897" s="89"/>
      <c r="G897" s="89"/>
      <c r="H897" s="89"/>
      <c r="I897" s="89"/>
      <c r="J897" s="89"/>
      <c r="K897" s="6"/>
      <c r="L897" s="2"/>
      <c r="M897" s="2"/>
      <c r="N897" s="2"/>
      <c r="O897" s="90"/>
      <c r="P897" s="90"/>
      <c r="Q897" s="90"/>
      <c r="R897" s="2"/>
    </row>
    <row r="898">
      <c r="A898" s="2"/>
      <c r="B898" s="87"/>
      <c r="C898" s="88"/>
      <c r="D898" s="6"/>
      <c r="E898" s="89"/>
      <c r="F898" s="89"/>
      <c r="G898" s="89"/>
      <c r="H898" s="89"/>
      <c r="I898" s="89"/>
      <c r="J898" s="89"/>
      <c r="K898" s="6"/>
      <c r="L898" s="2"/>
      <c r="M898" s="2"/>
      <c r="N898" s="2"/>
      <c r="O898" s="90"/>
      <c r="P898" s="90"/>
      <c r="Q898" s="90"/>
      <c r="R898" s="2"/>
    </row>
    <row r="899">
      <c r="A899" s="2"/>
      <c r="B899" s="87"/>
      <c r="C899" s="88"/>
      <c r="D899" s="6"/>
      <c r="E899" s="89"/>
      <c r="F899" s="89"/>
      <c r="G899" s="89"/>
      <c r="H899" s="89"/>
      <c r="I899" s="89"/>
      <c r="J899" s="89"/>
      <c r="K899" s="6"/>
      <c r="L899" s="2"/>
      <c r="M899" s="2"/>
      <c r="N899" s="2"/>
      <c r="O899" s="90"/>
      <c r="P899" s="90"/>
      <c r="Q899" s="90"/>
      <c r="R899" s="2"/>
    </row>
    <row r="900">
      <c r="A900" s="2"/>
      <c r="B900" s="87"/>
      <c r="C900" s="88"/>
      <c r="D900" s="6"/>
      <c r="E900" s="89"/>
      <c r="F900" s="89"/>
      <c r="G900" s="89"/>
      <c r="H900" s="89"/>
      <c r="I900" s="89"/>
      <c r="J900" s="89"/>
      <c r="K900" s="6"/>
      <c r="L900" s="2"/>
      <c r="M900" s="2"/>
      <c r="N900" s="2"/>
      <c r="O900" s="90"/>
      <c r="P900" s="90"/>
      <c r="Q900" s="90"/>
      <c r="R900" s="2"/>
    </row>
    <row r="901">
      <c r="A901" s="2"/>
      <c r="B901" s="87"/>
      <c r="C901" s="88"/>
      <c r="D901" s="6"/>
      <c r="E901" s="89"/>
      <c r="F901" s="89"/>
      <c r="G901" s="89"/>
      <c r="H901" s="89"/>
      <c r="I901" s="89"/>
      <c r="J901" s="89"/>
      <c r="K901" s="6"/>
      <c r="L901" s="2"/>
      <c r="M901" s="2"/>
      <c r="N901" s="2"/>
      <c r="O901" s="90"/>
      <c r="P901" s="90"/>
      <c r="Q901" s="90"/>
      <c r="R901" s="2"/>
    </row>
    <row r="902">
      <c r="A902" s="2"/>
      <c r="B902" s="87"/>
      <c r="C902" s="88"/>
      <c r="D902" s="6"/>
      <c r="E902" s="89"/>
      <c r="F902" s="89"/>
      <c r="G902" s="89"/>
      <c r="H902" s="89"/>
      <c r="I902" s="89"/>
      <c r="J902" s="89"/>
      <c r="K902" s="6"/>
      <c r="L902" s="2"/>
      <c r="M902" s="2"/>
      <c r="N902" s="2"/>
      <c r="O902" s="90"/>
      <c r="P902" s="90"/>
      <c r="Q902" s="90"/>
      <c r="R902" s="2"/>
    </row>
    <row r="903">
      <c r="A903" s="2"/>
      <c r="B903" s="87"/>
      <c r="C903" s="88"/>
      <c r="D903" s="6"/>
      <c r="E903" s="89"/>
      <c r="F903" s="89"/>
      <c r="G903" s="89"/>
      <c r="H903" s="89"/>
      <c r="I903" s="89"/>
      <c r="J903" s="89"/>
      <c r="K903" s="6"/>
      <c r="L903" s="2"/>
      <c r="M903" s="2"/>
      <c r="N903" s="2"/>
      <c r="O903" s="90"/>
      <c r="P903" s="90"/>
      <c r="Q903" s="90"/>
      <c r="R903" s="2"/>
    </row>
    <row r="904">
      <c r="A904" s="2"/>
      <c r="B904" s="87"/>
      <c r="C904" s="88"/>
      <c r="D904" s="6"/>
      <c r="E904" s="89"/>
      <c r="F904" s="89"/>
      <c r="G904" s="89"/>
      <c r="H904" s="89"/>
      <c r="I904" s="89"/>
      <c r="J904" s="89"/>
      <c r="K904" s="6"/>
      <c r="L904" s="2"/>
      <c r="M904" s="2"/>
      <c r="N904" s="2"/>
      <c r="O904" s="90"/>
      <c r="P904" s="90"/>
      <c r="Q904" s="90"/>
      <c r="R904" s="2"/>
    </row>
    <row r="905">
      <c r="A905" s="2"/>
      <c r="B905" s="87"/>
      <c r="C905" s="88"/>
      <c r="D905" s="6"/>
      <c r="E905" s="89"/>
      <c r="F905" s="89"/>
      <c r="G905" s="89"/>
      <c r="H905" s="89"/>
      <c r="I905" s="89"/>
      <c r="J905" s="89"/>
      <c r="K905" s="6"/>
      <c r="L905" s="2"/>
      <c r="M905" s="2"/>
      <c r="N905" s="2"/>
      <c r="O905" s="90"/>
      <c r="P905" s="90"/>
      <c r="Q905" s="90"/>
      <c r="R905" s="2"/>
    </row>
    <row r="906">
      <c r="A906" s="2"/>
      <c r="B906" s="87"/>
      <c r="C906" s="88"/>
      <c r="D906" s="6"/>
      <c r="E906" s="89"/>
      <c r="F906" s="89"/>
      <c r="G906" s="89"/>
      <c r="H906" s="89"/>
      <c r="I906" s="89"/>
      <c r="J906" s="89"/>
      <c r="K906" s="6"/>
      <c r="L906" s="2"/>
      <c r="M906" s="2"/>
      <c r="N906" s="2"/>
      <c r="O906" s="90"/>
      <c r="P906" s="90"/>
      <c r="Q906" s="90"/>
      <c r="R906" s="2"/>
    </row>
    <row r="907">
      <c r="A907" s="2"/>
      <c r="B907" s="87"/>
      <c r="C907" s="88"/>
      <c r="D907" s="6"/>
      <c r="E907" s="89"/>
      <c r="F907" s="89"/>
      <c r="G907" s="89"/>
      <c r="H907" s="89"/>
      <c r="I907" s="89"/>
      <c r="J907" s="89"/>
      <c r="K907" s="6"/>
      <c r="L907" s="2"/>
      <c r="M907" s="2"/>
      <c r="N907" s="2"/>
      <c r="O907" s="90"/>
      <c r="P907" s="90"/>
      <c r="Q907" s="90"/>
      <c r="R907" s="2"/>
    </row>
    <row r="908">
      <c r="A908" s="2"/>
      <c r="B908" s="87"/>
      <c r="C908" s="88"/>
      <c r="D908" s="6"/>
      <c r="E908" s="89"/>
      <c r="F908" s="89"/>
      <c r="G908" s="89"/>
      <c r="H908" s="89"/>
      <c r="I908" s="89"/>
      <c r="J908" s="89"/>
      <c r="K908" s="6"/>
      <c r="L908" s="2"/>
      <c r="M908" s="2"/>
      <c r="N908" s="2"/>
      <c r="O908" s="90"/>
      <c r="P908" s="90"/>
      <c r="Q908" s="90"/>
      <c r="R908" s="2"/>
    </row>
    <row r="909">
      <c r="A909" s="2"/>
      <c r="B909" s="87"/>
      <c r="C909" s="88"/>
      <c r="D909" s="6"/>
      <c r="E909" s="89"/>
      <c r="F909" s="89"/>
      <c r="G909" s="89"/>
      <c r="H909" s="89"/>
      <c r="I909" s="89"/>
      <c r="J909" s="89"/>
      <c r="K909" s="6"/>
      <c r="L909" s="2"/>
      <c r="M909" s="2"/>
      <c r="N909" s="2"/>
      <c r="O909" s="90"/>
      <c r="P909" s="90"/>
      <c r="Q909" s="90"/>
      <c r="R909" s="2"/>
    </row>
    <row r="910">
      <c r="A910" s="2"/>
      <c r="B910" s="87"/>
      <c r="C910" s="88"/>
      <c r="D910" s="6"/>
      <c r="E910" s="89"/>
      <c r="F910" s="89"/>
      <c r="G910" s="89"/>
      <c r="H910" s="89"/>
      <c r="I910" s="89"/>
      <c r="J910" s="89"/>
      <c r="K910" s="6"/>
      <c r="L910" s="2"/>
      <c r="M910" s="2"/>
      <c r="N910" s="2"/>
      <c r="O910" s="90"/>
      <c r="P910" s="90"/>
      <c r="Q910" s="90"/>
      <c r="R910" s="2"/>
    </row>
    <row r="911">
      <c r="A911" s="2"/>
      <c r="B911" s="87"/>
      <c r="C911" s="88"/>
      <c r="D911" s="6"/>
      <c r="E911" s="89"/>
      <c r="F911" s="89"/>
      <c r="G911" s="89"/>
      <c r="H911" s="89"/>
      <c r="I911" s="89"/>
      <c r="J911" s="89"/>
      <c r="K911" s="6"/>
      <c r="L911" s="2"/>
      <c r="M911" s="2"/>
      <c r="N911" s="2"/>
      <c r="O911" s="90"/>
      <c r="P911" s="90"/>
      <c r="Q911" s="90"/>
      <c r="R911" s="2"/>
    </row>
    <row r="912">
      <c r="A912" s="2"/>
      <c r="B912" s="87"/>
      <c r="C912" s="88"/>
      <c r="D912" s="6"/>
      <c r="E912" s="89"/>
      <c r="F912" s="89"/>
      <c r="G912" s="89"/>
      <c r="H912" s="89"/>
      <c r="I912" s="89"/>
      <c r="J912" s="89"/>
      <c r="K912" s="6"/>
      <c r="L912" s="2"/>
      <c r="M912" s="2"/>
      <c r="N912" s="2"/>
      <c r="O912" s="90"/>
      <c r="P912" s="90"/>
      <c r="Q912" s="90"/>
      <c r="R912" s="2"/>
    </row>
    <row r="913">
      <c r="A913" s="2"/>
      <c r="B913" s="87"/>
      <c r="C913" s="88"/>
      <c r="D913" s="6"/>
      <c r="E913" s="89"/>
      <c r="F913" s="89"/>
      <c r="G913" s="89"/>
      <c r="H913" s="89"/>
      <c r="I913" s="89"/>
      <c r="J913" s="89"/>
      <c r="K913" s="6"/>
      <c r="L913" s="2"/>
      <c r="M913" s="2"/>
      <c r="N913" s="2"/>
      <c r="O913" s="90"/>
      <c r="P913" s="90"/>
      <c r="Q913" s="90"/>
      <c r="R913" s="2"/>
    </row>
    <row r="914">
      <c r="A914" s="2"/>
      <c r="B914" s="87"/>
      <c r="C914" s="88"/>
      <c r="D914" s="6"/>
      <c r="E914" s="89"/>
      <c r="F914" s="89"/>
      <c r="G914" s="89"/>
      <c r="H914" s="89"/>
      <c r="I914" s="89"/>
      <c r="J914" s="89"/>
      <c r="K914" s="6"/>
      <c r="L914" s="2"/>
      <c r="M914" s="2"/>
      <c r="N914" s="2"/>
      <c r="O914" s="90"/>
      <c r="P914" s="90"/>
      <c r="Q914" s="90"/>
      <c r="R914" s="2"/>
    </row>
    <row r="915">
      <c r="A915" s="2"/>
      <c r="B915" s="87"/>
      <c r="C915" s="88"/>
      <c r="D915" s="6"/>
      <c r="E915" s="89"/>
      <c r="F915" s="89"/>
      <c r="G915" s="89"/>
      <c r="H915" s="89"/>
      <c r="I915" s="89"/>
      <c r="J915" s="89"/>
      <c r="K915" s="6"/>
      <c r="L915" s="2"/>
      <c r="M915" s="2"/>
      <c r="N915" s="2"/>
      <c r="O915" s="90"/>
      <c r="P915" s="90"/>
      <c r="Q915" s="90"/>
      <c r="R915" s="2"/>
    </row>
    <row r="916">
      <c r="A916" s="2"/>
      <c r="B916" s="87"/>
      <c r="C916" s="88"/>
      <c r="D916" s="6"/>
      <c r="E916" s="89"/>
      <c r="F916" s="89"/>
      <c r="G916" s="89"/>
      <c r="H916" s="89"/>
      <c r="I916" s="89"/>
      <c r="J916" s="89"/>
      <c r="K916" s="6"/>
      <c r="L916" s="2"/>
      <c r="M916" s="2"/>
      <c r="N916" s="2"/>
      <c r="O916" s="90"/>
      <c r="P916" s="90"/>
      <c r="Q916" s="90"/>
      <c r="R916" s="2"/>
    </row>
    <row r="917">
      <c r="A917" s="2"/>
      <c r="B917" s="87"/>
      <c r="C917" s="88"/>
      <c r="D917" s="6"/>
      <c r="E917" s="89"/>
      <c r="F917" s="89"/>
      <c r="G917" s="89"/>
      <c r="H917" s="89"/>
      <c r="I917" s="89"/>
      <c r="J917" s="89"/>
      <c r="K917" s="6"/>
      <c r="L917" s="2"/>
      <c r="M917" s="2"/>
      <c r="N917" s="2"/>
      <c r="O917" s="90"/>
      <c r="P917" s="90"/>
      <c r="Q917" s="90"/>
      <c r="R917" s="2"/>
    </row>
    <row r="918">
      <c r="A918" s="2"/>
      <c r="B918" s="87"/>
      <c r="C918" s="88"/>
      <c r="D918" s="6"/>
      <c r="E918" s="89"/>
      <c r="F918" s="89"/>
      <c r="G918" s="89"/>
      <c r="H918" s="89"/>
      <c r="I918" s="89"/>
      <c r="J918" s="89"/>
      <c r="K918" s="6"/>
      <c r="L918" s="2"/>
      <c r="M918" s="2"/>
      <c r="N918" s="2"/>
      <c r="O918" s="90"/>
      <c r="P918" s="90"/>
      <c r="Q918" s="90"/>
      <c r="R918" s="2"/>
    </row>
    <row r="919">
      <c r="A919" s="2"/>
      <c r="B919" s="87"/>
      <c r="C919" s="88"/>
      <c r="D919" s="6"/>
      <c r="E919" s="89"/>
      <c r="F919" s="89"/>
      <c r="G919" s="89"/>
      <c r="H919" s="89"/>
      <c r="I919" s="89"/>
      <c r="J919" s="89"/>
      <c r="K919" s="6"/>
      <c r="L919" s="2"/>
      <c r="M919" s="2"/>
      <c r="N919" s="2"/>
      <c r="O919" s="90"/>
      <c r="P919" s="90"/>
      <c r="Q919" s="90"/>
      <c r="R919" s="2"/>
    </row>
    <row r="920">
      <c r="A920" s="2"/>
      <c r="B920" s="87"/>
      <c r="C920" s="88"/>
      <c r="D920" s="6"/>
      <c r="E920" s="89"/>
      <c r="F920" s="89"/>
      <c r="G920" s="89"/>
      <c r="H920" s="89"/>
      <c r="I920" s="89"/>
      <c r="J920" s="89"/>
      <c r="K920" s="6"/>
      <c r="L920" s="2"/>
      <c r="M920" s="2"/>
      <c r="N920" s="2"/>
      <c r="O920" s="90"/>
      <c r="P920" s="90"/>
      <c r="Q920" s="90"/>
      <c r="R920" s="2"/>
    </row>
    <row r="921">
      <c r="A921" s="2"/>
      <c r="B921" s="87"/>
      <c r="C921" s="88"/>
      <c r="D921" s="6"/>
      <c r="E921" s="89"/>
      <c r="F921" s="89"/>
      <c r="G921" s="89"/>
      <c r="H921" s="89"/>
      <c r="I921" s="89"/>
      <c r="J921" s="89"/>
      <c r="K921" s="6"/>
      <c r="L921" s="2"/>
      <c r="M921" s="2"/>
      <c r="N921" s="2"/>
      <c r="O921" s="90"/>
      <c r="P921" s="90"/>
      <c r="Q921" s="90"/>
      <c r="R921" s="2"/>
    </row>
    <row r="922">
      <c r="A922" s="2"/>
      <c r="B922" s="87"/>
      <c r="C922" s="88"/>
      <c r="D922" s="6"/>
      <c r="E922" s="89"/>
      <c r="F922" s="89"/>
      <c r="G922" s="89"/>
      <c r="H922" s="89"/>
      <c r="I922" s="89"/>
      <c r="J922" s="89"/>
      <c r="K922" s="6"/>
      <c r="L922" s="2"/>
      <c r="M922" s="2"/>
      <c r="N922" s="2"/>
      <c r="O922" s="90"/>
      <c r="P922" s="90"/>
      <c r="Q922" s="90"/>
      <c r="R922" s="2"/>
    </row>
    <row r="923">
      <c r="A923" s="2"/>
      <c r="B923" s="87"/>
      <c r="C923" s="88"/>
      <c r="D923" s="6"/>
      <c r="E923" s="89"/>
      <c r="F923" s="89"/>
      <c r="G923" s="89"/>
      <c r="H923" s="89"/>
      <c r="I923" s="89"/>
      <c r="J923" s="89"/>
      <c r="K923" s="6"/>
      <c r="L923" s="2"/>
      <c r="M923" s="2"/>
      <c r="N923" s="2"/>
      <c r="O923" s="90"/>
      <c r="P923" s="90"/>
      <c r="Q923" s="90"/>
      <c r="R923" s="2"/>
    </row>
    <row r="924">
      <c r="A924" s="2"/>
      <c r="B924" s="87"/>
      <c r="C924" s="88"/>
      <c r="D924" s="6"/>
      <c r="E924" s="89"/>
      <c r="F924" s="89"/>
      <c r="G924" s="89"/>
      <c r="H924" s="89"/>
      <c r="I924" s="89"/>
      <c r="J924" s="89"/>
      <c r="K924" s="6"/>
      <c r="L924" s="2"/>
      <c r="M924" s="2"/>
      <c r="N924" s="2"/>
      <c r="O924" s="90"/>
      <c r="P924" s="90"/>
      <c r="Q924" s="90"/>
      <c r="R924" s="2"/>
    </row>
    <row r="925">
      <c r="A925" s="2"/>
      <c r="B925" s="87"/>
      <c r="C925" s="88"/>
      <c r="D925" s="6"/>
      <c r="E925" s="89"/>
      <c r="F925" s="89"/>
      <c r="G925" s="89"/>
      <c r="H925" s="89"/>
      <c r="I925" s="89"/>
      <c r="J925" s="89"/>
      <c r="K925" s="6"/>
      <c r="L925" s="2"/>
      <c r="M925" s="2"/>
      <c r="N925" s="2"/>
      <c r="O925" s="90"/>
      <c r="P925" s="90"/>
      <c r="Q925" s="90"/>
      <c r="R925" s="2"/>
    </row>
    <row r="926">
      <c r="A926" s="2"/>
      <c r="B926" s="87"/>
      <c r="C926" s="88"/>
      <c r="D926" s="6"/>
      <c r="E926" s="89"/>
      <c r="F926" s="89"/>
      <c r="G926" s="89"/>
      <c r="H926" s="89"/>
      <c r="I926" s="89"/>
      <c r="J926" s="89"/>
      <c r="K926" s="6"/>
      <c r="L926" s="2"/>
      <c r="M926" s="2"/>
      <c r="N926" s="2"/>
      <c r="O926" s="90"/>
      <c r="P926" s="90"/>
      <c r="Q926" s="90"/>
      <c r="R926" s="2"/>
    </row>
    <row r="927">
      <c r="A927" s="2"/>
      <c r="B927" s="87"/>
      <c r="C927" s="88"/>
      <c r="D927" s="6"/>
      <c r="E927" s="89"/>
      <c r="F927" s="89"/>
      <c r="G927" s="89"/>
      <c r="H927" s="89"/>
      <c r="I927" s="89"/>
      <c r="J927" s="89"/>
      <c r="K927" s="6"/>
      <c r="L927" s="2"/>
      <c r="M927" s="2"/>
      <c r="N927" s="2"/>
      <c r="O927" s="90"/>
      <c r="P927" s="90"/>
      <c r="Q927" s="90"/>
      <c r="R927" s="2"/>
    </row>
    <row r="928">
      <c r="A928" s="2"/>
      <c r="B928" s="87"/>
      <c r="C928" s="88"/>
      <c r="D928" s="6"/>
      <c r="E928" s="89"/>
      <c r="F928" s="89"/>
      <c r="G928" s="89"/>
      <c r="H928" s="89"/>
      <c r="I928" s="89"/>
      <c r="J928" s="89"/>
      <c r="K928" s="6"/>
      <c r="L928" s="2"/>
      <c r="M928" s="2"/>
      <c r="N928" s="2"/>
      <c r="O928" s="90"/>
      <c r="P928" s="90"/>
      <c r="Q928" s="90"/>
      <c r="R928" s="2"/>
    </row>
    <row r="929">
      <c r="A929" s="2"/>
      <c r="B929" s="87"/>
      <c r="C929" s="88"/>
      <c r="D929" s="6"/>
      <c r="E929" s="89"/>
      <c r="F929" s="89"/>
      <c r="G929" s="89"/>
      <c r="H929" s="89"/>
      <c r="I929" s="89"/>
      <c r="J929" s="89"/>
      <c r="K929" s="6"/>
      <c r="L929" s="2"/>
      <c r="M929" s="2"/>
      <c r="N929" s="2"/>
      <c r="O929" s="90"/>
      <c r="P929" s="90"/>
      <c r="Q929" s="90"/>
      <c r="R929" s="2"/>
    </row>
    <row r="930">
      <c r="A930" s="2"/>
      <c r="B930" s="87"/>
      <c r="C930" s="88"/>
      <c r="D930" s="6"/>
      <c r="E930" s="89"/>
      <c r="F930" s="89"/>
      <c r="G930" s="89"/>
      <c r="H930" s="89"/>
      <c r="I930" s="89"/>
      <c r="J930" s="89"/>
      <c r="K930" s="6"/>
      <c r="L930" s="2"/>
      <c r="M930" s="2"/>
      <c r="N930" s="2"/>
      <c r="O930" s="90"/>
      <c r="P930" s="90"/>
      <c r="Q930" s="90"/>
      <c r="R930" s="2"/>
    </row>
    <row r="931">
      <c r="A931" s="2"/>
      <c r="B931" s="87"/>
      <c r="C931" s="88"/>
      <c r="D931" s="6"/>
      <c r="E931" s="89"/>
      <c r="F931" s="89"/>
      <c r="G931" s="89"/>
      <c r="H931" s="89"/>
      <c r="I931" s="89"/>
      <c r="J931" s="89"/>
      <c r="K931" s="6"/>
      <c r="L931" s="2"/>
      <c r="M931" s="2"/>
      <c r="N931" s="2"/>
      <c r="O931" s="90"/>
      <c r="P931" s="90"/>
      <c r="Q931" s="90"/>
      <c r="R931" s="2"/>
    </row>
    <row r="932">
      <c r="A932" s="2"/>
      <c r="B932" s="87"/>
      <c r="C932" s="88"/>
      <c r="D932" s="6"/>
      <c r="E932" s="89"/>
      <c r="F932" s="89"/>
      <c r="G932" s="89"/>
      <c r="H932" s="89"/>
      <c r="I932" s="89"/>
      <c r="J932" s="89"/>
      <c r="K932" s="6"/>
      <c r="L932" s="2"/>
      <c r="M932" s="2"/>
      <c r="N932" s="2"/>
      <c r="O932" s="90"/>
      <c r="P932" s="90"/>
      <c r="Q932" s="90"/>
      <c r="R932" s="2"/>
    </row>
    <row r="933">
      <c r="A933" s="2"/>
      <c r="B933" s="87"/>
      <c r="C933" s="88"/>
      <c r="D933" s="6"/>
      <c r="E933" s="89"/>
      <c r="F933" s="89"/>
      <c r="G933" s="89"/>
      <c r="H933" s="89"/>
      <c r="I933" s="89"/>
      <c r="J933" s="89"/>
      <c r="K933" s="6"/>
      <c r="L933" s="2"/>
      <c r="M933" s="2"/>
      <c r="N933" s="2"/>
      <c r="O933" s="90"/>
      <c r="P933" s="90"/>
      <c r="Q933" s="90"/>
      <c r="R933" s="2"/>
    </row>
    <row r="934">
      <c r="A934" s="2"/>
      <c r="B934" s="87"/>
      <c r="C934" s="88"/>
      <c r="D934" s="6"/>
      <c r="E934" s="89"/>
      <c r="F934" s="89"/>
      <c r="G934" s="89"/>
      <c r="H934" s="89"/>
      <c r="I934" s="89"/>
      <c r="J934" s="89"/>
      <c r="K934" s="6"/>
      <c r="L934" s="2"/>
      <c r="M934" s="2"/>
      <c r="N934" s="2"/>
      <c r="O934" s="90"/>
      <c r="P934" s="90"/>
      <c r="Q934" s="90"/>
      <c r="R934" s="2"/>
    </row>
    <row r="935">
      <c r="A935" s="2"/>
      <c r="B935" s="87"/>
      <c r="C935" s="88"/>
      <c r="D935" s="6"/>
      <c r="E935" s="89"/>
      <c r="F935" s="89"/>
      <c r="G935" s="89"/>
      <c r="H935" s="89"/>
      <c r="I935" s="89"/>
      <c r="J935" s="89"/>
      <c r="K935" s="6"/>
      <c r="L935" s="2"/>
      <c r="M935" s="2"/>
      <c r="N935" s="2"/>
      <c r="O935" s="90"/>
      <c r="P935" s="90"/>
      <c r="Q935" s="90"/>
      <c r="R935" s="2"/>
    </row>
    <row r="936">
      <c r="A936" s="2"/>
      <c r="B936" s="87"/>
      <c r="C936" s="88"/>
      <c r="D936" s="6"/>
      <c r="E936" s="89"/>
      <c r="F936" s="89"/>
      <c r="G936" s="89"/>
      <c r="H936" s="89"/>
      <c r="I936" s="89"/>
      <c r="J936" s="89"/>
      <c r="K936" s="6"/>
      <c r="L936" s="2"/>
      <c r="M936" s="2"/>
      <c r="N936" s="2"/>
      <c r="O936" s="90"/>
      <c r="P936" s="90"/>
      <c r="Q936" s="90"/>
      <c r="R936" s="2"/>
    </row>
    <row r="937">
      <c r="A937" s="2"/>
      <c r="B937" s="87"/>
      <c r="C937" s="88"/>
      <c r="D937" s="6"/>
      <c r="E937" s="89"/>
      <c r="F937" s="89"/>
      <c r="G937" s="89"/>
      <c r="H937" s="89"/>
      <c r="I937" s="89"/>
      <c r="J937" s="89"/>
      <c r="K937" s="6"/>
      <c r="L937" s="2"/>
      <c r="M937" s="2"/>
      <c r="N937" s="2"/>
      <c r="O937" s="90"/>
      <c r="P937" s="90"/>
      <c r="Q937" s="90"/>
      <c r="R937" s="2"/>
    </row>
    <row r="938">
      <c r="A938" s="2"/>
      <c r="B938" s="87"/>
      <c r="C938" s="88"/>
      <c r="D938" s="6"/>
      <c r="E938" s="89"/>
      <c r="F938" s="89"/>
      <c r="G938" s="89"/>
      <c r="H938" s="89"/>
      <c r="I938" s="89"/>
      <c r="J938" s="89"/>
      <c r="K938" s="6"/>
      <c r="L938" s="2"/>
      <c r="M938" s="2"/>
      <c r="N938" s="2"/>
      <c r="O938" s="90"/>
      <c r="P938" s="90"/>
      <c r="Q938" s="90"/>
      <c r="R938" s="2"/>
    </row>
    <row r="939">
      <c r="A939" s="2"/>
      <c r="B939" s="87"/>
      <c r="C939" s="88"/>
      <c r="D939" s="6"/>
      <c r="E939" s="89"/>
      <c r="F939" s="89"/>
      <c r="G939" s="89"/>
      <c r="H939" s="89"/>
      <c r="I939" s="89"/>
      <c r="J939" s="89"/>
      <c r="K939" s="6"/>
      <c r="L939" s="2"/>
      <c r="M939" s="2"/>
      <c r="N939" s="2"/>
      <c r="O939" s="90"/>
      <c r="P939" s="90"/>
      <c r="Q939" s="90"/>
      <c r="R939" s="2"/>
    </row>
    <row r="940">
      <c r="A940" s="2"/>
      <c r="B940" s="87"/>
      <c r="C940" s="88"/>
      <c r="D940" s="6"/>
      <c r="E940" s="89"/>
      <c r="F940" s="89"/>
      <c r="G940" s="89"/>
      <c r="H940" s="89"/>
      <c r="I940" s="89"/>
      <c r="J940" s="89"/>
      <c r="K940" s="6"/>
      <c r="L940" s="2"/>
      <c r="M940" s="2"/>
      <c r="N940" s="2"/>
      <c r="O940" s="90"/>
      <c r="P940" s="90"/>
      <c r="Q940" s="90"/>
      <c r="R940" s="2"/>
    </row>
    <row r="941">
      <c r="A941" s="2"/>
      <c r="B941" s="87"/>
      <c r="C941" s="88"/>
      <c r="D941" s="6"/>
      <c r="E941" s="89"/>
      <c r="F941" s="89"/>
      <c r="G941" s="89"/>
      <c r="H941" s="89"/>
      <c r="I941" s="89"/>
      <c r="J941" s="89"/>
      <c r="K941" s="6"/>
      <c r="L941" s="2"/>
      <c r="M941" s="2"/>
      <c r="N941" s="2"/>
      <c r="O941" s="90"/>
      <c r="P941" s="90"/>
      <c r="Q941" s="90"/>
      <c r="R941" s="2"/>
    </row>
    <row r="942">
      <c r="A942" s="2"/>
      <c r="B942" s="87"/>
      <c r="C942" s="88"/>
      <c r="D942" s="6"/>
      <c r="E942" s="89"/>
      <c r="F942" s="89"/>
      <c r="G942" s="89"/>
      <c r="H942" s="89"/>
      <c r="I942" s="89"/>
      <c r="J942" s="89"/>
      <c r="K942" s="6"/>
      <c r="L942" s="2"/>
      <c r="M942" s="2"/>
      <c r="N942" s="2"/>
      <c r="O942" s="90"/>
      <c r="P942" s="90"/>
      <c r="Q942" s="90"/>
      <c r="R942" s="2"/>
    </row>
    <row r="943">
      <c r="A943" s="2"/>
      <c r="B943" s="87"/>
      <c r="C943" s="88"/>
      <c r="D943" s="6"/>
      <c r="E943" s="89"/>
      <c r="F943" s="89"/>
      <c r="G943" s="89"/>
      <c r="H943" s="89"/>
      <c r="I943" s="89"/>
      <c r="J943" s="89"/>
      <c r="K943" s="6"/>
      <c r="L943" s="2"/>
      <c r="M943" s="2"/>
      <c r="N943" s="2"/>
      <c r="O943" s="90"/>
      <c r="P943" s="90"/>
      <c r="Q943" s="90"/>
      <c r="R943" s="2"/>
    </row>
    <row r="944">
      <c r="A944" s="2"/>
      <c r="B944" s="87"/>
      <c r="C944" s="88"/>
      <c r="D944" s="6"/>
      <c r="E944" s="89"/>
      <c r="F944" s="89"/>
      <c r="G944" s="89"/>
      <c r="H944" s="89"/>
      <c r="I944" s="89"/>
      <c r="J944" s="89"/>
      <c r="K944" s="6"/>
      <c r="L944" s="2"/>
      <c r="M944" s="2"/>
      <c r="N944" s="2"/>
      <c r="O944" s="90"/>
      <c r="P944" s="90"/>
      <c r="Q944" s="90"/>
      <c r="R944" s="2"/>
    </row>
    <row r="945">
      <c r="A945" s="2"/>
      <c r="B945" s="87"/>
      <c r="C945" s="88"/>
      <c r="D945" s="6"/>
      <c r="E945" s="89"/>
      <c r="F945" s="89"/>
      <c r="G945" s="89"/>
      <c r="H945" s="89"/>
      <c r="I945" s="89"/>
      <c r="J945" s="89"/>
      <c r="K945" s="6"/>
      <c r="L945" s="2"/>
      <c r="M945" s="2"/>
      <c r="N945" s="2"/>
      <c r="O945" s="90"/>
      <c r="P945" s="90"/>
      <c r="Q945" s="90"/>
      <c r="R945" s="2"/>
    </row>
    <row r="946">
      <c r="A946" s="2"/>
      <c r="B946" s="87"/>
      <c r="C946" s="88"/>
      <c r="D946" s="6"/>
      <c r="E946" s="89"/>
      <c r="F946" s="89"/>
      <c r="G946" s="89"/>
      <c r="H946" s="89"/>
      <c r="I946" s="89"/>
      <c r="J946" s="89"/>
      <c r="K946" s="6"/>
      <c r="L946" s="2"/>
      <c r="M946" s="2"/>
      <c r="N946" s="2"/>
      <c r="O946" s="90"/>
      <c r="P946" s="90"/>
      <c r="Q946" s="90"/>
      <c r="R946" s="2"/>
    </row>
    <row r="947">
      <c r="A947" s="2"/>
      <c r="B947" s="87"/>
      <c r="C947" s="88"/>
      <c r="D947" s="6"/>
      <c r="E947" s="89"/>
      <c r="F947" s="89"/>
      <c r="G947" s="89"/>
      <c r="H947" s="89"/>
      <c r="I947" s="89"/>
      <c r="J947" s="89"/>
      <c r="K947" s="6"/>
      <c r="L947" s="2"/>
      <c r="M947" s="2"/>
      <c r="N947" s="2"/>
      <c r="O947" s="90"/>
      <c r="P947" s="90"/>
      <c r="Q947" s="90"/>
      <c r="R947" s="2"/>
    </row>
    <row r="948">
      <c r="A948" s="2"/>
      <c r="B948" s="87"/>
      <c r="C948" s="88"/>
      <c r="D948" s="6"/>
      <c r="E948" s="89"/>
      <c r="F948" s="89"/>
      <c r="G948" s="89"/>
      <c r="H948" s="89"/>
      <c r="I948" s="89"/>
      <c r="J948" s="89"/>
      <c r="K948" s="6"/>
      <c r="L948" s="2"/>
      <c r="M948" s="2"/>
      <c r="N948" s="2"/>
      <c r="O948" s="90"/>
      <c r="P948" s="90"/>
      <c r="Q948" s="90"/>
      <c r="R948" s="2"/>
    </row>
    <row r="949">
      <c r="A949" s="2"/>
      <c r="B949" s="87"/>
      <c r="C949" s="88"/>
      <c r="D949" s="6"/>
      <c r="E949" s="89"/>
      <c r="F949" s="89"/>
      <c r="G949" s="89"/>
      <c r="H949" s="89"/>
      <c r="I949" s="89"/>
      <c r="J949" s="89"/>
      <c r="K949" s="6"/>
      <c r="L949" s="2"/>
      <c r="M949" s="2"/>
      <c r="N949" s="2"/>
      <c r="O949" s="90"/>
      <c r="P949" s="90"/>
      <c r="Q949" s="90"/>
      <c r="R949" s="2"/>
    </row>
    <row r="950">
      <c r="A950" s="2"/>
      <c r="B950" s="87"/>
      <c r="C950" s="88"/>
      <c r="D950" s="6"/>
      <c r="E950" s="89"/>
      <c r="F950" s="89"/>
      <c r="G950" s="89"/>
      <c r="H950" s="89"/>
      <c r="I950" s="89"/>
      <c r="J950" s="89"/>
      <c r="K950" s="6"/>
      <c r="L950" s="2"/>
      <c r="M950" s="2"/>
      <c r="N950" s="2"/>
      <c r="O950" s="90"/>
      <c r="P950" s="90"/>
      <c r="Q950" s="90"/>
      <c r="R950" s="2"/>
    </row>
    <row r="951">
      <c r="A951" s="2"/>
      <c r="B951" s="87"/>
      <c r="C951" s="88"/>
      <c r="D951" s="6"/>
      <c r="E951" s="89"/>
      <c r="F951" s="89"/>
      <c r="G951" s="89"/>
      <c r="H951" s="89"/>
      <c r="I951" s="89"/>
      <c r="J951" s="89"/>
      <c r="K951" s="6"/>
      <c r="L951" s="2"/>
      <c r="M951" s="2"/>
      <c r="N951" s="2"/>
      <c r="O951" s="90"/>
      <c r="P951" s="90"/>
      <c r="Q951" s="90"/>
      <c r="R951" s="2"/>
    </row>
    <row r="952">
      <c r="A952" s="2"/>
      <c r="B952" s="87"/>
      <c r="C952" s="88"/>
      <c r="D952" s="6"/>
      <c r="E952" s="89"/>
      <c r="F952" s="89"/>
      <c r="G952" s="89"/>
      <c r="H952" s="89"/>
      <c r="I952" s="89"/>
      <c r="J952" s="89"/>
      <c r="K952" s="6"/>
      <c r="L952" s="2"/>
      <c r="M952" s="2"/>
      <c r="N952" s="2"/>
      <c r="O952" s="90"/>
      <c r="P952" s="90"/>
      <c r="Q952" s="90"/>
      <c r="R952" s="2"/>
    </row>
    <row r="953">
      <c r="A953" s="2"/>
      <c r="B953" s="87"/>
      <c r="C953" s="88"/>
      <c r="D953" s="6"/>
      <c r="E953" s="89"/>
      <c r="F953" s="89"/>
      <c r="G953" s="89"/>
      <c r="H953" s="89"/>
      <c r="I953" s="89"/>
      <c r="J953" s="89"/>
      <c r="K953" s="6"/>
      <c r="L953" s="2"/>
      <c r="M953" s="2"/>
      <c r="N953" s="2"/>
      <c r="O953" s="90"/>
      <c r="P953" s="90"/>
      <c r="Q953" s="90"/>
      <c r="R953" s="2"/>
    </row>
    <row r="954">
      <c r="A954" s="2"/>
      <c r="B954" s="87"/>
      <c r="C954" s="88"/>
      <c r="D954" s="6"/>
      <c r="E954" s="89"/>
      <c r="F954" s="89"/>
      <c r="G954" s="89"/>
      <c r="H954" s="89"/>
      <c r="I954" s="89"/>
      <c r="J954" s="89"/>
      <c r="K954" s="6"/>
      <c r="L954" s="2"/>
      <c r="M954" s="2"/>
      <c r="N954" s="2"/>
      <c r="O954" s="90"/>
      <c r="P954" s="90"/>
      <c r="Q954" s="90"/>
      <c r="R954" s="2"/>
    </row>
    <row r="955">
      <c r="A955" s="2"/>
      <c r="B955" s="87"/>
      <c r="C955" s="88"/>
      <c r="D955" s="6"/>
      <c r="E955" s="89"/>
      <c r="F955" s="89"/>
      <c r="G955" s="89"/>
      <c r="H955" s="89"/>
      <c r="I955" s="89"/>
      <c r="J955" s="89"/>
      <c r="K955" s="6"/>
      <c r="L955" s="2"/>
      <c r="M955" s="2"/>
      <c r="N955" s="2"/>
      <c r="O955" s="90"/>
      <c r="P955" s="90"/>
      <c r="Q955" s="90"/>
      <c r="R955" s="2"/>
    </row>
    <row r="956">
      <c r="A956" s="2"/>
      <c r="B956" s="87"/>
      <c r="C956" s="88"/>
      <c r="D956" s="6"/>
      <c r="E956" s="89"/>
      <c r="F956" s="89"/>
      <c r="G956" s="89"/>
      <c r="H956" s="89"/>
      <c r="I956" s="89"/>
      <c r="J956" s="89"/>
      <c r="K956" s="6"/>
      <c r="L956" s="2"/>
      <c r="M956" s="2"/>
      <c r="N956" s="2"/>
      <c r="O956" s="90"/>
      <c r="P956" s="90"/>
      <c r="Q956" s="90"/>
      <c r="R956" s="2"/>
    </row>
    <row r="957">
      <c r="A957" s="2"/>
      <c r="B957" s="87"/>
      <c r="C957" s="88"/>
      <c r="D957" s="6"/>
      <c r="E957" s="89"/>
      <c r="F957" s="89"/>
      <c r="G957" s="89"/>
      <c r="H957" s="89"/>
      <c r="I957" s="89"/>
      <c r="J957" s="89"/>
      <c r="K957" s="6"/>
      <c r="L957" s="2"/>
      <c r="M957" s="2"/>
      <c r="N957" s="2"/>
      <c r="O957" s="90"/>
      <c r="P957" s="90"/>
      <c r="Q957" s="90"/>
      <c r="R957" s="2"/>
    </row>
    <row r="958">
      <c r="A958" s="2"/>
      <c r="B958" s="87"/>
      <c r="C958" s="88"/>
      <c r="D958" s="6"/>
      <c r="E958" s="89"/>
      <c r="F958" s="89"/>
      <c r="G958" s="89"/>
      <c r="H958" s="89"/>
      <c r="I958" s="89"/>
      <c r="J958" s="89"/>
      <c r="K958" s="6"/>
      <c r="L958" s="2"/>
      <c r="M958" s="2"/>
      <c r="N958" s="2"/>
      <c r="O958" s="90"/>
      <c r="P958" s="90"/>
      <c r="Q958" s="90"/>
      <c r="R958" s="2"/>
    </row>
    <row r="959">
      <c r="A959" s="2"/>
      <c r="B959" s="87"/>
      <c r="C959" s="88"/>
      <c r="D959" s="6"/>
      <c r="E959" s="89"/>
      <c r="F959" s="89"/>
      <c r="G959" s="89"/>
      <c r="H959" s="89"/>
      <c r="I959" s="89"/>
      <c r="J959" s="89"/>
      <c r="K959" s="6"/>
      <c r="L959" s="2"/>
      <c r="M959" s="2"/>
      <c r="N959" s="2"/>
      <c r="O959" s="90"/>
      <c r="P959" s="90"/>
      <c r="Q959" s="90"/>
      <c r="R959" s="2"/>
    </row>
    <row r="960">
      <c r="A960" s="2"/>
      <c r="B960" s="87"/>
      <c r="C960" s="88"/>
      <c r="D960" s="6"/>
      <c r="E960" s="89"/>
      <c r="F960" s="89"/>
      <c r="G960" s="89"/>
      <c r="H960" s="89"/>
      <c r="I960" s="89"/>
      <c r="J960" s="89"/>
      <c r="K960" s="6"/>
      <c r="L960" s="2"/>
      <c r="M960" s="2"/>
      <c r="N960" s="2"/>
      <c r="O960" s="90"/>
      <c r="P960" s="90"/>
      <c r="Q960" s="90"/>
      <c r="R960" s="2"/>
    </row>
    <row r="961">
      <c r="A961" s="2"/>
      <c r="B961" s="87"/>
      <c r="C961" s="88"/>
      <c r="D961" s="6"/>
      <c r="E961" s="89"/>
      <c r="F961" s="89"/>
      <c r="G961" s="89"/>
      <c r="H961" s="89"/>
      <c r="I961" s="89"/>
      <c r="J961" s="89"/>
      <c r="K961" s="6"/>
      <c r="L961" s="2"/>
      <c r="M961" s="2"/>
      <c r="N961" s="2"/>
      <c r="O961" s="90"/>
      <c r="P961" s="90"/>
      <c r="Q961" s="90"/>
      <c r="R961" s="2"/>
    </row>
    <row r="962">
      <c r="A962" s="2"/>
      <c r="B962" s="87"/>
      <c r="C962" s="88"/>
      <c r="D962" s="6"/>
      <c r="E962" s="89"/>
      <c r="F962" s="89"/>
      <c r="G962" s="89"/>
      <c r="H962" s="89"/>
      <c r="I962" s="89"/>
      <c r="J962" s="89"/>
      <c r="K962" s="6"/>
      <c r="L962" s="2"/>
      <c r="M962" s="2"/>
      <c r="N962" s="2"/>
      <c r="O962" s="90"/>
      <c r="P962" s="90"/>
      <c r="Q962" s="90"/>
      <c r="R962" s="2"/>
    </row>
    <row r="963">
      <c r="A963" s="2"/>
      <c r="B963" s="87"/>
      <c r="C963" s="88"/>
      <c r="D963" s="6"/>
      <c r="E963" s="89"/>
      <c r="F963" s="89"/>
      <c r="G963" s="89"/>
      <c r="H963" s="89"/>
      <c r="I963" s="89"/>
      <c r="J963" s="89"/>
      <c r="K963" s="6"/>
      <c r="L963" s="2"/>
      <c r="M963" s="2"/>
      <c r="N963" s="2"/>
      <c r="O963" s="90"/>
      <c r="P963" s="90"/>
      <c r="Q963" s="90"/>
      <c r="R963" s="2"/>
    </row>
    <row r="964">
      <c r="A964" s="2"/>
      <c r="B964" s="87"/>
      <c r="C964" s="88"/>
      <c r="D964" s="6"/>
      <c r="E964" s="89"/>
      <c r="F964" s="89"/>
      <c r="G964" s="89"/>
      <c r="H964" s="89"/>
      <c r="I964" s="89"/>
      <c r="J964" s="89"/>
      <c r="K964" s="6"/>
      <c r="L964" s="2"/>
      <c r="M964" s="2"/>
      <c r="N964" s="2"/>
      <c r="O964" s="90"/>
      <c r="P964" s="90"/>
      <c r="Q964" s="90"/>
      <c r="R964" s="2"/>
    </row>
    <row r="965">
      <c r="A965" s="2"/>
      <c r="B965" s="87"/>
      <c r="C965" s="88"/>
      <c r="D965" s="6"/>
      <c r="E965" s="89"/>
      <c r="F965" s="89"/>
      <c r="G965" s="89"/>
      <c r="H965" s="89"/>
      <c r="I965" s="89"/>
      <c r="J965" s="89"/>
      <c r="K965" s="6"/>
      <c r="L965" s="2"/>
      <c r="M965" s="2"/>
      <c r="N965" s="2"/>
      <c r="O965" s="90"/>
      <c r="P965" s="90"/>
      <c r="Q965" s="90"/>
      <c r="R965" s="2"/>
    </row>
    <row r="966">
      <c r="A966" s="2"/>
      <c r="B966" s="87"/>
      <c r="C966" s="88"/>
      <c r="D966" s="6"/>
      <c r="E966" s="89"/>
      <c r="F966" s="89"/>
      <c r="G966" s="89"/>
      <c r="H966" s="89"/>
      <c r="I966" s="89"/>
      <c r="J966" s="89"/>
      <c r="K966" s="6"/>
      <c r="L966" s="2"/>
      <c r="M966" s="2"/>
      <c r="N966" s="2"/>
      <c r="O966" s="90"/>
      <c r="P966" s="90"/>
      <c r="Q966" s="90"/>
      <c r="R966" s="2"/>
    </row>
    <row r="967">
      <c r="A967" s="2"/>
      <c r="B967" s="87"/>
      <c r="C967" s="88"/>
      <c r="D967" s="6"/>
      <c r="E967" s="89"/>
      <c r="F967" s="89"/>
      <c r="G967" s="89"/>
      <c r="H967" s="89"/>
      <c r="I967" s="89"/>
      <c r="J967" s="89"/>
      <c r="K967" s="6"/>
      <c r="L967" s="2"/>
      <c r="M967" s="2"/>
      <c r="N967" s="2"/>
      <c r="O967" s="90"/>
      <c r="P967" s="90"/>
      <c r="Q967" s="90"/>
      <c r="R967" s="2"/>
    </row>
    <row r="968">
      <c r="A968" s="2"/>
      <c r="B968" s="87"/>
      <c r="C968" s="88"/>
      <c r="D968" s="6"/>
      <c r="E968" s="89"/>
      <c r="F968" s="89"/>
      <c r="G968" s="89"/>
      <c r="H968" s="89"/>
      <c r="I968" s="89"/>
      <c r="J968" s="89"/>
      <c r="K968" s="6"/>
      <c r="L968" s="2"/>
      <c r="M968" s="2"/>
      <c r="N968" s="2"/>
      <c r="O968" s="90"/>
      <c r="P968" s="90"/>
      <c r="Q968" s="90"/>
      <c r="R968" s="2"/>
    </row>
    <row r="969">
      <c r="A969" s="2"/>
      <c r="B969" s="87"/>
      <c r="C969" s="88"/>
      <c r="D969" s="6"/>
      <c r="E969" s="89"/>
      <c r="F969" s="89"/>
      <c r="G969" s="89"/>
      <c r="H969" s="89"/>
      <c r="I969" s="89"/>
      <c r="J969" s="89"/>
      <c r="K969" s="6"/>
      <c r="L969" s="2"/>
      <c r="M969" s="2"/>
      <c r="N969" s="2"/>
      <c r="O969" s="90"/>
      <c r="P969" s="90"/>
      <c r="Q969" s="90"/>
      <c r="R969" s="2"/>
    </row>
    <row r="970">
      <c r="A970" s="2"/>
      <c r="B970" s="87"/>
      <c r="C970" s="88"/>
      <c r="D970" s="6"/>
      <c r="E970" s="89"/>
      <c r="F970" s="89"/>
      <c r="G970" s="89"/>
      <c r="H970" s="89"/>
      <c r="I970" s="89"/>
      <c r="J970" s="89"/>
      <c r="K970" s="6"/>
      <c r="L970" s="2"/>
      <c r="M970" s="2"/>
      <c r="N970" s="2"/>
      <c r="O970" s="90"/>
      <c r="P970" s="90"/>
      <c r="Q970" s="90"/>
      <c r="R970" s="2"/>
    </row>
    <row r="971">
      <c r="A971" s="2"/>
      <c r="B971" s="87"/>
      <c r="C971" s="88"/>
      <c r="D971" s="6"/>
      <c r="E971" s="89"/>
      <c r="F971" s="89"/>
      <c r="G971" s="89"/>
      <c r="H971" s="89"/>
      <c r="I971" s="89"/>
      <c r="J971" s="89"/>
      <c r="K971" s="6"/>
      <c r="L971" s="2"/>
      <c r="M971" s="2"/>
      <c r="N971" s="2"/>
      <c r="O971" s="90"/>
      <c r="P971" s="90"/>
      <c r="Q971" s="90"/>
      <c r="R971" s="2"/>
    </row>
    <row r="972">
      <c r="A972" s="2"/>
      <c r="B972" s="87"/>
      <c r="C972" s="88"/>
      <c r="D972" s="6"/>
      <c r="E972" s="89"/>
      <c r="F972" s="89"/>
      <c r="G972" s="89"/>
      <c r="H972" s="89"/>
      <c r="I972" s="89"/>
      <c r="J972" s="89"/>
      <c r="K972" s="6"/>
      <c r="L972" s="2"/>
      <c r="M972" s="2"/>
      <c r="N972" s="2"/>
      <c r="O972" s="90"/>
      <c r="P972" s="90"/>
      <c r="Q972" s="90"/>
      <c r="R972" s="2"/>
    </row>
    <row r="973">
      <c r="A973" s="2"/>
      <c r="B973" s="87"/>
      <c r="C973" s="88"/>
      <c r="D973" s="6"/>
      <c r="E973" s="89"/>
      <c r="F973" s="89"/>
      <c r="G973" s="89"/>
      <c r="H973" s="89"/>
      <c r="I973" s="89"/>
      <c r="J973" s="89"/>
      <c r="K973" s="6"/>
      <c r="L973" s="2"/>
      <c r="M973" s="2"/>
      <c r="N973" s="2"/>
      <c r="O973" s="90"/>
      <c r="P973" s="90"/>
      <c r="Q973" s="90"/>
      <c r="R973" s="2"/>
    </row>
    <row r="974">
      <c r="A974" s="2"/>
      <c r="B974" s="87"/>
      <c r="C974" s="88"/>
      <c r="D974" s="6"/>
      <c r="E974" s="89"/>
      <c r="F974" s="89"/>
      <c r="G974" s="89"/>
      <c r="H974" s="89"/>
      <c r="I974" s="89"/>
      <c r="J974" s="89"/>
      <c r="K974" s="6"/>
      <c r="L974" s="2"/>
      <c r="M974" s="2"/>
      <c r="N974" s="2"/>
      <c r="O974" s="90"/>
      <c r="P974" s="90"/>
      <c r="Q974" s="90"/>
      <c r="R974" s="2"/>
    </row>
    <row r="975">
      <c r="A975" s="2"/>
      <c r="B975" s="87"/>
      <c r="C975" s="88"/>
      <c r="D975" s="6"/>
      <c r="E975" s="89"/>
      <c r="F975" s="89"/>
      <c r="G975" s="89"/>
      <c r="H975" s="89"/>
      <c r="I975" s="89"/>
      <c r="J975" s="89"/>
      <c r="K975" s="6"/>
      <c r="L975" s="2"/>
      <c r="M975" s="2"/>
      <c r="N975" s="2"/>
      <c r="O975" s="90"/>
      <c r="P975" s="90"/>
      <c r="Q975" s="90"/>
      <c r="R975" s="2"/>
    </row>
    <row r="976">
      <c r="A976" s="2"/>
      <c r="B976" s="87"/>
      <c r="C976" s="88"/>
      <c r="D976" s="6"/>
      <c r="E976" s="89"/>
      <c r="F976" s="89"/>
      <c r="G976" s="89"/>
      <c r="H976" s="89"/>
      <c r="I976" s="89"/>
      <c r="J976" s="89"/>
      <c r="K976" s="6"/>
      <c r="L976" s="2"/>
      <c r="M976" s="2"/>
      <c r="N976" s="2"/>
      <c r="O976" s="90"/>
      <c r="P976" s="90"/>
      <c r="Q976" s="90"/>
      <c r="R976" s="2"/>
    </row>
    <row r="977">
      <c r="A977" s="2"/>
      <c r="B977" s="87"/>
      <c r="C977" s="88"/>
      <c r="D977" s="6"/>
      <c r="E977" s="89"/>
      <c r="F977" s="89"/>
      <c r="G977" s="89"/>
      <c r="H977" s="89"/>
      <c r="I977" s="89"/>
      <c r="J977" s="89"/>
      <c r="K977" s="6"/>
      <c r="L977" s="2"/>
      <c r="M977" s="2"/>
      <c r="N977" s="2"/>
      <c r="O977" s="90"/>
      <c r="P977" s="90"/>
      <c r="Q977" s="90"/>
      <c r="R977" s="2"/>
    </row>
    <row r="978">
      <c r="A978" s="2"/>
      <c r="B978" s="87"/>
      <c r="C978" s="88"/>
      <c r="D978" s="6"/>
      <c r="E978" s="89"/>
      <c r="F978" s="89"/>
      <c r="G978" s="89"/>
      <c r="H978" s="89"/>
      <c r="I978" s="89"/>
      <c r="J978" s="89"/>
      <c r="K978" s="6"/>
      <c r="L978" s="2"/>
      <c r="M978" s="2"/>
      <c r="N978" s="2"/>
      <c r="O978" s="90"/>
      <c r="P978" s="90"/>
      <c r="Q978" s="90"/>
      <c r="R978" s="2"/>
    </row>
    <row r="979">
      <c r="A979" s="2"/>
      <c r="B979" s="87"/>
      <c r="C979" s="88"/>
      <c r="D979" s="6"/>
      <c r="E979" s="89"/>
      <c r="F979" s="89"/>
      <c r="G979" s="89"/>
      <c r="H979" s="89"/>
      <c r="I979" s="89"/>
      <c r="J979" s="89"/>
      <c r="K979" s="6"/>
      <c r="L979" s="2"/>
      <c r="M979" s="2"/>
      <c r="N979" s="2"/>
      <c r="O979" s="90"/>
      <c r="P979" s="90"/>
      <c r="Q979" s="90"/>
      <c r="R979" s="2"/>
    </row>
    <row r="980">
      <c r="A980" s="2"/>
      <c r="B980" s="87"/>
      <c r="C980" s="88"/>
      <c r="D980" s="6"/>
      <c r="E980" s="89"/>
      <c r="F980" s="89"/>
      <c r="G980" s="89"/>
      <c r="H980" s="89"/>
      <c r="I980" s="89"/>
      <c r="J980" s="89"/>
      <c r="K980" s="6"/>
      <c r="L980" s="2"/>
      <c r="M980" s="2"/>
      <c r="N980" s="2"/>
      <c r="O980" s="90"/>
      <c r="P980" s="90"/>
      <c r="Q980" s="90"/>
      <c r="R980" s="2"/>
    </row>
    <row r="981">
      <c r="A981" s="2"/>
      <c r="B981" s="87"/>
      <c r="C981" s="88"/>
      <c r="D981" s="6"/>
      <c r="E981" s="89"/>
      <c r="F981" s="89"/>
      <c r="G981" s="89"/>
      <c r="H981" s="89"/>
      <c r="I981" s="89"/>
      <c r="J981" s="89"/>
      <c r="K981" s="6"/>
      <c r="L981" s="2"/>
      <c r="M981" s="2"/>
      <c r="N981" s="2"/>
      <c r="O981" s="90"/>
      <c r="P981" s="90"/>
      <c r="Q981" s="90"/>
      <c r="R981" s="2"/>
    </row>
    <row r="982">
      <c r="A982" s="2"/>
      <c r="B982" s="87"/>
      <c r="C982" s="88"/>
      <c r="D982" s="6"/>
      <c r="E982" s="89"/>
      <c r="F982" s="89"/>
      <c r="G982" s="89"/>
      <c r="H982" s="89"/>
      <c r="I982" s="89"/>
      <c r="J982" s="89"/>
      <c r="K982" s="6"/>
      <c r="L982" s="2"/>
      <c r="M982" s="2"/>
      <c r="N982" s="2"/>
      <c r="O982" s="90"/>
      <c r="P982" s="90"/>
      <c r="Q982" s="90"/>
      <c r="R982" s="2"/>
    </row>
    <row r="983">
      <c r="A983" s="2"/>
      <c r="B983" s="87"/>
      <c r="C983" s="88"/>
      <c r="D983" s="6"/>
      <c r="E983" s="89"/>
      <c r="F983" s="89"/>
      <c r="G983" s="89"/>
      <c r="H983" s="89"/>
      <c r="I983" s="89"/>
      <c r="J983" s="89"/>
      <c r="K983" s="6"/>
      <c r="L983" s="2"/>
      <c r="M983" s="2"/>
      <c r="N983" s="2"/>
      <c r="O983" s="90"/>
      <c r="P983" s="90"/>
      <c r="Q983" s="90"/>
      <c r="R983" s="2"/>
    </row>
    <row r="984">
      <c r="A984" s="2"/>
      <c r="B984" s="87"/>
      <c r="C984" s="88"/>
      <c r="D984" s="6"/>
      <c r="E984" s="89"/>
      <c r="F984" s="89"/>
      <c r="G984" s="89"/>
      <c r="H984" s="89"/>
      <c r="I984" s="89"/>
      <c r="J984" s="89"/>
      <c r="K984" s="6"/>
      <c r="L984" s="2"/>
      <c r="M984" s="2"/>
      <c r="N984" s="2"/>
      <c r="O984" s="90"/>
      <c r="P984" s="90"/>
      <c r="Q984" s="90"/>
      <c r="R984" s="2"/>
    </row>
    <row r="985">
      <c r="A985" s="2"/>
      <c r="B985" s="87"/>
      <c r="C985" s="88"/>
      <c r="D985" s="6"/>
      <c r="E985" s="89"/>
      <c r="F985" s="89"/>
      <c r="G985" s="89"/>
      <c r="H985" s="89"/>
      <c r="I985" s="89"/>
      <c r="J985" s="89"/>
      <c r="K985" s="6"/>
      <c r="L985" s="2"/>
      <c r="M985" s="2"/>
      <c r="N985" s="2"/>
      <c r="O985" s="90"/>
      <c r="P985" s="90"/>
      <c r="Q985" s="90"/>
      <c r="R985" s="2"/>
    </row>
    <row r="986">
      <c r="A986" s="2"/>
      <c r="B986" s="87"/>
      <c r="C986" s="88"/>
      <c r="D986" s="6"/>
      <c r="E986" s="89"/>
      <c r="F986" s="89"/>
      <c r="G986" s="89"/>
      <c r="H986" s="89"/>
      <c r="I986" s="89"/>
      <c r="J986" s="89"/>
      <c r="K986" s="6"/>
      <c r="L986" s="2"/>
      <c r="M986" s="2"/>
      <c r="N986" s="2"/>
      <c r="O986" s="90"/>
      <c r="P986" s="90"/>
      <c r="Q986" s="90"/>
      <c r="R986" s="2"/>
    </row>
    <row r="987">
      <c r="A987" s="2"/>
      <c r="B987" s="87"/>
      <c r="C987" s="88"/>
      <c r="D987" s="6"/>
      <c r="E987" s="89"/>
      <c r="F987" s="89"/>
      <c r="G987" s="89"/>
      <c r="H987" s="89"/>
      <c r="I987" s="89"/>
      <c r="J987" s="89"/>
      <c r="K987" s="6"/>
      <c r="L987" s="2"/>
      <c r="M987" s="2"/>
      <c r="N987" s="2"/>
      <c r="O987" s="90"/>
      <c r="P987" s="90"/>
      <c r="Q987" s="90"/>
      <c r="R987" s="2"/>
    </row>
    <row r="988">
      <c r="A988" s="2"/>
      <c r="B988" s="87"/>
      <c r="C988" s="88"/>
      <c r="D988" s="6"/>
      <c r="E988" s="89"/>
      <c r="F988" s="89"/>
      <c r="G988" s="89"/>
      <c r="H988" s="89"/>
      <c r="I988" s="89"/>
      <c r="J988" s="89"/>
      <c r="K988" s="6"/>
      <c r="L988" s="2"/>
      <c r="M988" s="2"/>
      <c r="N988" s="2"/>
      <c r="O988" s="90"/>
      <c r="P988" s="90"/>
      <c r="Q988" s="90"/>
      <c r="R988" s="2"/>
    </row>
    <row r="989">
      <c r="A989" s="2"/>
      <c r="B989" s="87"/>
      <c r="C989" s="88"/>
      <c r="D989" s="6"/>
      <c r="E989" s="89"/>
      <c r="F989" s="89"/>
      <c r="G989" s="89"/>
      <c r="H989" s="89"/>
      <c r="I989" s="89"/>
      <c r="J989" s="89"/>
      <c r="K989" s="6"/>
      <c r="L989" s="2"/>
      <c r="M989" s="2"/>
      <c r="N989" s="2"/>
      <c r="O989" s="90"/>
      <c r="P989" s="90"/>
      <c r="Q989" s="90"/>
      <c r="R989" s="2"/>
    </row>
    <row r="990">
      <c r="A990" s="2"/>
      <c r="B990" s="87"/>
      <c r="C990" s="88"/>
      <c r="D990" s="6"/>
      <c r="E990" s="89"/>
      <c r="F990" s="89"/>
      <c r="G990" s="89"/>
      <c r="H990" s="89"/>
      <c r="I990" s="89"/>
      <c r="J990" s="89"/>
      <c r="K990" s="6"/>
      <c r="L990" s="2"/>
      <c r="M990" s="2"/>
      <c r="N990" s="2"/>
      <c r="O990" s="90"/>
      <c r="P990" s="90"/>
      <c r="Q990" s="90"/>
      <c r="R990" s="2"/>
    </row>
    <row r="991">
      <c r="A991" s="2"/>
      <c r="B991" s="87"/>
      <c r="C991" s="88"/>
      <c r="D991" s="6"/>
      <c r="E991" s="89"/>
      <c r="F991" s="89"/>
      <c r="G991" s="89"/>
      <c r="H991" s="89"/>
      <c r="I991" s="89"/>
      <c r="J991" s="89"/>
      <c r="K991" s="6"/>
      <c r="L991" s="2"/>
      <c r="M991" s="2"/>
      <c r="N991" s="2"/>
      <c r="O991" s="90"/>
      <c r="P991" s="90"/>
      <c r="Q991" s="90"/>
      <c r="R991" s="2"/>
    </row>
    <row r="992">
      <c r="A992" s="2"/>
      <c r="B992" s="87"/>
      <c r="C992" s="88"/>
      <c r="D992" s="6"/>
      <c r="E992" s="89"/>
      <c r="F992" s="89"/>
      <c r="G992" s="89"/>
      <c r="H992" s="89"/>
      <c r="I992" s="89"/>
      <c r="J992" s="89"/>
      <c r="K992" s="6"/>
      <c r="L992" s="2"/>
      <c r="M992" s="2"/>
      <c r="N992" s="2"/>
      <c r="O992" s="90"/>
      <c r="P992" s="90"/>
      <c r="Q992" s="90"/>
      <c r="R992" s="2"/>
    </row>
    <row r="993">
      <c r="A993" s="2"/>
      <c r="B993" s="87"/>
      <c r="C993" s="88"/>
      <c r="D993" s="6"/>
      <c r="E993" s="89"/>
      <c r="F993" s="89"/>
      <c r="G993" s="89"/>
      <c r="H993" s="89"/>
      <c r="I993" s="89"/>
      <c r="J993" s="89"/>
      <c r="K993" s="6"/>
      <c r="L993" s="2"/>
      <c r="M993" s="2"/>
      <c r="N993" s="2"/>
      <c r="O993" s="90"/>
      <c r="P993" s="90"/>
      <c r="Q993" s="90"/>
      <c r="R993" s="2"/>
    </row>
    <row r="994">
      <c r="A994" s="2"/>
      <c r="B994" s="87"/>
      <c r="C994" s="88"/>
      <c r="D994" s="6"/>
      <c r="E994" s="89"/>
      <c r="F994" s="89"/>
      <c r="G994" s="89"/>
      <c r="H994" s="89"/>
      <c r="I994" s="89"/>
      <c r="J994" s="89"/>
      <c r="K994" s="6"/>
      <c r="L994" s="2"/>
      <c r="M994" s="2"/>
      <c r="N994" s="2"/>
      <c r="O994" s="90"/>
      <c r="P994" s="90"/>
      <c r="Q994" s="90"/>
      <c r="R994" s="2"/>
    </row>
    <row r="995">
      <c r="A995" s="2"/>
      <c r="B995" s="87"/>
      <c r="C995" s="88"/>
      <c r="D995" s="6"/>
      <c r="E995" s="89"/>
      <c r="F995" s="89"/>
      <c r="G995" s="89"/>
      <c r="H995" s="89"/>
      <c r="I995" s="89"/>
      <c r="J995" s="89"/>
      <c r="K995" s="6"/>
      <c r="L995" s="2"/>
      <c r="M995" s="2"/>
      <c r="N995" s="2"/>
      <c r="O995" s="90"/>
      <c r="P995" s="90"/>
      <c r="Q995" s="90"/>
      <c r="R995" s="2"/>
    </row>
    <row r="996">
      <c r="A996" s="2"/>
      <c r="B996" s="87"/>
      <c r="C996" s="88"/>
      <c r="D996" s="6"/>
      <c r="E996" s="89"/>
      <c r="F996" s="89"/>
      <c r="G996" s="89"/>
      <c r="H996" s="89"/>
      <c r="I996" s="89"/>
      <c r="J996" s="89"/>
      <c r="K996" s="6"/>
      <c r="L996" s="2"/>
      <c r="M996" s="2"/>
      <c r="N996" s="2"/>
      <c r="O996" s="90"/>
      <c r="P996" s="90"/>
      <c r="Q996" s="90"/>
      <c r="R996" s="2"/>
    </row>
    <row r="997">
      <c r="A997" s="2"/>
      <c r="B997" s="87"/>
      <c r="C997" s="88"/>
      <c r="D997" s="6"/>
      <c r="E997" s="89"/>
      <c r="F997" s="89"/>
      <c r="G997" s="89"/>
      <c r="H997" s="89"/>
      <c r="I997" s="89"/>
      <c r="J997" s="89"/>
      <c r="K997" s="6"/>
      <c r="L997" s="2"/>
      <c r="M997" s="2"/>
      <c r="N997" s="2"/>
      <c r="O997" s="90"/>
      <c r="P997" s="90"/>
      <c r="Q997" s="90"/>
      <c r="R997" s="2"/>
    </row>
    <row r="998">
      <c r="A998" s="2"/>
      <c r="B998" s="87"/>
      <c r="C998" s="88"/>
      <c r="D998" s="6"/>
      <c r="E998" s="89"/>
      <c r="F998" s="89"/>
      <c r="G998" s="89"/>
      <c r="H998" s="89"/>
      <c r="I998" s="89"/>
      <c r="J998" s="89"/>
      <c r="K998" s="6"/>
      <c r="L998" s="2"/>
      <c r="M998" s="2"/>
      <c r="N998" s="2"/>
      <c r="O998" s="90"/>
      <c r="P998" s="90"/>
      <c r="Q998" s="90"/>
      <c r="R998" s="2"/>
    </row>
    <row r="999">
      <c r="A999" s="2"/>
      <c r="B999" s="87"/>
      <c r="C999" s="88"/>
      <c r="D999" s="6"/>
      <c r="E999" s="89"/>
      <c r="F999" s="89"/>
      <c r="G999" s="89"/>
      <c r="H999" s="89"/>
      <c r="I999" s="89"/>
      <c r="J999" s="89"/>
      <c r="K999" s="6"/>
      <c r="L999" s="2"/>
      <c r="M999" s="2"/>
      <c r="N999" s="2"/>
      <c r="O999" s="90"/>
      <c r="P999" s="90"/>
      <c r="Q999" s="90"/>
      <c r="R999" s="2"/>
    </row>
    <row r="1000">
      <c r="A1000" s="2"/>
      <c r="B1000" s="87"/>
      <c r="C1000" s="88"/>
      <c r="D1000" s="6"/>
      <c r="E1000" s="89"/>
      <c r="F1000" s="89"/>
      <c r="G1000" s="89"/>
      <c r="H1000" s="89"/>
      <c r="I1000" s="89"/>
      <c r="J1000" s="89"/>
      <c r="K1000" s="6"/>
      <c r="L1000" s="2"/>
      <c r="M1000" s="2"/>
      <c r="N1000" s="2"/>
      <c r="O1000" s="90"/>
      <c r="P1000" s="90"/>
      <c r="Q1000" s="90"/>
      <c r="R1000" s="2"/>
    </row>
  </sheetData>
  <autoFilter ref="$B$3:$Q$165"/>
  <mergeCells count="1">
    <mergeCell ref="B1:K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2" width="7.0"/>
    <col customWidth="1" min="3" max="3" width="13.38"/>
    <col customWidth="1" min="4" max="4" width="8.0"/>
    <col customWidth="1" min="5" max="5" width="20.38"/>
    <col customWidth="1" min="6" max="6" width="22.13"/>
    <col customWidth="1" min="7" max="15" width="6.13"/>
    <col customWidth="1" min="16" max="26" width="7.0"/>
  </cols>
  <sheetData>
    <row r="1">
      <c r="C1" s="89"/>
      <c r="D1" s="88"/>
      <c r="E1" s="6"/>
      <c r="F1" s="6"/>
      <c r="G1" s="6"/>
      <c r="H1" s="6"/>
      <c r="O1" s="2"/>
    </row>
    <row r="2">
      <c r="C2" s="89" t="s">
        <v>286</v>
      </c>
      <c r="D2" s="88"/>
      <c r="E2" s="6"/>
      <c r="F2" s="6"/>
      <c r="G2" s="6"/>
      <c r="H2" s="6"/>
      <c r="O2" s="2"/>
    </row>
    <row r="3">
      <c r="C3" s="89" t="s">
        <v>287</v>
      </c>
      <c r="D3" s="88"/>
      <c r="E3" s="6"/>
      <c r="F3" s="6"/>
      <c r="G3" s="6"/>
      <c r="H3" s="6"/>
      <c r="O3" s="2"/>
    </row>
    <row r="4">
      <c r="C4" s="89"/>
      <c r="D4" s="88"/>
      <c r="E4" s="6"/>
      <c r="F4" s="6"/>
      <c r="G4" s="94" t="s">
        <v>33</v>
      </c>
      <c r="H4" s="94" t="s">
        <v>34</v>
      </c>
      <c r="I4" s="94" t="s">
        <v>35</v>
      </c>
      <c r="J4" s="94" t="s">
        <v>36</v>
      </c>
      <c r="K4" s="94" t="s">
        <v>39</v>
      </c>
      <c r="L4" s="95" t="s">
        <v>37</v>
      </c>
      <c r="M4" s="96" t="s">
        <v>38</v>
      </c>
      <c r="N4" s="96" t="s">
        <v>40</v>
      </c>
      <c r="O4" s="96" t="s">
        <v>41</v>
      </c>
    </row>
    <row r="5">
      <c r="C5" s="89" t="s">
        <v>288</v>
      </c>
      <c r="D5" s="88" t="s">
        <v>289</v>
      </c>
      <c r="E5" s="6" t="s">
        <v>290</v>
      </c>
      <c r="F5" s="6" t="s">
        <v>291</v>
      </c>
      <c r="G5" s="87" t="s">
        <v>292</v>
      </c>
      <c r="H5" s="6"/>
      <c r="O5" s="2"/>
    </row>
    <row r="6">
      <c r="B6" s="2" t="s">
        <v>201</v>
      </c>
      <c r="C6" s="89">
        <v>42692.0</v>
      </c>
      <c r="D6" s="88">
        <v>1602.0</v>
      </c>
      <c r="E6" s="6" t="s">
        <v>97</v>
      </c>
      <c r="F6" s="6" t="s">
        <v>293</v>
      </c>
      <c r="G6" s="89" t="str">
        <f t="shared" ref="G6:L6" si="1">G$4</f>
        <v>ENG</v>
      </c>
      <c r="H6" s="89" t="str">
        <f t="shared" si="1"/>
        <v>FRE</v>
      </c>
      <c r="I6" s="89" t="str">
        <f t="shared" si="1"/>
        <v>GER</v>
      </c>
      <c r="J6" s="89" t="str">
        <f t="shared" si="1"/>
        <v>ITA</v>
      </c>
      <c r="K6" s="89" t="str">
        <f t="shared" si="1"/>
        <v>SPA</v>
      </c>
      <c r="L6" s="89" t="str">
        <f t="shared" si="1"/>
        <v>JPN</v>
      </c>
      <c r="O6" s="2"/>
    </row>
    <row r="7">
      <c r="B7" s="2" t="s">
        <v>201</v>
      </c>
      <c r="C7" s="89">
        <v>42692.0</v>
      </c>
      <c r="D7" s="88">
        <v>1603.0</v>
      </c>
      <c r="E7" s="6" t="s">
        <v>100</v>
      </c>
      <c r="F7" s="6" t="s">
        <v>293</v>
      </c>
      <c r="G7" s="89" t="str">
        <f t="shared" ref="G7:H7" si="2">G$4</f>
        <v>ENG</v>
      </c>
      <c r="H7" s="89" t="str">
        <f t="shared" si="2"/>
        <v>FRE</v>
      </c>
      <c r="I7" s="89"/>
      <c r="J7" s="89"/>
      <c r="K7" s="89" t="str">
        <f t="shared" ref="K7:M7" si="3">K$4</f>
        <v>SPA</v>
      </c>
      <c r="L7" s="89" t="str">
        <f t="shared" si="3"/>
        <v>JPN</v>
      </c>
      <c r="M7" s="89" t="str">
        <f t="shared" si="3"/>
        <v>KOR</v>
      </c>
      <c r="O7" s="2"/>
    </row>
    <row r="8">
      <c r="B8" s="2" t="s">
        <v>201</v>
      </c>
      <c r="C8" s="89">
        <v>42692.0</v>
      </c>
      <c r="D8" s="88">
        <v>202.0</v>
      </c>
      <c r="E8" s="6" t="s">
        <v>60</v>
      </c>
      <c r="F8" s="6" t="s">
        <v>293</v>
      </c>
      <c r="G8" s="89" t="str">
        <f t="shared" ref="G8:G9" si="4">G$4</f>
        <v>ENG</v>
      </c>
      <c r="H8" s="89"/>
      <c r="I8" s="89"/>
      <c r="J8" s="89"/>
      <c r="K8" s="89"/>
      <c r="L8" s="6"/>
      <c r="O8" s="2"/>
    </row>
    <row r="9">
      <c r="B9" s="2" t="s">
        <v>201</v>
      </c>
      <c r="C9" s="89">
        <v>42692.0</v>
      </c>
      <c r="D9" s="88">
        <v>201.0</v>
      </c>
      <c r="E9" s="6" t="s">
        <v>92</v>
      </c>
      <c r="F9" s="6" t="s">
        <v>91</v>
      </c>
      <c r="G9" s="89" t="str">
        <f t="shared" si="4"/>
        <v>ENG</v>
      </c>
      <c r="H9" s="89" t="str">
        <f t="shared" ref="H9:M9" si="5">H$4</f>
        <v>FRE</v>
      </c>
      <c r="I9" s="89" t="str">
        <f t="shared" si="5"/>
        <v>GER</v>
      </c>
      <c r="J9" s="89" t="str">
        <f t="shared" si="5"/>
        <v>ITA</v>
      </c>
      <c r="K9" s="89" t="str">
        <f t="shared" si="5"/>
        <v>SPA</v>
      </c>
      <c r="L9" s="89" t="str">
        <f t="shared" si="5"/>
        <v>JPN</v>
      </c>
      <c r="M9" s="89" t="str">
        <f t="shared" si="5"/>
        <v>KOR</v>
      </c>
      <c r="O9" s="2"/>
    </row>
    <row r="10">
      <c r="B10" s="87" t="s">
        <v>201</v>
      </c>
      <c r="C10" s="89">
        <v>42719.0</v>
      </c>
      <c r="D10" s="103">
        <v>205.0</v>
      </c>
      <c r="E10" s="6" t="s">
        <v>78</v>
      </c>
      <c r="F10" s="6" t="s">
        <v>293</v>
      </c>
      <c r="G10" s="6"/>
      <c r="H10" s="6"/>
      <c r="I10" s="6"/>
      <c r="J10" s="6"/>
      <c r="K10" s="6"/>
      <c r="L10" s="89" t="str">
        <f t="shared" ref="L10:L12" si="6">L$4</f>
        <v>JPN</v>
      </c>
      <c r="O10" s="2"/>
    </row>
    <row r="11">
      <c r="B11" s="87" t="s">
        <v>201</v>
      </c>
      <c r="C11" s="89">
        <v>42719.0</v>
      </c>
      <c r="D11" s="103">
        <v>205.0</v>
      </c>
      <c r="E11" s="6" t="s">
        <v>81</v>
      </c>
      <c r="F11" s="6" t="s">
        <v>293</v>
      </c>
      <c r="G11" s="6"/>
      <c r="H11" s="6"/>
      <c r="L11" s="89" t="str">
        <f t="shared" si="6"/>
        <v>JPN</v>
      </c>
      <c r="O11" s="2"/>
    </row>
    <row r="12">
      <c r="B12" s="87" t="s">
        <v>201</v>
      </c>
      <c r="C12" s="89">
        <v>42719.0</v>
      </c>
      <c r="D12" s="88">
        <v>210.0</v>
      </c>
      <c r="E12" s="6" t="s">
        <v>85</v>
      </c>
      <c r="F12" s="6" t="s">
        <v>293</v>
      </c>
      <c r="G12" s="6"/>
      <c r="H12" s="6"/>
      <c r="I12" s="6"/>
      <c r="J12" s="6"/>
      <c r="K12" s="6"/>
      <c r="L12" s="89" t="str">
        <f t="shared" si="6"/>
        <v>JPN</v>
      </c>
      <c r="O12" s="2"/>
    </row>
    <row r="13">
      <c r="B13" s="87" t="s">
        <v>209</v>
      </c>
      <c r="C13" s="89">
        <v>42726.0</v>
      </c>
      <c r="D13" s="88">
        <v>2047.0</v>
      </c>
      <c r="E13" s="6" t="s">
        <v>210</v>
      </c>
      <c r="F13" s="6" t="s">
        <v>293</v>
      </c>
      <c r="G13" s="89" t="str">
        <f>G$4</f>
        <v>ENG</v>
      </c>
      <c r="H13" s="89"/>
      <c r="I13" s="89"/>
      <c r="J13" s="89"/>
      <c r="K13" s="89"/>
      <c r="L13" s="6"/>
      <c r="O13" s="2"/>
    </row>
    <row r="14">
      <c r="B14" s="87" t="s">
        <v>201</v>
      </c>
      <c r="C14" s="89">
        <v>42726.0</v>
      </c>
      <c r="D14" s="88">
        <v>2047.0</v>
      </c>
      <c r="E14" s="6" t="s">
        <v>210</v>
      </c>
      <c r="F14" s="6" t="s">
        <v>293</v>
      </c>
      <c r="G14" s="89"/>
      <c r="H14" s="89" t="str">
        <f t="shared" ref="H14:M14" si="7">H$4</f>
        <v>FRE</v>
      </c>
      <c r="I14" s="89" t="str">
        <f t="shared" si="7"/>
        <v>GER</v>
      </c>
      <c r="J14" s="89" t="str">
        <f t="shared" si="7"/>
        <v>ITA</v>
      </c>
      <c r="K14" s="89" t="str">
        <f t="shared" si="7"/>
        <v>SPA</v>
      </c>
      <c r="L14" s="89" t="str">
        <f t="shared" si="7"/>
        <v>JPN</v>
      </c>
      <c r="M14" s="89" t="str">
        <f t="shared" si="7"/>
        <v>KOR</v>
      </c>
      <c r="O14" s="2"/>
    </row>
    <row r="15">
      <c r="B15" s="87" t="s">
        <v>201</v>
      </c>
      <c r="C15" s="89">
        <v>42748.0</v>
      </c>
      <c r="D15" s="88">
        <v>208.0</v>
      </c>
      <c r="E15" s="6" t="s">
        <v>124</v>
      </c>
      <c r="F15" s="6" t="s">
        <v>293</v>
      </c>
      <c r="G15" s="6"/>
      <c r="H15" s="6"/>
      <c r="I15" s="6"/>
      <c r="J15" s="6"/>
      <c r="K15" s="6"/>
      <c r="L15" s="89" t="str">
        <f>L$4</f>
        <v>JPN</v>
      </c>
      <c r="O15" s="2"/>
    </row>
    <row r="16">
      <c r="B16" s="87" t="s">
        <v>201</v>
      </c>
      <c r="C16" s="89">
        <v>42760.0</v>
      </c>
      <c r="D16" s="88">
        <v>0.0</v>
      </c>
      <c r="E16" s="6" t="s">
        <v>118</v>
      </c>
      <c r="F16" s="6" t="s">
        <v>293</v>
      </c>
      <c r="G16" s="89" t="str">
        <f t="shared" ref="G16:G18" si="8">G$4</f>
        <v>ENG</v>
      </c>
      <c r="H16" s="6"/>
      <c r="I16" s="6"/>
      <c r="J16" s="6"/>
      <c r="K16" s="6"/>
      <c r="O16" s="2"/>
    </row>
    <row r="17">
      <c r="B17" s="87" t="s">
        <v>201</v>
      </c>
      <c r="C17" s="89">
        <v>42762.0</v>
      </c>
      <c r="D17" s="88">
        <v>218.0</v>
      </c>
      <c r="E17" s="6" t="s">
        <v>135</v>
      </c>
      <c r="F17" s="6" t="s">
        <v>294</v>
      </c>
      <c r="G17" s="89" t="str">
        <f t="shared" si="8"/>
        <v>ENG</v>
      </c>
      <c r="H17" s="6"/>
      <c r="O17" s="2"/>
    </row>
    <row r="18">
      <c r="B18" s="87" t="s">
        <v>201</v>
      </c>
      <c r="C18" s="89">
        <v>42769.0</v>
      </c>
      <c r="D18" s="88">
        <v>599.0</v>
      </c>
      <c r="E18" s="6" t="s">
        <v>82</v>
      </c>
      <c r="F18" s="6" t="s">
        <v>293</v>
      </c>
      <c r="G18" s="89" t="str">
        <f t="shared" si="8"/>
        <v>ENG</v>
      </c>
      <c r="H18" s="89" t="str">
        <f t="shared" ref="H18:K18" si="9">H$4</f>
        <v>FRE</v>
      </c>
      <c r="I18" s="89" t="str">
        <f t="shared" si="9"/>
        <v>GER</v>
      </c>
      <c r="J18" s="89" t="str">
        <f t="shared" si="9"/>
        <v>ITA</v>
      </c>
      <c r="K18" s="89" t="str">
        <f t="shared" si="9"/>
        <v>SPA</v>
      </c>
      <c r="O18" s="2"/>
    </row>
    <row r="19">
      <c r="B19" s="87" t="s">
        <v>217</v>
      </c>
      <c r="C19" s="89">
        <v>42774.0</v>
      </c>
      <c r="D19" s="88">
        <v>219.0</v>
      </c>
      <c r="E19" s="6" t="s">
        <v>138</v>
      </c>
      <c r="F19" s="6" t="s">
        <v>295</v>
      </c>
      <c r="G19" s="6"/>
      <c r="H19" s="6"/>
      <c r="L19" s="89" t="str">
        <f>L$4</f>
        <v>JPN</v>
      </c>
      <c r="O19" s="2"/>
    </row>
    <row r="20">
      <c r="B20" s="87" t="s">
        <v>201</v>
      </c>
      <c r="C20" s="89">
        <v>42787.0</v>
      </c>
      <c r="D20" s="88">
        <v>1604.0</v>
      </c>
      <c r="E20" s="6" t="s">
        <v>124</v>
      </c>
      <c r="F20" s="6" t="s">
        <v>293</v>
      </c>
      <c r="G20" s="89" t="str">
        <f t="shared" ref="G20:M20" si="10">G$4</f>
        <v>ENG</v>
      </c>
      <c r="H20" s="89" t="str">
        <f t="shared" si="10"/>
        <v>FRE</v>
      </c>
      <c r="I20" s="89" t="str">
        <f t="shared" si="10"/>
        <v>GER</v>
      </c>
      <c r="J20" s="89" t="str">
        <f t="shared" si="10"/>
        <v>ITA</v>
      </c>
      <c r="K20" s="89" t="str">
        <f t="shared" si="10"/>
        <v>SPA</v>
      </c>
      <c r="L20" s="89" t="str">
        <f t="shared" si="10"/>
        <v>JPN</v>
      </c>
      <c r="M20" s="89" t="str">
        <f t="shared" si="10"/>
        <v>KOR</v>
      </c>
      <c r="O20" s="2"/>
    </row>
    <row r="21">
      <c r="B21" s="87" t="s">
        <v>201</v>
      </c>
      <c r="C21" s="89">
        <v>42797.0</v>
      </c>
      <c r="D21" s="88">
        <v>1605.0</v>
      </c>
      <c r="E21" s="6" t="s">
        <v>224</v>
      </c>
      <c r="F21" s="6" t="s">
        <v>293</v>
      </c>
      <c r="G21" s="89" t="str">
        <f t="shared" ref="G21:M21" si="11">G$4</f>
        <v>ENG</v>
      </c>
      <c r="H21" s="89" t="str">
        <f t="shared" si="11"/>
        <v>FRE</v>
      </c>
      <c r="I21" s="89" t="str">
        <f t="shared" si="11"/>
        <v>GER</v>
      </c>
      <c r="J21" s="89" t="str">
        <f t="shared" si="11"/>
        <v>ITA</v>
      </c>
      <c r="K21" s="89" t="str">
        <f t="shared" si="11"/>
        <v>SPA</v>
      </c>
      <c r="L21" s="89" t="str">
        <f t="shared" si="11"/>
        <v>JPN</v>
      </c>
      <c r="M21" s="89" t="str">
        <f t="shared" si="11"/>
        <v>KOR</v>
      </c>
      <c r="O21" s="2"/>
    </row>
    <row r="22">
      <c r="B22" s="87" t="s">
        <v>201</v>
      </c>
      <c r="C22" s="89">
        <v>42801.0</v>
      </c>
      <c r="D22" s="88">
        <v>1606.0</v>
      </c>
      <c r="E22" s="6" t="s">
        <v>225</v>
      </c>
      <c r="F22" s="6" t="s">
        <v>293</v>
      </c>
      <c r="G22" s="89" t="str">
        <f t="shared" ref="G22:M22" si="12">G$4</f>
        <v>ENG</v>
      </c>
      <c r="H22" s="89" t="str">
        <f t="shared" si="12"/>
        <v>FRE</v>
      </c>
      <c r="I22" s="89" t="str">
        <f t="shared" si="12"/>
        <v>GER</v>
      </c>
      <c r="J22" s="89" t="str">
        <f t="shared" si="12"/>
        <v>ITA</v>
      </c>
      <c r="K22" s="89" t="str">
        <f t="shared" si="12"/>
        <v>SPA</v>
      </c>
      <c r="L22" s="89" t="str">
        <f t="shared" si="12"/>
        <v>JPN</v>
      </c>
      <c r="M22" s="89" t="str">
        <f t="shared" si="12"/>
        <v>KOR</v>
      </c>
      <c r="O22" s="2"/>
    </row>
    <row r="23">
      <c r="B23" s="87" t="s">
        <v>201</v>
      </c>
      <c r="C23" s="89">
        <v>42805.0</v>
      </c>
      <c r="D23" s="88">
        <v>227.0</v>
      </c>
      <c r="E23" s="6" t="s">
        <v>57</v>
      </c>
      <c r="F23" s="6" t="s">
        <v>296</v>
      </c>
      <c r="G23" s="6"/>
      <c r="H23" s="6"/>
      <c r="L23" s="89" t="str">
        <f t="shared" ref="L23:L26" si="13">L$4</f>
        <v>JPN</v>
      </c>
      <c r="O23" s="2"/>
    </row>
    <row r="24">
      <c r="B24" s="87" t="s">
        <v>201</v>
      </c>
      <c r="C24" s="89">
        <v>42808.0</v>
      </c>
      <c r="D24" s="88">
        <v>224.0</v>
      </c>
      <c r="E24" s="6" t="s">
        <v>169</v>
      </c>
      <c r="F24" s="6" t="s">
        <v>297</v>
      </c>
      <c r="G24" s="6"/>
      <c r="H24" s="6"/>
      <c r="L24" s="89" t="str">
        <f t="shared" si="13"/>
        <v>JPN</v>
      </c>
      <c r="O24" s="2"/>
    </row>
    <row r="25">
      <c r="B25" s="87" t="s">
        <v>201</v>
      </c>
      <c r="C25" s="89">
        <v>42810.0</v>
      </c>
      <c r="D25" s="88">
        <v>220.0</v>
      </c>
      <c r="E25" s="6" t="s">
        <v>142</v>
      </c>
      <c r="F25" s="6" t="s">
        <v>298</v>
      </c>
      <c r="G25" s="6"/>
      <c r="H25" s="6"/>
      <c r="L25" s="89" t="str">
        <f t="shared" si="13"/>
        <v>JPN</v>
      </c>
      <c r="O25" s="2"/>
    </row>
    <row r="26">
      <c r="B26" s="87" t="s">
        <v>201</v>
      </c>
      <c r="C26" s="89">
        <v>42815.0</v>
      </c>
      <c r="D26" s="88">
        <v>225.0</v>
      </c>
      <c r="E26" s="6" t="s">
        <v>229</v>
      </c>
      <c r="F26" s="6" t="s">
        <v>293</v>
      </c>
      <c r="G26" s="6"/>
      <c r="H26" s="6"/>
      <c r="L26" s="89" t="str">
        <f t="shared" si="13"/>
        <v>JPN</v>
      </c>
      <c r="O26" s="2"/>
    </row>
    <row r="27">
      <c r="B27" s="87" t="s">
        <v>201</v>
      </c>
      <c r="C27" s="89">
        <v>42815.0</v>
      </c>
      <c r="D27" s="88">
        <v>1607.0</v>
      </c>
      <c r="E27" s="6" t="s">
        <v>124</v>
      </c>
      <c r="F27" s="6" t="s">
        <v>293</v>
      </c>
      <c r="G27" s="89" t="str">
        <f t="shared" ref="G27:M27" si="14">G$4</f>
        <v>ENG</v>
      </c>
      <c r="H27" s="89" t="str">
        <f t="shared" si="14"/>
        <v>FRE</v>
      </c>
      <c r="I27" s="89" t="str">
        <f t="shared" si="14"/>
        <v>GER</v>
      </c>
      <c r="J27" s="89" t="str">
        <f t="shared" si="14"/>
        <v>ITA</v>
      </c>
      <c r="K27" s="89" t="str">
        <f t="shared" si="14"/>
        <v>SPA</v>
      </c>
      <c r="L27" s="89" t="str">
        <f t="shared" si="14"/>
        <v>JPN</v>
      </c>
      <c r="M27" s="89" t="str">
        <f t="shared" si="14"/>
        <v>KOR</v>
      </c>
      <c r="O27" s="2"/>
    </row>
    <row r="28">
      <c r="B28" s="87" t="s">
        <v>201</v>
      </c>
      <c r="C28" s="89">
        <v>42822.0</v>
      </c>
      <c r="D28" s="88">
        <v>1608.0</v>
      </c>
      <c r="E28" s="6" t="s">
        <v>230</v>
      </c>
      <c r="F28" s="6" t="s">
        <v>293</v>
      </c>
      <c r="G28" s="89" t="str">
        <f t="shared" ref="G28:M28" si="15">G$4</f>
        <v>ENG</v>
      </c>
      <c r="H28" s="89" t="str">
        <f t="shared" si="15"/>
        <v>FRE</v>
      </c>
      <c r="I28" s="89" t="str">
        <f t="shared" si="15"/>
        <v>GER</v>
      </c>
      <c r="J28" s="89" t="str">
        <f t="shared" si="15"/>
        <v>ITA</v>
      </c>
      <c r="K28" s="89" t="str">
        <f t="shared" si="15"/>
        <v>SPA</v>
      </c>
      <c r="L28" s="89" t="str">
        <f t="shared" si="15"/>
        <v>JPN</v>
      </c>
      <c r="M28" s="89" t="str">
        <f t="shared" si="15"/>
        <v>KOR</v>
      </c>
      <c r="O28" s="2"/>
    </row>
    <row r="29">
      <c r="B29" s="87" t="s">
        <v>201</v>
      </c>
      <c r="C29" s="89">
        <v>42829.0</v>
      </c>
      <c r="D29" s="88">
        <v>1107.0</v>
      </c>
      <c r="E29" s="6" t="s">
        <v>212</v>
      </c>
      <c r="F29" s="6" t="s">
        <v>299</v>
      </c>
      <c r="G29" s="6"/>
      <c r="H29" s="6"/>
      <c r="M29" s="89" t="str">
        <f>M$4</f>
        <v>KOR</v>
      </c>
      <c r="O29" s="2"/>
    </row>
    <row r="30">
      <c r="B30" s="87" t="s">
        <v>201</v>
      </c>
      <c r="C30" s="89">
        <v>42832.0</v>
      </c>
      <c r="D30" s="88">
        <v>1609.0</v>
      </c>
      <c r="E30" s="6" t="s">
        <v>225</v>
      </c>
      <c r="F30" s="6" t="s">
        <v>293</v>
      </c>
      <c r="G30" s="89" t="str">
        <f t="shared" ref="G30:M30" si="16">G$4</f>
        <v>ENG</v>
      </c>
      <c r="H30" s="89" t="str">
        <f t="shared" si="16"/>
        <v>FRE</v>
      </c>
      <c r="I30" s="89" t="str">
        <f t="shared" si="16"/>
        <v>GER</v>
      </c>
      <c r="J30" s="89" t="str">
        <f t="shared" si="16"/>
        <v>ITA</v>
      </c>
      <c r="K30" s="89" t="str">
        <f t="shared" si="16"/>
        <v>SPA</v>
      </c>
      <c r="L30" s="89" t="str">
        <f t="shared" si="16"/>
        <v>JPN</v>
      </c>
      <c r="M30" s="89" t="str">
        <f t="shared" si="16"/>
        <v>KOR</v>
      </c>
      <c r="O30" s="2"/>
    </row>
    <row r="31">
      <c r="B31" s="87" t="s">
        <v>201</v>
      </c>
      <c r="C31" s="89">
        <v>42839.0</v>
      </c>
      <c r="D31" s="88">
        <v>223.0</v>
      </c>
      <c r="E31" s="6" t="s">
        <v>156</v>
      </c>
      <c r="F31" s="6" t="s">
        <v>300</v>
      </c>
      <c r="G31" s="6"/>
      <c r="H31" s="6"/>
      <c r="L31" s="89" t="str">
        <f>L$4</f>
        <v>JPN</v>
      </c>
      <c r="O31" s="2"/>
    </row>
    <row r="32">
      <c r="B32" s="87" t="s">
        <v>201</v>
      </c>
      <c r="C32" s="89">
        <v>42843.0</v>
      </c>
      <c r="D32" s="88">
        <v>1610.0</v>
      </c>
      <c r="E32" s="6" t="s">
        <v>124</v>
      </c>
      <c r="F32" s="6" t="s">
        <v>293</v>
      </c>
      <c r="G32" s="89" t="str">
        <f t="shared" ref="G32:M32" si="17">G$4</f>
        <v>ENG</v>
      </c>
      <c r="H32" s="89" t="str">
        <f t="shared" si="17"/>
        <v>FRE</v>
      </c>
      <c r="I32" s="89" t="str">
        <f t="shared" si="17"/>
        <v>GER</v>
      </c>
      <c r="J32" s="89" t="str">
        <f t="shared" si="17"/>
        <v>ITA</v>
      </c>
      <c r="K32" s="89" t="str">
        <f t="shared" si="17"/>
        <v>SPA</v>
      </c>
      <c r="L32" s="89" t="str">
        <f t="shared" si="17"/>
        <v>JPN</v>
      </c>
      <c r="M32" s="89" t="str">
        <f t="shared" si="17"/>
        <v>KOR</v>
      </c>
      <c r="O32" s="2"/>
    </row>
    <row r="33">
      <c r="B33" s="87" t="s">
        <v>201</v>
      </c>
      <c r="C33" s="108">
        <v>42853.0</v>
      </c>
      <c r="D33" s="106">
        <v>223.0</v>
      </c>
      <c r="E33" s="107" t="s">
        <v>142</v>
      </c>
      <c r="F33" s="107" t="s">
        <v>301</v>
      </c>
      <c r="G33" s="89" t="str">
        <f>G$4</f>
        <v>ENG</v>
      </c>
      <c r="H33" s="6"/>
      <c r="O33" s="2"/>
    </row>
    <row r="34">
      <c r="B34" s="87" t="s">
        <v>201</v>
      </c>
      <c r="C34" s="108">
        <v>42857.0</v>
      </c>
      <c r="D34" s="106">
        <v>1109.0</v>
      </c>
      <c r="E34" s="107" t="s">
        <v>239</v>
      </c>
      <c r="F34" s="107" t="s">
        <v>299</v>
      </c>
      <c r="G34" s="6"/>
      <c r="H34" s="6"/>
      <c r="I34" s="6"/>
      <c r="J34" s="6"/>
      <c r="K34" s="6"/>
      <c r="M34" s="89" t="str">
        <f t="shared" ref="M34:M35" si="18">M$4</f>
        <v>KOR</v>
      </c>
      <c r="O34" s="2"/>
    </row>
    <row r="35">
      <c r="B35" s="87" t="s">
        <v>201</v>
      </c>
      <c r="C35" s="108">
        <v>42857.0</v>
      </c>
      <c r="D35" s="106">
        <v>1110.0</v>
      </c>
      <c r="E35" s="107" t="s">
        <v>240</v>
      </c>
      <c r="F35" s="107" t="s">
        <v>299</v>
      </c>
      <c r="G35" s="6"/>
      <c r="H35" s="6"/>
      <c r="I35" s="6"/>
      <c r="J35" s="6"/>
      <c r="K35" s="6"/>
      <c r="M35" s="89" t="str">
        <f t="shared" si="18"/>
        <v>KOR</v>
      </c>
      <c r="O35" s="2"/>
    </row>
    <row r="36">
      <c r="B36" s="87" t="s">
        <v>201</v>
      </c>
      <c r="C36" s="108">
        <v>42858.0</v>
      </c>
      <c r="D36" s="106">
        <v>223.0</v>
      </c>
      <c r="E36" s="107" t="s">
        <v>159</v>
      </c>
      <c r="F36" s="6" t="s">
        <v>300</v>
      </c>
      <c r="G36" s="6"/>
      <c r="H36" s="6"/>
      <c r="I36" s="6"/>
      <c r="J36" s="6"/>
      <c r="K36" s="6"/>
      <c r="L36" s="89" t="str">
        <f>L$4</f>
        <v>JPN</v>
      </c>
      <c r="O36" s="2"/>
    </row>
    <row r="37">
      <c r="B37" s="87" t="s">
        <v>201</v>
      </c>
      <c r="C37" s="108">
        <v>42861.0</v>
      </c>
      <c r="D37" s="106">
        <v>606.0</v>
      </c>
      <c r="E37" s="107" t="s">
        <v>245</v>
      </c>
      <c r="F37" s="107" t="s">
        <v>302</v>
      </c>
      <c r="G37" s="89" t="str">
        <f>G$4</f>
        <v>ENG</v>
      </c>
      <c r="H37" s="89"/>
      <c r="I37" s="89" t="str">
        <f t="shared" ref="I37:K37" si="19">I$4</f>
        <v>GER</v>
      </c>
      <c r="J37" s="89" t="str">
        <f t="shared" si="19"/>
        <v>ITA</v>
      </c>
      <c r="K37" s="89" t="str">
        <f t="shared" si="19"/>
        <v>SPA</v>
      </c>
      <c r="O37" s="2"/>
    </row>
    <row r="38">
      <c r="B38" s="87" t="s">
        <v>201</v>
      </c>
      <c r="C38" s="108">
        <v>42864.0</v>
      </c>
      <c r="D38" s="106">
        <v>606.0</v>
      </c>
      <c r="E38" s="107" t="s">
        <v>245</v>
      </c>
      <c r="F38" s="107" t="s">
        <v>302</v>
      </c>
      <c r="G38" s="6"/>
      <c r="H38" s="89" t="str">
        <f>H$4</f>
        <v>FRE</v>
      </c>
      <c r="I38" s="6"/>
      <c r="J38" s="6"/>
      <c r="K38" s="6"/>
      <c r="O38" s="2"/>
    </row>
    <row r="39">
      <c r="B39" s="87" t="s">
        <v>201</v>
      </c>
      <c r="C39" s="108">
        <v>42864.0</v>
      </c>
      <c r="D39" s="106">
        <v>1108.0</v>
      </c>
      <c r="E39" s="107" t="s">
        <v>236</v>
      </c>
      <c r="F39" s="107" t="s">
        <v>299</v>
      </c>
      <c r="G39" s="6"/>
      <c r="H39" s="6"/>
      <c r="I39" s="6"/>
      <c r="J39" s="6"/>
      <c r="K39" s="6"/>
      <c r="M39" s="89" t="str">
        <f>M$4</f>
        <v>KOR</v>
      </c>
      <c r="O39" s="2"/>
    </row>
    <row r="40">
      <c r="B40" s="87" t="s">
        <v>201</v>
      </c>
      <c r="C40" s="108">
        <v>42867.0</v>
      </c>
      <c r="D40" s="106">
        <v>1611.0</v>
      </c>
      <c r="E40" s="6" t="s">
        <v>230</v>
      </c>
      <c r="F40" s="6" t="s">
        <v>293</v>
      </c>
      <c r="G40" s="89" t="str">
        <f t="shared" ref="G40:M40" si="20">G$4</f>
        <v>ENG</v>
      </c>
      <c r="H40" s="89" t="str">
        <f t="shared" si="20"/>
        <v>FRE</v>
      </c>
      <c r="I40" s="89" t="str">
        <f t="shared" si="20"/>
        <v>GER</v>
      </c>
      <c r="J40" s="89" t="str">
        <f t="shared" si="20"/>
        <v>ITA</v>
      </c>
      <c r="K40" s="89" t="str">
        <f t="shared" si="20"/>
        <v>SPA</v>
      </c>
      <c r="L40" s="89" t="str">
        <f t="shared" si="20"/>
        <v>JPN</v>
      </c>
      <c r="M40" s="89" t="str">
        <f t="shared" si="20"/>
        <v>KOR</v>
      </c>
      <c r="O40" s="2"/>
    </row>
    <row r="41">
      <c r="B41" s="92" t="s">
        <v>251</v>
      </c>
      <c r="C41" s="108">
        <v>42869.0</v>
      </c>
      <c r="D41" s="106">
        <v>230.0</v>
      </c>
      <c r="E41" s="107" t="s">
        <v>183</v>
      </c>
      <c r="F41" s="107" t="s">
        <v>303</v>
      </c>
      <c r="G41" s="6"/>
      <c r="H41" s="6"/>
      <c r="L41" s="89" t="str">
        <f t="shared" ref="L41:L48" si="21">L$4</f>
        <v>JPN</v>
      </c>
      <c r="O41" s="2"/>
    </row>
    <row r="42">
      <c r="B42" s="92" t="s">
        <v>251</v>
      </c>
      <c r="C42" s="108">
        <v>42869.0</v>
      </c>
      <c r="D42" s="106">
        <v>230.0</v>
      </c>
      <c r="E42" s="107" t="s">
        <v>185</v>
      </c>
      <c r="F42" s="107" t="s">
        <v>303</v>
      </c>
      <c r="G42" s="6"/>
      <c r="H42" s="6"/>
      <c r="L42" s="89" t="str">
        <f t="shared" si="21"/>
        <v>JPN</v>
      </c>
      <c r="O42" s="2"/>
    </row>
    <row r="43">
      <c r="B43" s="92" t="s">
        <v>251</v>
      </c>
      <c r="C43" s="108">
        <v>42869.0</v>
      </c>
      <c r="D43" s="106">
        <v>230.0</v>
      </c>
      <c r="E43" s="107" t="s">
        <v>194</v>
      </c>
      <c r="F43" s="107" t="s">
        <v>303</v>
      </c>
      <c r="G43" s="6"/>
      <c r="H43" s="6"/>
      <c r="L43" s="89" t="str">
        <f t="shared" si="21"/>
        <v>JPN</v>
      </c>
      <c r="O43" s="2"/>
    </row>
    <row r="44">
      <c r="B44" s="92" t="s">
        <v>251</v>
      </c>
      <c r="C44" s="108">
        <v>42869.0</v>
      </c>
      <c r="D44" s="106">
        <v>230.0</v>
      </c>
      <c r="E44" s="107" t="s">
        <v>181</v>
      </c>
      <c r="F44" s="107" t="s">
        <v>303</v>
      </c>
      <c r="G44" s="6"/>
      <c r="H44" s="6"/>
      <c r="L44" s="89" t="str">
        <f t="shared" si="21"/>
        <v>JPN</v>
      </c>
      <c r="M44" s="6"/>
      <c r="O44" s="2"/>
    </row>
    <row r="45">
      <c r="B45" s="92" t="s">
        <v>251</v>
      </c>
      <c r="C45" s="108">
        <v>42869.0</v>
      </c>
      <c r="D45" s="106">
        <v>230.0</v>
      </c>
      <c r="E45" s="107" t="s">
        <v>178</v>
      </c>
      <c r="F45" s="107" t="s">
        <v>303</v>
      </c>
      <c r="G45" s="6"/>
      <c r="H45" s="6"/>
      <c r="L45" s="89" t="str">
        <f t="shared" si="21"/>
        <v>JPN</v>
      </c>
      <c r="M45" s="6"/>
      <c r="O45" s="2"/>
    </row>
    <row r="46">
      <c r="B46" s="92" t="s">
        <v>251</v>
      </c>
      <c r="C46" s="108">
        <v>42869.0</v>
      </c>
      <c r="D46" s="106">
        <v>230.0</v>
      </c>
      <c r="E46" s="107" t="s">
        <v>191</v>
      </c>
      <c r="F46" s="107" t="s">
        <v>303</v>
      </c>
      <c r="G46" s="6"/>
      <c r="H46" s="6"/>
      <c r="L46" s="89" t="str">
        <f t="shared" si="21"/>
        <v>JPN</v>
      </c>
      <c r="M46" s="6"/>
      <c r="O46" s="2"/>
    </row>
    <row r="47">
      <c r="B47" s="92" t="s">
        <v>251</v>
      </c>
      <c r="C47" s="108">
        <v>42869.0</v>
      </c>
      <c r="D47" s="106">
        <v>230.0</v>
      </c>
      <c r="E47" s="107" t="s">
        <v>187</v>
      </c>
      <c r="F47" s="107" t="s">
        <v>303</v>
      </c>
      <c r="G47" s="6"/>
      <c r="H47" s="6"/>
      <c r="L47" s="89" t="str">
        <f t="shared" si="21"/>
        <v>JPN</v>
      </c>
      <c r="M47" s="6"/>
      <c r="O47" s="2"/>
    </row>
    <row r="48">
      <c r="B48" s="92" t="s">
        <v>251</v>
      </c>
      <c r="C48" s="108">
        <v>42869.0</v>
      </c>
      <c r="D48" s="106">
        <v>230.0</v>
      </c>
      <c r="E48" s="107" t="s">
        <v>189</v>
      </c>
      <c r="F48" s="107" t="s">
        <v>303</v>
      </c>
      <c r="G48" s="6"/>
      <c r="H48" s="6"/>
      <c r="L48" s="89" t="str">
        <f t="shared" si="21"/>
        <v>JPN</v>
      </c>
      <c r="M48" s="6"/>
      <c r="O48" s="2"/>
    </row>
    <row r="49">
      <c r="B49" s="87" t="s">
        <v>201</v>
      </c>
      <c r="C49" s="108">
        <v>42881.0</v>
      </c>
      <c r="D49" s="106">
        <v>1612.0</v>
      </c>
      <c r="E49" s="6" t="s">
        <v>124</v>
      </c>
      <c r="F49" s="6" t="s">
        <v>293</v>
      </c>
      <c r="G49" s="89" t="str">
        <f t="shared" ref="G49:M49" si="22">G$4</f>
        <v>ENG</v>
      </c>
      <c r="H49" s="89" t="str">
        <f t="shared" si="22"/>
        <v>FRE</v>
      </c>
      <c r="I49" s="89" t="str">
        <f t="shared" si="22"/>
        <v>GER</v>
      </c>
      <c r="J49" s="89" t="str">
        <f t="shared" si="22"/>
        <v>ITA</v>
      </c>
      <c r="K49" s="89" t="str">
        <f t="shared" si="22"/>
        <v>SPA</v>
      </c>
      <c r="L49" s="89" t="str">
        <f t="shared" si="22"/>
        <v>JPN</v>
      </c>
      <c r="M49" s="89" t="str">
        <f t="shared" si="22"/>
        <v>KOR</v>
      </c>
      <c r="O49" s="2"/>
    </row>
    <row r="50">
      <c r="B50" s="87" t="s">
        <v>201</v>
      </c>
      <c r="C50" s="108">
        <v>42881.0</v>
      </c>
      <c r="D50" s="106">
        <v>223.0</v>
      </c>
      <c r="E50" s="107" t="s">
        <v>161</v>
      </c>
      <c r="F50" s="6" t="s">
        <v>300</v>
      </c>
      <c r="G50" s="6"/>
      <c r="H50" s="6"/>
      <c r="L50" s="89" t="str">
        <f>L$4</f>
        <v>JPN</v>
      </c>
      <c r="O50" s="2"/>
    </row>
    <row r="51">
      <c r="B51" s="87" t="s">
        <v>201</v>
      </c>
      <c r="C51" s="108">
        <v>42885.0</v>
      </c>
      <c r="D51" s="106">
        <v>1613.0</v>
      </c>
      <c r="E51" s="107" t="s">
        <v>253</v>
      </c>
      <c r="F51" s="6" t="s">
        <v>293</v>
      </c>
      <c r="G51" s="89" t="str">
        <f t="shared" ref="G51:M51" si="23">G$4</f>
        <v>ENG</v>
      </c>
      <c r="H51" s="89" t="str">
        <f t="shared" si="23"/>
        <v>FRE</v>
      </c>
      <c r="I51" s="89" t="str">
        <f t="shared" si="23"/>
        <v>GER</v>
      </c>
      <c r="J51" s="89" t="str">
        <f t="shared" si="23"/>
        <v>ITA</v>
      </c>
      <c r="K51" s="89" t="str">
        <f t="shared" si="23"/>
        <v>SPA</v>
      </c>
      <c r="L51" s="89" t="str">
        <f t="shared" si="23"/>
        <v>JPN</v>
      </c>
      <c r="M51" s="89" t="str">
        <f t="shared" si="23"/>
        <v>KOR</v>
      </c>
      <c r="O51" s="2"/>
    </row>
    <row r="52">
      <c r="B52" s="87" t="s">
        <v>201</v>
      </c>
      <c r="C52" s="108">
        <v>42893.0</v>
      </c>
      <c r="D52" s="106">
        <v>1614.0</v>
      </c>
      <c r="E52" s="107" t="s">
        <v>254</v>
      </c>
      <c r="F52" s="6" t="s">
        <v>293</v>
      </c>
      <c r="G52" s="89" t="str">
        <f t="shared" ref="G52:M52" si="24">G$4</f>
        <v>ENG</v>
      </c>
      <c r="H52" s="89" t="str">
        <f t="shared" si="24"/>
        <v>FRE</v>
      </c>
      <c r="I52" s="89" t="str">
        <f t="shared" si="24"/>
        <v>GER</v>
      </c>
      <c r="J52" s="89" t="str">
        <f t="shared" si="24"/>
        <v>ITA</v>
      </c>
      <c r="K52" s="89" t="str">
        <f t="shared" si="24"/>
        <v>SPA</v>
      </c>
      <c r="L52" s="89" t="str">
        <f t="shared" si="24"/>
        <v>JPN</v>
      </c>
      <c r="M52" s="89" t="str">
        <f t="shared" si="24"/>
        <v>KOR</v>
      </c>
      <c r="O52" s="2"/>
    </row>
    <row r="53">
      <c r="B53" s="87" t="s">
        <v>201</v>
      </c>
      <c r="C53" s="108">
        <v>42893.0</v>
      </c>
      <c r="D53" s="88">
        <v>223.0</v>
      </c>
      <c r="E53" s="107" t="s">
        <v>163</v>
      </c>
      <c r="F53" s="6" t="s">
        <v>300</v>
      </c>
      <c r="G53" s="6"/>
      <c r="H53" s="6"/>
      <c r="L53" s="89" t="str">
        <f t="shared" ref="L53:L55" si="25">L$4</f>
        <v>JPN</v>
      </c>
      <c r="O53" s="2"/>
    </row>
    <row r="54">
      <c r="B54" s="87" t="s">
        <v>201</v>
      </c>
      <c r="C54" s="108">
        <v>42899.0</v>
      </c>
      <c r="D54" s="88">
        <v>223.0</v>
      </c>
      <c r="E54" s="107" t="s">
        <v>165</v>
      </c>
      <c r="F54" s="6" t="s">
        <v>300</v>
      </c>
      <c r="G54" s="6"/>
      <c r="H54" s="6"/>
      <c r="L54" s="89" t="str">
        <f t="shared" si="25"/>
        <v>JPN</v>
      </c>
      <c r="O54" s="2"/>
    </row>
    <row r="55">
      <c r="B55" s="87" t="s">
        <v>201</v>
      </c>
      <c r="C55" s="113">
        <v>42902.0</v>
      </c>
      <c r="D55" s="106">
        <v>234.0</v>
      </c>
      <c r="E55" s="107" t="s">
        <v>205</v>
      </c>
      <c r="F55" s="107" t="s">
        <v>304</v>
      </c>
      <c r="G55" s="6"/>
      <c r="H55" s="6"/>
      <c r="L55" s="89" t="str">
        <f t="shared" si="25"/>
        <v>JPN</v>
      </c>
      <c r="O55" s="2"/>
    </row>
    <row r="56">
      <c r="B56" s="87" t="s">
        <v>201</v>
      </c>
      <c r="C56" s="108">
        <v>42906.0</v>
      </c>
      <c r="D56" s="106">
        <v>1615.0</v>
      </c>
      <c r="E56" s="115" t="s">
        <v>124</v>
      </c>
      <c r="F56" s="6" t="s">
        <v>293</v>
      </c>
      <c r="G56" s="89" t="str">
        <f t="shared" ref="G56:M56" si="26">G$4</f>
        <v>ENG</v>
      </c>
      <c r="H56" s="89" t="str">
        <f t="shared" si="26"/>
        <v>FRE</v>
      </c>
      <c r="I56" s="89" t="str">
        <f t="shared" si="26"/>
        <v>GER</v>
      </c>
      <c r="J56" s="89" t="str">
        <f t="shared" si="26"/>
        <v>ITA</v>
      </c>
      <c r="K56" s="89" t="str">
        <f t="shared" si="26"/>
        <v>SPA</v>
      </c>
      <c r="L56" s="89" t="str">
        <f t="shared" si="26"/>
        <v>JPN</v>
      </c>
      <c r="M56" s="89" t="str">
        <f t="shared" si="26"/>
        <v>KOR</v>
      </c>
      <c r="O56" s="2"/>
    </row>
    <row r="57">
      <c r="B57" s="87" t="s">
        <v>201</v>
      </c>
      <c r="C57" s="108">
        <v>42909.0</v>
      </c>
      <c r="D57" s="106">
        <v>1616.0</v>
      </c>
      <c r="E57" s="107" t="s">
        <v>253</v>
      </c>
      <c r="F57" s="6" t="s">
        <v>293</v>
      </c>
      <c r="G57" s="89" t="str">
        <f t="shared" ref="G57:M57" si="27">G$4</f>
        <v>ENG</v>
      </c>
      <c r="H57" s="89" t="str">
        <f t="shared" si="27"/>
        <v>FRE</v>
      </c>
      <c r="I57" s="89" t="str">
        <f t="shared" si="27"/>
        <v>GER</v>
      </c>
      <c r="J57" s="89" t="str">
        <f t="shared" si="27"/>
        <v>ITA</v>
      </c>
      <c r="K57" s="89" t="str">
        <f t="shared" si="27"/>
        <v>SPA</v>
      </c>
      <c r="L57" s="89" t="str">
        <f t="shared" si="27"/>
        <v>JPN</v>
      </c>
      <c r="M57" s="89" t="str">
        <f t="shared" si="27"/>
        <v>KOR</v>
      </c>
      <c r="O57" s="2"/>
    </row>
    <row r="58">
      <c r="B58" s="87" t="s">
        <v>201</v>
      </c>
      <c r="C58" s="108">
        <v>42913.0</v>
      </c>
      <c r="D58" s="106">
        <v>235.0</v>
      </c>
      <c r="E58" s="115" t="s">
        <v>152</v>
      </c>
      <c r="F58" s="107" t="s">
        <v>305</v>
      </c>
      <c r="G58" s="6"/>
      <c r="H58" s="6"/>
      <c r="L58" s="89" t="str">
        <f t="shared" ref="L58:L60" si="28">L$4</f>
        <v>JPN</v>
      </c>
      <c r="O58" s="2"/>
    </row>
    <row r="59">
      <c r="B59" s="87" t="s">
        <v>201</v>
      </c>
      <c r="C59" s="108">
        <v>42913.0</v>
      </c>
      <c r="D59" s="88">
        <v>223.0</v>
      </c>
      <c r="E59" s="107" t="s">
        <v>167</v>
      </c>
      <c r="F59" s="6" t="s">
        <v>300</v>
      </c>
      <c r="G59" s="6"/>
      <c r="H59" s="6"/>
      <c r="L59" s="89" t="str">
        <f t="shared" si="28"/>
        <v>JPN</v>
      </c>
      <c r="O59" s="2"/>
    </row>
    <row r="60">
      <c r="B60" s="92" t="s">
        <v>211</v>
      </c>
      <c r="C60" s="108">
        <v>42916.0</v>
      </c>
      <c r="D60" s="106">
        <v>231.0</v>
      </c>
      <c r="E60" s="115" t="s">
        <v>199</v>
      </c>
      <c r="F60" s="107" t="s">
        <v>296</v>
      </c>
      <c r="G60" s="6"/>
      <c r="H60" s="6"/>
      <c r="L60" s="89" t="str">
        <f t="shared" si="28"/>
        <v>JPN</v>
      </c>
      <c r="O60" s="2"/>
    </row>
    <row r="61">
      <c r="B61" s="43" t="s">
        <v>255</v>
      </c>
      <c r="C61" s="108">
        <v>42918.0</v>
      </c>
      <c r="D61" s="106">
        <v>615.0</v>
      </c>
      <c r="E61" s="107" t="s">
        <v>221</v>
      </c>
      <c r="F61" s="107" t="s">
        <v>306</v>
      </c>
      <c r="G61" s="89" t="str">
        <f t="shared" ref="G61:G62" si="29">G$4</f>
        <v>ENG</v>
      </c>
      <c r="H61" s="6"/>
      <c r="N61" s="92"/>
      <c r="O61" s="2"/>
      <c r="P61" s="92">
        <v>170701.0</v>
      </c>
    </row>
    <row r="62">
      <c r="B62" s="92" t="s">
        <v>256</v>
      </c>
      <c r="C62" s="108">
        <v>42920.0</v>
      </c>
      <c r="D62" s="106">
        <v>1617.0</v>
      </c>
      <c r="E62" s="107" t="s">
        <v>257</v>
      </c>
      <c r="F62" s="6" t="s">
        <v>293</v>
      </c>
      <c r="G62" s="89" t="str">
        <f t="shared" si="29"/>
        <v>ENG</v>
      </c>
      <c r="H62" s="6"/>
      <c r="I62" s="6"/>
      <c r="J62" s="6"/>
      <c r="K62" s="6"/>
      <c r="O62" s="2"/>
    </row>
    <row r="63">
      <c r="B63" s="87" t="s">
        <v>201</v>
      </c>
      <c r="C63" s="108">
        <v>42920.0</v>
      </c>
      <c r="D63" s="106">
        <v>1617.0</v>
      </c>
      <c r="E63" s="107" t="s">
        <v>257</v>
      </c>
      <c r="F63" s="6" t="s">
        <v>293</v>
      </c>
      <c r="G63" s="6"/>
      <c r="H63" s="89" t="str">
        <f t="shared" ref="H63:M63" si="30">H$4</f>
        <v>FRE</v>
      </c>
      <c r="I63" s="89" t="str">
        <f t="shared" si="30"/>
        <v>GER</v>
      </c>
      <c r="J63" s="89" t="str">
        <f t="shared" si="30"/>
        <v>ITA</v>
      </c>
      <c r="K63" s="89" t="str">
        <f t="shared" si="30"/>
        <v>SPA</v>
      </c>
      <c r="L63" s="89" t="str">
        <f t="shared" si="30"/>
        <v>JPN</v>
      </c>
      <c r="M63" s="89" t="str">
        <f t="shared" si="30"/>
        <v>KOR</v>
      </c>
      <c r="O63" s="2"/>
    </row>
    <row r="64">
      <c r="B64" s="87" t="s">
        <v>201</v>
      </c>
      <c r="C64" s="108">
        <v>42921.0</v>
      </c>
      <c r="D64" s="106">
        <v>236.0</v>
      </c>
      <c r="E64" s="107" t="s">
        <v>212</v>
      </c>
      <c r="F64" s="107" t="s">
        <v>307</v>
      </c>
      <c r="G64" s="6"/>
      <c r="H64" s="6"/>
      <c r="I64" s="6"/>
      <c r="J64" s="6"/>
      <c r="K64" s="6"/>
      <c r="L64" s="89" t="str">
        <f>L$4</f>
        <v>JPN</v>
      </c>
      <c r="O64" s="2"/>
    </row>
    <row r="65">
      <c r="C65" s="89"/>
      <c r="D65" s="103"/>
      <c r="E65" s="6"/>
      <c r="F65" s="6"/>
      <c r="G65" s="6"/>
      <c r="H65" s="6"/>
      <c r="O65" s="2"/>
    </row>
    <row r="66">
      <c r="C66" s="89"/>
      <c r="D66" s="103"/>
      <c r="E66" s="6"/>
      <c r="F66" s="6"/>
      <c r="G66" s="6"/>
      <c r="H66" s="6"/>
      <c r="O66" s="2"/>
    </row>
    <row r="67">
      <c r="C67" s="89"/>
      <c r="D67" s="103"/>
      <c r="E67" s="6"/>
      <c r="F67" s="6"/>
      <c r="G67" s="6"/>
      <c r="H67" s="6"/>
      <c r="O67" s="2"/>
    </row>
    <row r="68">
      <c r="C68" s="89"/>
      <c r="D68" s="88"/>
      <c r="E68" s="6"/>
      <c r="F68" s="6"/>
      <c r="G68" s="6"/>
      <c r="H68" s="6"/>
      <c r="I68" s="6"/>
      <c r="O68" s="2"/>
    </row>
    <row r="69">
      <c r="C69" s="89"/>
      <c r="D69" s="88"/>
      <c r="E69" s="6"/>
      <c r="F69" s="6"/>
      <c r="G69" s="6"/>
      <c r="H69" s="6"/>
      <c r="I69" s="6"/>
      <c r="O69" s="2"/>
    </row>
    <row r="70">
      <c r="C70" s="89"/>
      <c r="D70" s="88"/>
      <c r="E70" s="6"/>
      <c r="F70" s="6"/>
      <c r="G70" s="6"/>
      <c r="H70" s="6"/>
      <c r="I70" s="6"/>
      <c r="O70" s="2"/>
    </row>
    <row r="71">
      <c r="C71" s="89"/>
      <c r="D71" s="88"/>
      <c r="E71" s="6"/>
      <c r="F71" s="6"/>
      <c r="G71" s="6"/>
      <c r="H71" s="6"/>
      <c r="I71" s="6"/>
      <c r="J71" s="6"/>
      <c r="K71" s="6"/>
      <c r="O71" s="87"/>
    </row>
    <row r="72">
      <c r="C72" s="89"/>
      <c r="D72" s="88"/>
      <c r="E72" s="6"/>
      <c r="F72" s="6"/>
      <c r="G72" s="6"/>
      <c r="H72" s="6"/>
      <c r="I72" s="6"/>
      <c r="O72" s="2"/>
    </row>
    <row r="73">
      <c r="C73" s="89"/>
      <c r="D73" s="88"/>
      <c r="E73" s="6"/>
      <c r="F73" s="6"/>
      <c r="G73" s="6"/>
      <c r="H73" s="6"/>
      <c r="I73" s="6"/>
      <c r="J73" s="6"/>
      <c r="K73" s="6"/>
      <c r="O73" s="2"/>
    </row>
    <row r="74">
      <c r="C74" s="89"/>
      <c r="D74" s="88"/>
      <c r="E74" s="6"/>
      <c r="F74" s="6"/>
      <c r="G74" s="6"/>
      <c r="H74" s="6"/>
      <c r="I74" s="6"/>
      <c r="O74" s="2"/>
    </row>
    <row r="75">
      <c r="C75" s="89"/>
      <c r="D75" s="88"/>
      <c r="E75" s="6"/>
      <c r="F75" s="6"/>
      <c r="G75" s="6"/>
      <c r="H75" s="6"/>
      <c r="O75" s="2"/>
    </row>
    <row r="76">
      <c r="C76" s="89"/>
      <c r="D76" s="88"/>
      <c r="E76" s="6"/>
      <c r="F76" s="6"/>
      <c r="G76" s="6"/>
      <c r="H76" s="6"/>
      <c r="I76" s="6"/>
      <c r="J76" s="6"/>
      <c r="O76" s="2"/>
    </row>
    <row r="77">
      <c r="C77" s="89"/>
      <c r="D77" s="88"/>
      <c r="E77" s="6"/>
      <c r="F77" s="6"/>
      <c r="G77" s="6"/>
      <c r="H77" s="6"/>
      <c r="I77" s="6"/>
      <c r="J77" s="6"/>
      <c r="K77" s="6"/>
      <c r="O77" s="2"/>
    </row>
    <row r="78">
      <c r="C78" s="89"/>
      <c r="D78" s="88"/>
      <c r="E78" s="6"/>
      <c r="F78" s="6"/>
      <c r="G78" s="6"/>
      <c r="H78" s="6"/>
      <c r="I78" s="6"/>
      <c r="J78" s="6"/>
      <c r="K78" s="6"/>
      <c r="L78" s="6"/>
      <c r="M78" s="6"/>
      <c r="O78" s="2"/>
    </row>
    <row r="79">
      <c r="C79" s="89"/>
      <c r="D79" s="103"/>
      <c r="E79" s="6"/>
      <c r="F79" s="6"/>
      <c r="G79" s="6"/>
      <c r="H79" s="6"/>
      <c r="O79" s="87"/>
    </row>
    <row r="80">
      <c r="C80" s="89"/>
      <c r="D80" s="88"/>
      <c r="E80" s="6"/>
      <c r="F80" s="6"/>
      <c r="G80" s="6"/>
      <c r="H80" s="6"/>
      <c r="O80" s="87"/>
    </row>
    <row r="81">
      <c r="C81" s="89"/>
      <c r="D81" s="88"/>
      <c r="E81" s="6"/>
      <c r="F81" s="6"/>
      <c r="G81" s="6"/>
      <c r="H81" s="6"/>
      <c r="I81" s="6"/>
      <c r="J81" s="6"/>
      <c r="K81" s="6"/>
      <c r="O81" s="2"/>
    </row>
    <row r="82">
      <c r="C82" s="89"/>
      <c r="D82" s="88"/>
      <c r="E82" s="6"/>
      <c r="F82" s="6"/>
      <c r="G82" s="6"/>
      <c r="H82" s="6"/>
      <c r="O82" s="87"/>
    </row>
    <row r="83">
      <c r="C83" s="89"/>
      <c r="D83" s="88"/>
      <c r="E83" s="6"/>
      <c r="F83" s="6"/>
      <c r="G83" s="6"/>
      <c r="H83" s="6"/>
      <c r="O83" s="87"/>
    </row>
    <row r="84">
      <c r="C84" s="89"/>
      <c r="D84" s="88"/>
      <c r="E84" s="6"/>
      <c r="F84" s="6"/>
      <c r="G84" s="6"/>
      <c r="H84" s="6"/>
      <c r="I84" s="6"/>
      <c r="J84" s="6"/>
      <c r="K84" s="6"/>
      <c r="O84" s="87"/>
    </row>
    <row r="85">
      <c r="C85" s="89"/>
      <c r="D85" s="103"/>
      <c r="E85" s="6"/>
      <c r="F85" s="6"/>
      <c r="G85" s="6"/>
      <c r="H85" s="6"/>
      <c r="I85" s="6"/>
      <c r="J85" s="6"/>
      <c r="K85" s="6"/>
      <c r="O85" s="87"/>
    </row>
    <row r="86">
      <c r="C86" s="89"/>
      <c r="D86" s="103"/>
      <c r="E86" s="6"/>
      <c r="F86" s="6"/>
      <c r="G86" s="6"/>
      <c r="H86" s="6"/>
      <c r="I86" s="6"/>
      <c r="J86" s="6"/>
      <c r="K86" s="6"/>
      <c r="L86" s="6"/>
      <c r="M86" s="6"/>
      <c r="O86" s="2"/>
    </row>
    <row r="87">
      <c r="C87" s="89"/>
      <c r="D87" s="88"/>
      <c r="E87" s="6"/>
      <c r="F87" s="6"/>
      <c r="G87" s="6"/>
      <c r="H87" s="6"/>
      <c r="I87" s="6"/>
      <c r="J87" s="6"/>
      <c r="K87" s="6"/>
      <c r="O87" s="2"/>
    </row>
    <row r="88">
      <c r="C88" s="89"/>
      <c r="D88" s="103"/>
      <c r="E88" s="6"/>
      <c r="F88" s="6"/>
      <c r="G88" s="6"/>
      <c r="H88" s="6"/>
      <c r="I88" s="6"/>
      <c r="J88" s="6"/>
      <c r="K88" s="6"/>
      <c r="O88" s="2"/>
    </row>
    <row r="89">
      <c r="C89" s="89"/>
      <c r="D89" s="88"/>
      <c r="E89" s="6"/>
      <c r="F89" s="6"/>
      <c r="G89" s="6"/>
      <c r="H89" s="6"/>
      <c r="I89" s="6"/>
      <c r="J89" s="6"/>
      <c r="K89" s="6"/>
      <c r="L89" s="6"/>
      <c r="M89" s="6"/>
      <c r="O89" s="2"/>
    </row>
    <row r="90">
      <c r="C90" s="89"/>
      <c r="D90" s="103"/>
      <c r="E90" s="102"/>
      <c r="F90" s="6"/>
      <c r="G90" s="6"/>
      <c r="H90" s="6"/>
      <c r="O90" s="2"/>
    </row>
    <row r="91">
      <c r="C91" s="89"/>
      <c r="D91" s="88"/>
      <c r="E91" s="6"/>
      <c r="F91" s="6"/>
      <c r="G91" s="6"/>
      <c r="H91" s="6"/>
      <c r="I91" s="6"/>
      <c r="J91" s="6"/>
      <c r="K91" s="6"/>
      <c r="O91" s="2"/>
    </row>
    <row r="92">
      <c r="C92" s="89"/>
      <c r="D92" s="103"/>
      <c r="E92" s="6"/>
      <c r="F92" s="6"/>
      <c r="G92" s="6"/>
      <c r="H92" s="6"/>
      <c r="O92" s="2"/>
    </row>
    <row r="93">
      <c r="C93" s="89"/>
      <c r="D93" s="88"/>
      <c r="E93" s="102"/>
      <c r="F93" s="6"/>
      <c r="G93" s="6"/>
      <c r="H93" s="6"/>
      <c r="I93" s="6"/>
      <c r="J93" s="6"/>
      <c r="K93" s="6"/>
      <c r="O93" s="2"/>
    </row>
    <row r="94">
      <c r="C94" s="89"/>
      <c r="D94" s="103"/>
      <c r="E94" s="6"/>
      <c r="F94" s="6"/>
      <c r="G94" s="6"/>
      <c r="H94" s="6"/>
      <c r="I94" s="6"/>
      <c r="O94" s="2"/>
    </row>
    <row r="95">
      <c r="C95" s="89"/>
      <c r="D95" s="88"/>
      <c r="E95" s="102"/>
      <c r="F95" s="6"/>
      <c r="G95" s="6"/>
      <c r="H95" s="6"/>
      <c r="O95" s="87"/>
    </row>
    <row r="96">
      <c r="C96" s="89"/>
      <c r="D96" s="88"/>
      <c r="E96" s="102"/>
      <c r="F96" s="6"/>
      <c r="G96" s="6"/>
      <c r="H96" s="6"/>
      <c r="O96" s="87"/>
    </row>
    <row r="97">
      <c r="C97" s="89"/>
      <c r="D97" s="88"/>
      <c r="E97" s="102"/>
      <c r="F97" s="6"/>
      <c r="G97" s="6"/>
      <c r="H97" s="6"/>
      <c r="O97" s="87"/>
    </row>
    <row r="98">
      <c r="C98" s="89"/>
      <c r="D98" s="88"/>
      <c r="E98" s="6"/>
      <c r="F98" s="6"/>
      <c r="G98" s="6"/>
      <c r="H98" s="6"/>
      <c r="I98" s="6"/>
      <c r="J98" s="6"/>
      <c r="K98" s="6"/>
      <c r="O98" s="87"/>
    </row>
    <row r="99">
      <c r="C99" s="89"/>
      <c r="D99" s="88"/>
      <c r="E99" s="6"/>
      <c r="F99" s="6"/>
      <c r="G99" s="6"/>
      <c r="H99" s="6"/>
      <c r="O99" s="2"/>
    </row>
    <row r="100">
      <c r="C100" s="89"/>
      <c r="D100" s="88"/>
      <c r="E100" s="6"/>
      <c r="F100" s="6"/>
      <c r="G100" s="6"/>
      <c r="H100" s="6"/>
      <c r="O100" s="2"/>
    </row>
    <row r="101">
      <c r="C101" s="89"/>
      <c r="D101" s="88"/>
      <c r="E101" s="6"/>
      <c r="F101" s="6"/>
      <c r="G101" s="6"/>
      <c r="H101" s="6"/>
      <c r="O101" s="2"/>
    </row>
    <row r="102">
      <c r="C102" s="89"/>
      <c r="D102" s="88"/>
      <c r="E102" s="6"/>
      <c r="F102" s="6"/>
      <c r="G102" s="6"/>
      <c r="H102" s="6"/>
      <c r="O102" s="2"/>
    </row>
    <row r="103">
      <c r="C103" s="89"/>
      <c r="D103" s="88"/>
      <c r="E103" s="6"/>
      <c r="F103" s="6"/>
      <c r="G103" s="6"/>
      <c r="H103" s="6"/>
      <c r="O103" s="2"/>
    </row>
    <row r="104">
      <c r="C104" s="89"/>
      <c r="D104" s="88"/>
      <c r="E104" s="6"/>
      <c r="F104" s="6"/>
      <c r="G104" s="6"/>
      <c r="H104" s="6"/>
      <c r="O104" s="2"/>
    </row>
    <row r="105">
      <c r="C105" s="89"/>
      <c r="D105" s="88"/>
      <c r="E105" s="6"/>
      <c r="F105" s="6"/>
      <c r="G105" s="6"/>
      <c r="H105" s="6"/>
      <c r="O105" s="2"/>
    </row>
    <row r="106">
      <c r="C106" s="89"/>
      <c r="D106" s="88"/>
      <c r="E106" s="6"/>
      <c r="F106" s="6"/>
      <c r="G106" s="6"/>
      <c r="H106" s="6"/>
      <c r="O106" s="2"/>
    </row>
    <row r="107">
      <c r="C107" s="89"/>
      <c r="D107" s="88"/>
      <c r="E107" s="6"/>
      <c r="F107" s="6"/>
      <c r="G107" s="6"/>
      <c r="H107" s="6"/>
      <c r="O107" s="2"/>
    </row>
    <row r="108">
      <c r="C108" s="89"/>
      <c r="D108" s="88"/>
      <c r="E108" s="6"/>
      <c r="F108" s="6"/>
      <c r="G108" s="6"/>
      <c r="H108" s="6"/>
      <c r="O108" s="2"/>
    </row>
    <row r="109">
      <c r="C109" s="89"/>
      <c r="D109" s="88"/>
      <c r="E109" s="6"/>
      <c r="F109" s="6"/>
      <c r="G109" s="6"/>
      <c r="H109" s="6"/>
      <c r="O109" s="2"/>
    </row>
    <row r="110">
      <c r="C110" s="89"/>
      <c r="D110" s="88"/>
      <c r="E110" s="6"/>
      <c r="F110" s="6"/>
      <c r="G110" s="6"/>
      <c r="H110" s="6"/>
      <c r="O110" s="2"/>
    </row>
    <row r="111">
      <c r="C111" s="89"/>
      <c r="D111" s="88"/>
      <c r="E111" s="6"/>
      <c r="F111" s="6"/>
      <c r="G111" s="6"/>
      <c r="H111" s="6"/>
      <c r="O111" s="2"/>
    </row>
    <row r="112">
      <c r="C112" s="89"/>
      <c r="D112" s="88"/>
      <c r="E112" s="6"/>
      <c r="F112" s="6"/>
      <c r="G112" s="6"/>
      <c r="H112" s="6"/>
      <c r="O112" s="2"/>
    </row>
    <row r="113">
      <c r="C113" s="89"/>
      <c r="D113" s="88"/>
      <c r="E113" s="6"/>
      <c r="F113" s="6"/>
      <c r="G113" s="6"/>
      <c r="H113" s="6"/>
      <c r="O113" s="2"/>
    </row>
    <row r="114">
      <c r="C114" s="89"/>
      <c r="D114" s="88"/>
      <c r="E114" s="6"/>
      <c r="F114" s="6"/>
      <c r="G114" s="6"/>
      <c r="H114" s="6"/>
      <c r="O114" s="2"/>
    </row>
    <row r="115">
      <c r="C115" s="89"/>
      <c r="D115" s="88"/>
      <c r="E115" s="6"/>
      <c r="F115" s="6"/>
      <c r="G115" s="6"/>
      <c r="H115" s="6"/>
      <c r="O115" s="2"/>
    </row>
    <row r="116">
      <c r="C116" s="89"/>
      <c r="D116" s="88"/>
      <c r="E116" s="6"/>
      <c r="F116" s="6"/>
      <c r="G116" s="6"/>
      <c r="H116" s="6"/>
      <c r="O116" s="2"/>
    </row>
    <row r="117">
      <c r="C117" s="89"/>
      <c r="D117" s="88"/>
      <c r="E117" s="6"/>
      <c r="F117" s="6"/>
      <c r="G117" s="6"/>
      <c r="H117" s="6"/>
      <c r="O117" s="2"/>
    </row>
    <row r="118">
      <c r="C118" s="89"/>
      <c r="D118" s="88"/>
      <c r="E118" s="6"/>
      <c r="F118" s="6"/>
      <c r="G118" s="6"/>
      <c r="H118" s="6"/>
      <c r="O118" s="2"/>
    </row>
    <row r="119">
      <c r="C119" s="89"/>
      <c r="D119" s="88"/>
      <c r="E119" s="6"/>
      <c r="F119" s="6"/>
      <c r="G119" s="6"/>
      <c r="H119" s="6"/>
      <c r="O119" s="2"/>
    </row>
    <row r="120">
      <c r="C120" s="89"/>
      <c r="D120" s="88"/>
      <c r="E120" s="6"/>
      <c r="F120" s="6"/>
      <c r="G120" s="6"/>
      <c r="H120" s="6"/>
      <c r="O120" s="2"/>
    </row>
    <row r="121">
      <c r="C121" s="89"/>
      <c r="D121" s="88"/>
      <c r="E121" s="6"/>
      <c r="F121" s="6"/>
      <c r="G121" s="6"/>
      <c r="H121" s="6"/>
      <c r="O121" s="2"/>
    </row>
    <row r="122">
      <c r="C122" s="89"/>
      <c r="D122" s="88"/>
      <c r="E122" s="6"/>
      <c r="F122" s="6"/>
      <c r="G122" s="6"/>
      <c r="H122" s="6"/>
      <c r="O122" s="2"/>
    </row>
    <row r="123">
      <c r="C123" s="89"/>
      <c r="D123" s="88"/>
      <c r="E123" s="6"/>
      <c r="F123" s="6"/>
      <c r="G123" s="6"/>
      <c r="H123" s="6"/>
      <c r="O123" s="2"/>
    </row>
    <row r="124">
      <c r="C124" s="89"/>
      <c r="D124" s="88"/>
      <c r="E124" s="6"/>
      <c r="F124" s="6"/>
      <c r="G124" s="6"/>
      <c r="H124" s="6"/>
      <c r="O124" s="2"/>
    </row>
    <row r="125">
      <c r="C125" s="89"/>
      <c r="D125" s="88"/>
      <c r="E125" s="6"/>
      <c r="F125" s="6"/>
      <c r="G125" s="6"/>
      <c r="H125" s="6"/>
      <c r="O125" s="2"/>
    </row>
    <row r="126">
      <c r="C126" s="89"/>
      <c r="D126" s="88"/>
      <c r="E126" s="6"/>
      <c r="F126" s="6"/>
      <c r="G126" s="6"/>
      <c r="H126" s="6"/>
      <c r="O126" s="2"/>
    </row>
    <row r="127">
      <c r="C127" s="89"/>
      <c r="D127" s="88"/>
      <c r="E127" s="6"/>
      <c r="F127" s="6"/>
      <c r="G127" s="6"/>
      <c r="H127" s="6"/>
      <c r="O127" s="2"/>
    </row>
    <row r="128">
      <c r="C128" s="89"/>
      <c r="D128" s="88"/>
      <c r="E128" s="6"/>
      <c r="F128" s="6"/>
      <c r="G128" s="6"/>
      <c r="H128" s="6"/>
      <c r="O128" s="2"/>
    </row>
    <row r="129">
      <c r="C129" s="89"/>
      <c r="D129" s="88"/>
      <c r="E129" s="6"/>
      <c r="F129" s="6"/>
      <c r="G129" s="6"/>
      <c r="H129" s="6"/>
      <c r="O129" s="2"/>
    </row>
    <row r="130">
      <c r="C130" s="89"/>
      <c r="D130" s="88"/>
      <c r="E130" s="6"/>
      <c r="F130" s="6"/>
      <c r="G130" s="6"/>
      <c r="H130" s="6"/>
      <c r="O130" s="2"/>
    </row>
    <row r="131">
      <c r="C131" s="89"/>
      <c r="D131" s="88"/>
      <c r="E131" s="6"/>
      <c r="F131" s="6"/>
      <c r="G131" s="6"/>
      <c r="H131" s="6"/>
      <c r="O131" s="2"/>
    </row>
    <row r="132">
      <c r="C132" s="89"/>
      <c r="D132" s="88"/>
      <c r="E132" s="6"/>
      <c r="F132" s="6"/>
      <c r="G132" s="6"/>
      <c r="H132" s="6"/>
      <c r="O132" s="2"/>
    </row>
    <row r="133">
      <c r="C133" s="89"/>
      <c r="D133" s="88"/>
      <c r="E133" s="6"/>
      <c r="F133" s="6"/>
      <c r="G133" s="6"/>
      <c r="H133" s="6"/>
      <c r="O133" s="2"/>
    </row>
    <row r="134">
      <c r="C134" s="89"/>
      <c r="D134" s="88"/>
      <c r="E134" s="6"/>
      <c r="F134" s="6"/>
      <c r="G134" s="6"/>
      <c r="H134" s="6"/>
      <c r="O134" s="2"/>
    </row>
    <row r="135">
      <c r="C135" s="89"/>
      <c r="D135" s="88"/>
      <c r="E135" s="6"/>
      <c r="F135" s="6"/>
      <c r="G135" s="6"/>
      <c r="H135" s="6"/>
      <c r="O135" s="2"/>
    </row>
    <row r="136">
      <c r="C136" s="89"/>
      <c r="D136" s="88"/>
      <c r="E136" s="6"/>
      <c r="F136" s="6"/>
      <c r="G136" s="6"/>
      <c r="H136" s="6"/>
      <c r="O136" s="2"/>
    </row>
    <row r="137">
      <c r="C137" s="89"/>
      <c r="D137" s="88"/>
      <c r="E137" s="6"/>
      <c r="F137" s="6"/>
      <c r="G137" s="6"/>
      <c r="H137" s="6"/>
      <c r="O137" s="2"/>
    </row>
    <row r="138">
      <c r="C138" s="89"/>
      <c r="D138" s="88"/>
      <c r="E138" s="6"/>
      <c r="F138" s="6"/>
      <c r="G138" s="6"/>
      <c r="H138" s="6"/>
      <c r="O138" s="2"/>
    </row>
    <row r="139">
      <c r="C139" s="89"/>
      <c r="D139" s="88"/>
      <c r="E139" s="6"/>
      <c r="F139" s="6"/>
      <c r="G139" s="6"/>
      <c r="H139" s="6"/>
      <c r="O139" s="2"/>
    </row>
    <row r="140">
      <c r="C140" s="89"/>
      <c r="D140" s="88"/>
      <c r="E140" s="6"/>
      <c r="F140" s="6"/>
      <c r="G140" s="6"/>
      <c r="H140" s="6"/>
      <c r="O140" s="2"/>
    </row>
    <row r="141">
      <c r="C141" s="89"/>
      <c r="D141" s="88"/>
      <c r="E141" s="6"/>
      <c r="F141" s="6"/>
      <c r="G141" s="6"/>
      <c r="H141" s="6"/>
      <c r="O141" s="2"/>
    </row>
    <row r="142">
      <c r="C142" s="89"/>
      <c r="D142" s="88"/>
      <c r="E142" s="6"/>
      <c r="F142" s="6"/>
      <c r="G142" s="6"/>
      <c r="H142" s="6"/>
      <c r="O142" s="2"/>
    </row>
    <row r="143">
      <c r="C143" s="89"/>
      <c r="D143" s="88"/>
      <c r="E143" s="6"/>
      <c r="F143" s="6"/>
      <c r="G143" s="6"/>
      <c r="H143" s="6"/>
      <c r="O143" s="2"/>
    </row>
    <row r="144">
      <c r="C144" s="89"/>
      <c r="D144" s="88"/>
      <c r="E144" s="6"/>
      <c r="F144" s="6"/>
      <c r="G144" s="6"/>
      <c r="H144" s="6"/>
      <c r="O144" s="2"/>
    </row>
    <row r="145">
      <c r="C145" s="89"/>
      <c r="D145" s="88"/>
      <c r="E145" s="6"/>
      <c r="F145" s="6"/>
      <c r="G145" s="6"/>
      <c r="H145" s="6"/>
      <c r="O145" s="2"/>
    </row>
    <row r="146">
      <c r="C146" s="89"/>
      <c r="D146" s="88"/>
      <c r="E146" s="6"/>
      <c r="F146" s="6"/>
      <c r="G146" s="6"/>
      <c r="H146" s="6"/>
      <c r="O146" s="2"/>
    </row>
    <row r="147">
      <c r="C147" s="89"/>
      <c r="D147" s="88"/>
      <c r="E147" s="6"/>
      <c r="F147" s="6"/>
      <c r="G147" s="6"/>
      <c r="H147" s="6"/>
      <c r="O147" s="2"/>
    </row>
    <row r="148">
      <c r="C148" s="89"/>
      <c r="D148" s="88"/>
      <c r="E148" s="6"/>
      <c r="F148" s="6"/>
      <c r="G148" s="6"/>
      <c r="H148" s="6"/>
      <c r="O148" s="2"/>
    </row>
    <row r="149">
      <c r="C149" s="89"/>
      <c r="D149" s="88"/>
      <c r="E149" s="6"/>
      <c r="F149" s="6"/>
      <c r="G149" s="6"/>
      <c r="H149" s="6"/>
      <c r="O149" s="2"/>
    </row>
    <row r="150">
      <c r="C150" s="89"/>
      <c r="D150" s="88"/>
      <c r="E150" s="6"/>
      <c r="F150" s="6"/>
      <c r="G150" s="6"/>
      <c r="H150" s="6"/>
      <c r="O150" s="2"/>
    </row>
    <row r="151">
      <c r="C151" s="89"/>
      <c r="D151" s="88"/>
      <c r="E151" s="6"/>
      <c r="F151" s="6"/>
      <c r="G151" s="6"/>
      <c r="H151" s="6"/>
      <c r="O151" s="2"/>
    </row>
    <row r="152">
      <c r="C152" s="89"/>
      <c r="D152" s="88"/>
      <c r="E152" s="6"/>
      <c r="F152" s="6"/>
      <c r="G152" s="6"/>
      <c r="H152" s="6"/>
      <c r="O152" s="2"/>
    </row>
    <row r="153">
      <c r="C153" s="89"/>
      <c r="D153" s="88"/>
      <c r="E153" s="6"/>
      <c r="F153" s="6"/>
      <c r="G153" s="6"/>
      <c r="H153" s="6"/>
      <c r="O153" s="2"/>
    </row>
    <row r="154">
      <c r="C154" s="89"/>
      <c r="D154" s="88"/>
      <c r="E154" s="6"/>
      <c r="F154" s="6"/>
      <c r="G154" s="6"/>
      <c r="H154" s="6"/>
      <c r="O154" s="2"/>
    </row>
    <row r="155">
      <c r="C155" s="89"/>
      <c r="D155" s="88"/>
      <c r="E155" s="6"/>
      <c r="F155" s="6"/>
      <c r="G155" s="6"/>
      <c r="H155" s="6"/>
      <c r="O155" s="2"/>
    </row>
    <row r="156">
      <c r="C156" s="89"/>
      <c r="D156" s="88"/>
      <c r="E156" s="6"/>
      <c r="F156" s="6"/>
      <c r="G156" s="6"/>
      <c r="H156" s="6"/>
      <c r="O156" s="2"/>
    </row>
    <row r="157">
      <c r="C157" s="89"/>
      <c r="D157" s="88"/>
      <c r="E157" s="6"/>
      <c r="F157" s="6"/>
      <c r="G157" s="6"/>
      <c r="H157" s="6"/>
      <c r="O157" s="2"/>
    </row>
    <row r="158">
      <c r="C158" s="89"/>
      <c r="D158" s="88"/>
      <c r="E158" s="6"/>
      <c r="F158" s="6"/>
      <c r="G158" s="6"/>
      <c r="H158" s="6"/>
      <c r="O158" s="2"/>
    </row>
    <row r="159">
      <c r="C159" s="89"/>
      <c r="D159" s="88"/>
      <c r="E159" s="6"/>
      <c r="F159" s="6"/>
      <c r="G159" s="6"/>
      <c r="H159" s="6"/>
      <c r="O159" s="2"/>
    </row>
    <row r="160">
      <c r="C160" s="89"/>
      <c r="D160" s="88"/>
      <c r="E160" s="6"/>
      <c r="F160" s="6"/>
      <c r="G160" s="6"/>
      <c r="H160" s="6"/>
      <c r="O160" s="2"/>
    </row>
    <row r="161">
      <c r="C161" s="89"/>
      <c r="D161" s="88"/>
      <c r="E161" s="6"/>
      <c r="F161" s="6"/>
      <c r="G161" s="6"/>
      <c r="H161" s="6"/>
      <c r="O161" s="2"/>
    </row>
    <row r="162">
      <c r="C162" s="89"/>
      <c r="D162" s="88"/>
      <c r="E162" s="6"/>
      <c r="F162" s="6"/>
      <c r="G162" s="6"/>
      <c r="H162" s="6"/>
      <c r="O162" s="2"/>
    </row>
    <row r="163">
      <c r="C163" s="89"/>
      <c r="D163" s="88"/>
      <c r="E163" s="6"/>
      <c r="F163" s="6"/>
      <c r="G163" s="6"/>
      <c r="H163" s="6"/>
      <c r="O163" s="2"/>
    </row>
    <row r="164">
      <c r="C164" s="89"/>
      <c r="D164" s="88"/>
      <c r="E164" s="6"/>
      <c r="F164" s="6"/>
      <c r="G164" s="6"/>
      <c r="H164" s="6"/>
      <c r="O164" s="2"/>
    </row>
    <row r="165">
      <c r="C165" s="89"/>
      <c r="D165" s="88"/>
      <c r="E165" s="6"/>
      <c r="F165" s="6"/>
      <c r="G165" s="6"/>
      <c r="H165" s="6"/>
      <c r="O165" s="2"/>
    </row>
    <row r="166">
      <c r="C166" s="89"/>
      <c r="D166" s="88"/>
      <c r="E166" s="6"/>
      <c r="F166" s="6"/>
      <c r="G166" s="6"/>
      <c r="H166" s="6"/>
      <c r="O166" s="2"/>
    </row>
    <row r="167">
      <c r="C167" s="89"/>
      <c r="D167" s="88"/>
      <c r="E167" s="6"/>
      <c r="F167" s="6"/>
      <c r="G167" s="6"/>
      <c r="H167" s="6"/>
      <c r="O167" s="2"/>
    </row>
    <row r="168">
      <c r="C168" s="89"/>
      <c r="D168" s="88"/>
      <c r="E168" s="6"/>
      <c r="F168" s="6"/>
      <c r="G168" s="6"/>
      <c r="H168" s="6"/>
      <c r="O168" s="2"/>
    </row>
    <row r="169">
      <c r="C169" s="89"/>
      <c r="D169" s="88"/>
      <c r="E169" s="6"/>
      <c r="F169" s="6"/>
      <c r="G169" s="6"/>
      <c r="H169" s="6"/>
      <c r="O169" s="2"/>
    </row>
    <row r="170">
      <c r="C170" s="89"/>
      <c r="D170" s="88"/>
      <c r="E170" s="6"/>
      <c r="F170" s="6"/>
      <c r="G170" s="6"/>
      <c r="H170" s="6"/>
      <c r="O170" s="2"/>
    </row>
    <row r="171">
      <c r="C171" s="89"/>
      <c r="D171" s="88"/>
      <c r="E171" s="6"/>
      <c r="F171" s="6"/>
      <c r="G171" s="6"/>
      <c r="H171" s="6"/>
      <c r="O171" s="2"/>
    </row>
    <row r="172">
      <c r="C172" s="89"/>
      <c r="D172" s="88"/>
      <c r="E172" s="6"/>
      <c r="F172" s="6"/>
      <c r="G172" s="6"/>
      <c r="H172" s="6"/>
      <c r="O172" s="2"/>
    </row>
    <row r="173">
      <c r="C173" s="89"/>
      <c r="D173" s="88"/>
      <c r="E173" s="6"/>
      <c r="F173" s="6"/>
      <c r="G173" s="6"/>
      <c r="H173" s="6"/>
      <c r="O173" s="2"/>
    </row>
    <row r="174">
      <c r="C174" s="89"/>
      <c r="D174" s="88"/>
      <c r="E174" s="6"/>
      <c r="F174" s="6"/>
      <c r="G174" s="6"/>
      <c r="H174" s="6"/>
      <c r="O174" s="2"/>
    </row>
    <row r="175">
      <c r="C175" s="89"/>
      <c r="D175" s="88"/>
      <c r="E175" s="6"/>
      <c r="F175" s="6"/>
      <c r="G175" s="6"/>
      <c r="H175" s="6"/>
      <c r="O175" s="2"/>
    </row>
    <row r="176">
      <c r="C176" s="89"/>
      <c r="D176" s="88"/>
      <c r="E176" s="6"/>
      <c r="F176" s="6"/>
      <c r="G176" s="6"/>
      <c r="H176" s="6"/>
      <c r="O176" s="2"/>
    </row>
    <row r="177">
      <c r="C177" s="89"/>
      <c r="D177" s="88"/>
      <c r="E177" s="6"/>
      <c r="F177" s="6"/>
      <c r="G177" s="6"/>
      <c r="H177" s="6"/>
      <c r="O177" s="2"/>
    </row>
    <row r="178">
      <c r="C178" s="89"/>
      <c r="D178" s="88"/>
      <c r="E178" s="6"/>
      <c r="F178" s="6"/>
      <c r="G178" s="6"/>
      <c r="H178" s="6"/>
      <c r="O178" s="2"/>
    </row>
    <row r="179">
      <c r="C179" s="89"/>
      <c r="D179" s="88"/>
      <c r="E179" s="6"/>
      <c r="F179" s="6"/>
      <c r="G179" s="6"/>
      <c r="H179" s="6"/>
      <c r="O179" s="2"/>
    </row>
    <row r="180">
      <c r="C180" s="89"/>
      <c r="D180" s="88"/>
      <c r="E180" s="6"/>
      <c r="F180" s="6"/>
      <c r="G180" s="6"/>
      <c r="H180" s="6"/>
      <c r="O180" s="2"/>
    </row>
    <row r="181">
      <c r="C181" s="89"/>
      <c r="D181" s="88"/>
      <c r="E181" s="6"/>
      <c r="F181" s="6"/>
      <c r="G181" s="6"/>
      <c r="H181" s="6"/>
      <c r="O181" s="2"/>
    </row>
    <row r="182">
      <c r="C182" s="89"/>
      <c r="D182" s="88"/>
      <c r="E182" s="6"/>
      <c r="F182" s="6"/>
      <c r="G182" s="6"/>
      <c r="H182" s="6"/>
      <c r="O182" s="2"/>
    </row>
    <row r="183">
      <c r="C183" s="89"/>
      <c r="D183" s="88"/>
      <c r="E183" s="6"/>
      <c r="F183" s="6"/>
      <c r="G183" s="6"/>
      <c r="H183" s="6"/>
      <c r="O183" s="2"/>
    </row>
    <row r="184">
      <c r="C184" s="89"/>
      <c r="D184" s="88"/>
      <c r="E184" s="6"/>
      <c r="F184" s="6"/>
      <c r="G184" s="6"/>
      <c r="H184" s="6"/>
      <c r="O184" s="2"/>
    </row>
    <row r="185">
      <c r="C185" s="89"/>
      <c r="D185" s="88"/>
      <c r="E185" s="6"/>
      <c r="F185" s="6"/>
      <c r="G185" s="6"/>
      <c r="H185" s="6"/>
      <c r="O185" s="2"/>
    </row>
    <row r="186">
      <c r="C186" s="89"/>
      <c r="D186" s="88"/>
      <c r="E186" s="6"/>
      <c r="F186" s="6"/>
      <c r="G186" s="6"/>
      <c r="H186" s="6"/>
      <c r="O186" s="2"/>
    </row>
    <row r="187">
      <c r="C187" s="89"/>
      <c r="D187" s="88"/>
      <c r="E187" s="6"/>
      <c r="F187" s="6"/>
      <c r="G187" s="6"/>
      <c r="H187" s="6"/>
      <c r="O187" s="2"/>
    </row>
    <row r="188">
      <c r="C188" s="89"/>
      <c r="D188" s="88"/>
      <c r="E188" s="6"/>
      <c r="F188" s="6"/>
      <c r="G188" s="6"/>
      <c r="H188" s="6"/>
      <c r="O188" s="2"/>
    </row>
    <row r="189">
      <c r="C189" s="89"/>
      <c r="D189" s="88"/>
      <c r="E189" s="6"/>
      <c r="F189" s="6"/>
      <c r="G189" s="6"/>
      <c r="H189" s="6"/>
      <c r="O189" s="2"/>
    </row>
    <row r="190">
      <c r="C190" s="89"/>
      <c r="D190" s="88"/>
      <c r="E190" s="6"/>
      <c r="F190" s="6"/>
      <c r="G190" s="6"/>
      <c r="H190" s="6"/>
      <c r="O190" s="2"/>
    </row>
    <row r="191">
      <c r="C191" s="89"/>
      <c r="D191" s="88"/>
      <c r="E191" s="6"/>
      <c r="F191" s="6"/>
      <c r="G191" s="6"/>
      <c r="H191" s="6"/>
      <c r="O191" s="2"/>
    </row>
    <row r="192">
      <c r="C192" s="89"/>
      <c r="D192" s="88"/>
      <c r="E192" s="6"/>
      <c r="F192" s="6"/>
      <c r="G192" s="6"/>
      <c r="H192" s="6"/>
      <c r="O192" s="2"/>
    </row>
    <row r="193">
      <c r="C193" s="89"/>
      <c r="D193" s="88"/>
      <c r="E193" s="6"/>
      <c r="F193" s="6"/>
      <c r="G193" s="6"/>
      <c r="H193" s="6"/>
      <c r="O193" s="2"/>
    </row>
    <row r="194">
      <c r="C194" s="89"/>
      <c r="D194" s="88"/>
      <c r="E194" s="6"/>
      <c r="F194" s="6"/>
      <c r="G194" s="6"/>
      <c r="H194" s="6"/>
      <c r="O194" s="2"/>
    </row>
    <row r="195">
      <c r="C195" s="89"/>
      <c r="D195" s="88"/>
      <c r="E195" s="6"/>
      <c r="F195" s="6"/>
      <c r="G195" s="6"/>
      <c r="H195" s="6"/>
      <c r="O195" s="2"/>
    </row>
    <row r="196">
      <c r="C196" s="89"/>
      <c r="D196" s="88"/>
      <c r="E196" s="6"/>
      <c r="F196" s="6"/>
      <c r="G196" s="6"/>
      <c r="H196" s="6"/>
      <c r="O196" s="2"/>
    </row>
    <row r="197">
      <c r="C197" s="89"/>
      <c r="D197" s="88"/>
      <c r="E197" s="6"/>
      <c r="F197" s="6"/>
      <c r="G197" s="6"/>
      <c r="H197" s="6"/>
      <c r="O197" s="2"/>
    </row>
    <row r="198">
      <c r="C198" s="89"/>
      <c r="D198" s="88"/>
      <c r="E198" s="6"/>
      <c r="F198" s="6"/>
      <c r="G198" s="6"/>
      <c r="H198" s="6"/>
      <c r="O198" s="2"/>
    </row>
    <row r="199">
      <c r="C199" s="89"/>
      <c r="D199" s="88"/>
      <c r="E199" s="6"/>
      <c r="F199" s="6"/>
      <c r="G199" s="6"/>
      <c r="H199" s="6"/>
      <c r="O199" s="2"/>
    </row>
    <row r="200">
      <c r="C200" s="89"/>
      <c r="D200" s="88"/>
      <c r="E200" s="6"/>
      <c r="F200" s="6"/>
      <c r="G200" s="6"/>
      <c r="H200" s="6"/>
      <c r="O200" s="2"/>
    </row>
    <row r="201">
      <c r="C201" s="89"/>
      <c r="D201" s="88"/>
      <c r="E201" s="6"/>
      <c r="F201" s="6"/>
      <c r="G201" s="6"/>
      <c r="H201" s="6"/>
      <c r="O201" s="2"/>
    </row>
    <row r="202">
      <c r="C202" s="89"/>
      <c r="D202" s="88"/>
      <c r="E202" s="6"/>
      <c r="F202" s="6"/>
      <c r="G202" s="6"/>
      <c r="H202" s="6"/>
      <c r="O202" s="2"/>
    </row>
    <row r="203">
      <c r="C203" s="89"/>
      <c r="D203" s="88"/>
      <c r="E203" s="6"/>
      <c r="F203" s="6"/>
      <c r="G203" s="6"/>
      <c r="H203" s="6"/>
      <c r="O203" s="2"/>
    </row>
    <row r="204">
      <c r="C204" s="89"/>
      <c r="D204" s="88"/>
      <c r="E204" s="6"/>
      <c r="F204" s="6"/>
      <c r="G204" s="6"/>
      <c r="H204" s="6"/>
      <c r="O204" s="2"/>
    </row>
    <row r="205">
      <c r="C205" s="89"/>
      <c r="D205" s="88"/>
      <c r="E205" s="6"/>
      <c r="F205" s="6"/>
      <c r="G205" s="6"/>
      <c r="H205" s="6"/>
      <c r="O205" s="2"/>
    </row>
    <row r="206">
      <c r="C206" s="89"/>
      <c r="D206" s="88"/>
      <c r="E206" s="6"/>
      <c r="F206" s="6"/>
      <c r="G206" s="6"/>
      <c r="H206" s="6"/>
      <c r="O206" s="2"/>
    </row>
    <row r="207">
      <c r="C207" s="89"/>
      <c r="D207" s="88"/>
      <c r="E207" s="6"/>
      <c r="F207" s="6"/>
      <c r="G207" s="6"/>
      <c r="H207" s="6"/>
      <c r="O207" s="2"/>
    </row>
    <row r="208">
      <c r="C208" s="89"/>
      <c r="D208" s="88"/>
      <c r="E208" s="6"/>
      <c r="F208" s="6"/>
      <c r="G208" s="6"/>
      <c r="H208" s="6"/>
      <c r="O208" s="2"/>
    </row>
    <row r="209">
      <c r="C209" s="89"/>
      <c r="D209" s="88"/>
      <c r="E209" s="6"/>
      <c r="F209" s="6"/>
      <c r="G209" s="6"/>
      <c r="H209" s="6"/>
      <c r="O209" s="2"/>
    </row>
    <row r="210">
      <c r="C210" s="89"/>
      <c r="D210" s="88"/>
      <c r="E210" s="6"/>
      <c r="F210" s="6"/>
      <c r="G210" s="6"/>
      <c r="H210" s="6"/>
      <c r="O210" s="2"/>
    </row>
    <row r="211">
      <c r="C211" s="89"/>
      <c r="D211" s="88"/>
      <c r="E211" s="6"/>
      <c r="F211" s="6"/>
      <c r="G211" s="6"/>
      <c r="H211" s="6"/>
      <c r="O211" s="2"/>
    </row>
    <row r="212">
      <c r="C212" s="89"/>
      <c r="D212" s="88"/>
      <c r="E212" s="6"/>
      <c r="F212" s="6"/>
      <c r="G212" s="6"/>
      <c r="H212" s="6"/>
      <c r="O212" s="2"/>
    </row>
    <row r="213">
      <c r="C213" s="89"/>
      <c r="D213" s="88"/>
      <c r="E213" s="6"/>
      <c r="F213" s="6"/>
      <c r="G213" s="6"/>
      <c r="H213" s="6"/>
      <c r="O213" s="2"/>
    </row>
    <row r="214">
      <c r="C214" s="89"/>
      <c r="D214" s="88"/>
      <c r="E214" s="6"/>
      <c r="F214" s="6"/>
      <c r="G214" s="6"/>
      <c r="H214" s="6"/>
      <c r="O214" s="2"/>
    </row>
    <row r="215">
      <c r="C215" s="89"/>
      <c r="D215" s="88"/>
      <c r="E215" s="6"/>
      <c r="F215" s="6"/>
      <c r="G215" s="6"/>
      <c r="H215" s="6"/>
      <c r="O215" s="2"/>
    </row>
    <row r="216">
      <c r="C216" s="89"/>
      <c r="D216" s="88"/>
      <c r="E216" s="6"/>
      <c r="F216" s="6"/>
      <c r="G216" s="6"/>
      <c r="H216" s="6"/>
      <c r="O216" s="2"/>
    </row>
    <row r="217">
      <c r="C217" s="89"/>
      <c r="D217" s="88"/>
      <c r="E217" s="6"/>
      <c r="F217" s="6"/>
      <c r="G217" s="6"/>
      <c r="H217" s="6"/>
      <c r="O217" s="2"/>
    </row>
    <row r="218">
      <c r="C218" s="89"/>
      <c r="D218" s="88"/>
      <c r="E218" s="6"/>
      <c r="F218" s="6"/>
      <c r="G218" s="6"/>
      <c r="H218" s="6"/>
      <c r="O218" s="2"/>
    </row>
    <row r="219">
      <c r="C219" s="89"/>
      <c r="D219" s="88"/>
      <c r="E219" s="6"/>
      <c r="F219" s="6"/>
      <c r="G219" s="6"/>
      <c r="H219" s="6"/>
      <c r="O219" s="2"/>
    </row>
    <row r="220">
      <c r="C220" s="89"/>
      <c r="D220" s="88"/>
      <c r="E220" s="6"/>
      <c r="F220" s="6"/>
      <c r="G220" s="6"/>
      <c r="H220" s="6"/>
      <c r="O220" s="2"/>
    </row>
    <row r="221">
      <c r="C221" s="89"/>
      <c r="D221" s="88"/>
      <c r="E221" s="6"/>
      <c r="F221" s="6"/>
      <c r="G221" s="6"/>
      <c r="H221" s="6"/>
      <c r="O221" s="2"/>
    </row>
    <row r="222">
      <c r="C222" s="89"/>
      <c r="D222" s="88"/>
      <c r="E222" s="6"/>
      <c r="F222" s="6"/>
      <c r="G222" s="6"/>
      <c r="H222" s="6"/>
      <c r="O222" s="2"/>
    </row>
    <row r="223">
      <c r="C223" s="89"/>
      <c r="D223" s="88"/>
      <c r="E223" s="6"/>
      <c r="F223" s="6"/>
      <c r="G223" s="6"/>
      <c r="H223" s="6"/>
      <c r="O223" s="2"/>
    </row>
    <row r="224">
      <c r="C224" s="89"/>
      <c r="D224" s="88"/>
      <c r="E224" s="6"/>
      <c r="F224" s="6"/>
      <c r="G224" s="6"/>
      <c r="H224" s="6"/>
      <c r="O224" s="2"/>
    </row>
    <row r="225">
      <c r="C225" s="89"/>
      <c r="D225" s="88"/>
      <c r="E225" s="6"/>
      <c r="F225" s="6"/>
      <c r="G225" s="6"/>
      <c r="H225" s="6"/>
      <c r="O225" s="2"/>
    </row>
    <row r="226">
      <c r="C226" s="89"/>
      <c r="D226" s="88"/>
      <c r="E226" s="6"/>
      <c r="F226" s="6"/>
      <c r="G226" s="6"/>
      <c r="H226" s="6"/>
      <c r="O226" s="2"/>
    </row>
    <row r="227">
      <c r="C227" s="89"/>
      <c r="D227" s="88"/>
      <c r="E227" s="6"/>
      <c r="F227" s="6"/>
      <c r="G227" s="6"/>
      <c r="H227" s="6"/>
      <c r="O227" s="2"/>
    </row>
    <row r="228">
      <c r="C228" s="89"/>
      <c r="D228" s="88"/>
      <c r="E228" s="6"/>
      <c r="F228" s="6"/>
      <c r="G228" s="6"/>
      <c r="H228" s="6"/>
      <c r="O228" s="2"/>
    </row>
    <row r="229">
      <c r="C229" s="89"/>
      <c r="D229" s="88"/>
      <c r="E229" s="6"/>
      <c r="F229" s="6"/>
      <c r="G229" s="6"/>
      <c r="H229" s="6"/>
      <c r="O229" s="2"/>
    </row>
    <row r="230">
      <c r="C230" s="89"/>
      <c r="D230" s="88"/>
      <c r="E230" s="6"/>
      <c r="F230" s="6"/>
      <c r="G230" s="6"/>
      <c r="H230" s="6"/>
      <c r="O230" s="2"/>
    </row>
    <row r="231">
      <c r="C231" s="89"/>
      <c r="D231" s="88"/>
      <c r="E231" s="6"/>
      <c r="F231" s="6"/>
      <c r="G231" s="6"/>
      <c r="H231" s="6"/>
      <c r="O231" s="2"/>
    </row>
    <row r="232">
      <c r="C232" s="89"/>
      <c r="D232" s="88"/>
      <c r="E232" s="6"/>
      <c r="F232" s="6"/>
      <c r="G232" s="6"/>
      <c r="H232" s="6"/>
      <c r="O232" s="2"/>
    </row>
    <row r="233">
      <c r="C233" s="89"/>
      <c r="D233" s="88"/>
      <c r="E233" s="6"/>
      <c r="F233" s="6"/>
      <c r="G233" s="6"/>
      <c r="H233" s="6"/>
      <c r="O233" s="2"/>
    </row>
    <row r="234">
      <c r="C234" s="89"/>
      <c r="D234" s="88"/>
      <c r="E234" s="6"/>
      <c r="F234" s="6"/>
      <c r="G234" s="6"/>
      <c r="H234" s="6"/>
      <c r="O234" s="2"/>
    </row>
    <row r="235">
      <c r="C235" s="89"/>
      <c r="D235" s="88"/>
      <c r="E235" s="6"/>
      <c r="F235" s="6"/>
      <c r="G235" s="6"/>
      <c r="H235" s="6"/>
      <c r="O235" s="2"/>
    </row>
    <row r="236">
      <c r="C236" s="89"/>
      <c r="D236" s="88"/>
      <c r="E236" s="6"/>
      <c r="F236" s="6"/>
      <c r="G236" s="6"/>
      <c r="H236" s="6"/>
      <c r="O236" s="2"/>
    </row>
    <row r="237">
      <c r="C237" s="89"/>
      <c r="D237" s="88"/>
      <c r="E237" s="6"/>
      <c r="F237" s="6"/>
      <c r="G237" s="6"/>
      <c r="H237" s="6"/>
      <c r="O237" s="2"/>
    </row>
    <row r="238">
      <c r="C238" s="89"/>
      <c r="D238" s="88"/>
      <c r="E238" s="6"/>
      <c r="F238" s="6"/>
      <c r="G238" s="6"/>
      <c r="H238" s="6"/>
      <c r="O238" s="2"/>
    </row>
    <row r="239">
      <c r="C239" s="89"/>
      <c r="D239" s="88"/>
      <c r="E239" s="6"/>
      <c r="F239" s="6"/>
      <c r="G239" s="6"/>
      <c r="H239" s="6"/>
      <c r="O239" s="2"/>
    </row>
    <row r="240">
      <c r="C240" s="89"/>
      <c r="D240" s="88"/>
      <c r="E240" s="6"/>
      <c r="F240" s="6"/>
      <c r="G240" s="6"/>
      <c r="H240" s="6"/>
      <c r="O240" s="2"/>
    </row>
    <row r="241">
      <c r="C241" s="89"/>
      <c r="D241" s="88"/>
      <c r="E241" s="6"/>
      <c r="F241" s="6"/>
      <c r="G241" s="6"/>
      <c r="H241" s="6"/>
      <c r="O241" s="2"/>
    </row>
    <row r="242">
      <c r="C242" s="89"/>
      <c r="D242" s="88"/>
      <c r="E242" s="6"/>
      <c r="F242" s="6"/>
      <c r="G242" s="6"/>
      <c r="H242" s="6"/>
      <c r="O242" s="2"/>
    </row>
    <row r="243">
      <c r="C243" s="89"/>
      <c r="D243" s="88"/>
      <c r="E243" s="6"/>
      <c r="F243" s="6"/>
      <c r="G243" s="6"/>
      <c r="H243" s="6"/>
      <c r="O243" s="2"/>
    </row>
    <row r="244">
      <c r="C244" s="89"/>
      <c r="D244" s="88"/>
      <c r="E244" s="6"/>
      <c r="F244" s="6"/>
      <c r="G244" s="6"/>
      <c r="H244" s="6"/>
      <c r="O244" s="2"/>
    </row>
    <row r="245">
      <c r="C245" s="89"/>
      <c r="D245" s="88"/>
      <c r="E245" s="6"/>
      <c r="F245" s="6"/>
      <c r="G245" s="6"/>
      <c r="H245" s="6"/>
      <c r="O245" s="2"/>
    </row>
    <row r="246">
      <c r="C246" s="89"/>
      <c r="D246" s="88"/>
      <c r="E246" s="6"/>
      <c r="F246" s="6"/>
      <c r="G246" s="6"/>
      <c r="H246" s="6"/>
      <c r="O246" s="2"/>
    </row>
    <row r="247">
      <c r="C247" s="89"/>
      <c r="D247" s="88"/>
      <c r="E247" s="6"/>
      <c r="F247" s="6"/>
      <c r="G247" s="6"/>
      <c r="H247" s="6"/>
      <c r="O247" s="2"/>
    </row>
    <row r="248">
      <c r="C248" s="89"/>
      <c r="D248" s="88"/>
      <c r="E248" s="6"/>
      <c r="F248" s="6"/>
      <c r="G248" s="6"/>
      <c r="H248" s="6"/>
      <c r="O248" s="2"/>
    </row>
    <row r="249">
      <c r="C249" s="89"/>
      <c r="D249" s="88"/>
      <c r="E249" s="6"/>
      <c r="F249" s="6"/>
      <c r="G249" s="6"/>
      <c r="H249" s="6"/>
      <c r="O249" s="2"/>
    </row>
    <row r="250">
      <c r="C250" s="89"/>
      <c r="D250" s="88"/>
      <c r="E250" s="6"/>
      <c r="F250" s="6"/>
      <c r="G250" s="6"/>
      <c r="H250" s="6"/>
      <c r="O250" s="2"/>
    </row>
    <row r="251">
      <c r="C251" s="89"/>
      <c r="D251" s="88"/>
      <c r="E251" s="6"/>
      <c r="F251" s="6"/>
      <c r="G251" s="6"/>
      <c r="H251" s="6"/>
      <c r="O251" s="2"/>
    </row>
    <row r="252">
      <c r="C252" s="89"/>
      <c r="D252" s="88"/>
      <c r="E252" s="6"/>
      <c r="F252" s="6"/>
      <c r="G252" s="6"/>
      <c r="H252" s="6"/>
      <c r="O252" s="2"/>
    </row>
    <row r="253">
      <c r="C253" s="89"/>
      <c r="D253" s="88"/>
      <c r="E253" s="6"/>
      <c r="F253" s="6"/>
      <c r="G253" s="6"/>
      <c r="H253" s="6"/>
      <c r="O253" s="2"/>
    </row>
    <row r="254">
      <c r="C254" s="89"/>
      <c r="D254" s="88"/>
      <c r="E254" s="6"/>
      <c r="F254" s="6"/>
      <c r="G254" s="6"/>
      <c r="H254" s="6"/>
      <c r="O254" s="2"/>
    </row>
    <row r="255">
      <c r="C255" s="89"/>
      <c r="D255" s="88"/>
      <c r="E255" s="6"/>
      <c r="F255" s="6"/>
      <c r="G255" s="6"/>
      <c r="H255" s="6"/>
      <c r="O255" s="2"/>
    </row>
    <row r="256">
      <c r="C256" s="89"/>
      <c r="D256" s="88"/>
      <c r="E256" s="6"/>
      <c r="F256" s="6"/>
      <c r="G256" s="6"/>
      <c r="H256" s="6"/>
      <c r="O256" s="2"/>
    </row>
    <row r="257">
      <c r="C257" s="89"/>
      <c r="D257" s="88"/>
      <c r="E257" s="6"/>
      <c r="F257" s="6"/>
      <c r="G257" s="6"/>
      <c r="H257" s="6"/>
      <c r="O257" s="2"/>
    </row>
    <row r="258">
      <c r="C258" s="89"/>
      <c r="D258" s="88"/>
      <c r="E258" s="6"/>
      <c r="F258" s="6"/>
      <c r="G258" s="6"/>
      <c r="H258" s="6"/>
      <c r="O258" s="2"/>
    </row>
    <row r="259">
      <c r="C259" s="89"/>
      <c r="D259" s="88"/>
      <c r="E259" s="6"/>
      <c r="F259" s="6"/>
      <c r="G259" s="6"/>
      <c r="H259" s="6"/>
      <c r="O259" s="2"/>
    </row>
    <row r="260">
      <c r="C260" s="89"/>
      <c r="D260" s="88"/>
      <c r="E260" s="6"/>
      <c r="F260" s="6"/>
      <c r="G260" s="6"/>
      <c r="H260" s="6"/>
      <c r="O260" s="2"/>
    </row>
    <row r="261">
      <c r="C261" s="89"/>
      <c r="D261" s="88"/>
      <c r="E261" s="6"/>
      <c r="F261" s="6"/>
      <c r="G261" s="6"/>
      <c r="H261" s="6"/>
      <c r="O261" s="2"/>
    </row>
    <row r="262">
      <c r="C262" s="89"/>
      <c r="D262" s="88"/>
      <c r="E262" s="6"/>
      <c r="F262" s="6"/>
      <c r="G262" s="6"/>
      <c r="H262" s="6"/>
      <c r="O262" s="2"/>
    </row>
    <row r="263">
      <c r="C263" s="89"/>
      <c r="D263" s="88"/>
      <c r="E263" s="6"/>
      <c r="F263" s="6"/>
      <c r="G263" s="6"/>
      <c r="H263" s="6"/>
      <c r="O263" s="2"/>
    </row>
    <row r="264">
      <c r="C264" s="89"/>
      <c r="D264" s="88"/>
      <c r="E264" s="6"/>
      <c r="F264" s="6"/>
      <c r="G264" s="6"/>
      <c r="H264" s="6"/>
      <c r="O264" s="2"/>
    </row>
    <row r="265">
      <c r="C265" s="89"/>
      <c r="D265" s="88"/>
      <c r="E265" s="6"/>
      <c r="F265" s="6"/>
      <c r="G265" s="6"/>
      <c r="H265" s="6"/>
      <c r="O265" s="2"/>
    </row>
    <row r="266">
      <c r="C266" s="89"/>
      <c r="D266" s="88"/>
      <c r="E266" s="6"/>
      <c r="F266" s="6"/>
      <c r="G266" s="6"/>
      <c r="H266" s="6"/>
      <c r="O266" s="2"/>
    </row>
    <row r="267">
      <c r="C267" s="89"/>
      <c r="D267" s="88"/>
      <c r="E267" s="6"/>
      <c r="F267" s="6"/>
      <c r="G267" s="6"/>
      <c r="H267" s="6"/>
      <c r="O267" s="2"/>
    </row>
    <row r="268">
      <c r="C268" s="89"/>
      <c r="D268" s="88"/>
      <c r="E268" s="6"/>
      <c r="F268" s="6"/>
      <c r="G268" s="6"/>
      <c r="H268" s="6"/>
      <c r="O268" s="2"/>
    </row>
    <row r="269">
      <c r="C269" s="89"/>
      <c r="D269" s="88"/>
      <c r="E269" s="6"/>
      <c r="F269" s="6"/>
      <c r="G269" s="6"/>
      <c r="H269" s="6"/>
      <c r="O269" s="2"/>
    </row>
    <row r="270">
      <c r="C270" s="89"/>
      <c r="D270" s="88"/>
      <c r="E270" s="6"/>
      <c r="F270" s="6"/>
      <c r="G270" s="6"/>
      <c r="H270" s="6"/>
      <c r="O270" s="2"/>
    </row>
    <row r="271">
      <c r="C271" s="89"/>
      <c r="D271" s="88"/>
      <c r="E271" s="6"/>
      <c r="F271" s="6"/>
      <c r="G271" s="6"/>
      <c r="H271" s="6"/>
      <c r="O271" s="2"/>
    </row>
    <row r="272">
      <c r="C272" s="89"/>
      <c r="D272" s="88"/>
      <c r="E272" s="6"/>
      <c r="F272" s="6"/>
      <c r="G272" s="6"/>
      <c r="H272" s="6"/>
      <c r="O272" s="2"/>
    </row>
    <row r="273">
      <c r="C273" s="89"/>
      <c r="D273" s="88"/>
      <c r="E273" s="6"/>
      <c r="F273" s="6"/>
      <c r="G273" s="6"/>
      <c r="H273" s="6"/>
      <c r="O273" s="2"/>
    </row>
    <row r="274">
      <c r="C274" s="89"/>
      <c r="D274" s="88"/>
      <c r="E274" s="6"/>
      <c r="F274" s="6"/>
      <c r="G274" s="6"/>
      <c r="H274" s="6"/>
      <c r="O274" s="2"/>
    </row>
    <row r="275">
      <c r="C275" s="89"/>
      <c r="D275" s="88"/>
      <c r="E275" s="6"/>
      <c r="F275" s="6"/>
      <c r="G275" s="6"/>
      <c r="H275" s="6"/>
      <c r="O275" s="2"/>
    </row>
    <row r="276">
      <c r="C276" s="89"/>
      <c r="D276" s="88"/>
      <c r="E276" s="6"/>
      <c r="F276" s="6"/>
      <c r="G276" s="6"/>
      <c r="H276" s="6"/>
      <c r="O276" s="2"/>
    </row>
    <row r="277">
      <c r="C277" s="89"/>
      <c r="D277" s="88"/>
      <c r="E277" s="6"/>
      <c r="F277" s="6"/>
      <c r="G277" s="6"/>
      <c r="H277" s="6"/>
      <c r="O277" s="2"/>
    </row>
    <row r="278">
      <c r="C278" s="89"/>
      <c r="D278" s="88"/>
      <c r="E278" s="6"/>
      <c r="F278" s="6"/>
      <c r="G278" s="6"/>
      <c r="H278" s="6"/>
      <c r="O278" s="2"/>
    </row>
    <row r="279">
      <c r="C279" s="89"/>
      <c r="D279" s="88"/>
      <c r="E279" s="6"/>
      <c r="F279" s="6"/>
      <c r="G279" s="6"/>
      <c r="H279" s="6"/>
      <c r="O279" s="2"/>
    </row>
    <row r="280">
      <c r="C280" s="89"/>
      <c r="D280" s="88"/>
      <c r="E280" s="6"/>
      <c r="F280" s="6"/>
      <c r="G280" s="6"/>
      <c r="H280" s="6"/>
      <c r="O280" s="2"/>
    </row>
    <row r="281">
      <c r="C281" s="89"/>
      <c r="D281" s="88"/>
      <c r="E281" s="6"/>
      <c r="F281" s="6"/>
      <c r="G281" s="6"/>
      <c r="H281" s="6"/>
      <c r="O281" s="2"/>
    </row>
    <row r="282">
      <c r="C282" s="89"/>
      <c r="D282" s="88"/>
      <c r="E282" s="6"/>
      <c r="F282" s="6"/>
      <c r="G282" s="6"/>
      <c r="H282" s="6"/>
      <c r="O282" s="2"/>
    </row>
    <row r="283">
      <c r="C283" s="89"/>
      <c r="D283" s="88"/>
      <c r="E283" s="6"/>
      <c r="F283" s="6"/>
      <c r="G283" s="6"/>
      <c r="H283" s="6"/>
      <c r="O283" s="2"/>
    </row>
    <row r="284">
      <c r="C284" s="89"/>
      <c r="D284" s="88"/>
      <c r="E284" s="6"/>
      <c r="F284" s="6"/>
      <c r="G284" s="6"/>
      <c r="H284" s="6"/>
      <c r="O284" s="2"/>
    </row>
    <row r="285">
      <c r="C285" s="89"/>
      <c r="D285" s="88"/>
      <c r="E285" s="6"/>
      <c r="F285" s="6"/>
      <c r="G285" s="6"/>
      <c r="H285" s="6"/>
      <c r="O285" s="2"/>
    </row>
    <row r="286">
      <c r="C286" s="89"/>
      <c r="D286" s="88"/>
      <c r="E286" s="6"/>
      <c r="F286" s="6"/>
      <c r="G286" s="6"/>
      <c r="H286" s="6"/>
      <c r="O286" s="2"/>
    </row>
    <row r="287">
      <c r="C287" s="89"/>
      <c r="D287" s="88"/>
      <c r="E287" s="6"/>
      <c r="F287" s="6"/>
      <c r="G287" s="6"/>
      <c r="H287" s="6"/>
      <c r="O287" s="2"/>
    </row>
    <row r="288">
      <c r="C288" s="89"/>
      <c r="D288" s="88"/>
      <c r="E288" s="6"/>
      <c r="F288" s="6"/>
      <c r="G288" s="6"/>
      <c r="H288" s="6"/>
      <c r="O288" s="2"/>
    </row>
    <row r="289">
      <c r="C289" s="89"/>
      <c r="D289" s="88"/>
      <c r="E289" s="6"/>
      <c r="F289" s="6"/>
      <c r="G289" s="6"/>
      <c r="H289" s="6"/>
      <c r="O289" s="2"/>
    </row>
    <row r="290">
      <c r="C290" s="89"/>
      <c r="D290" s="88"/>
      <c r="E290" s="6"/>
      <c r="F290" s="6"/>
      <c r="G290" s="6"/>
      <c r="H290" s="6"/>
      <c r="O290" s="2"/>
    </row>
    <row r="291">
      <c r="C291" s="89"/>
      <c r="D291" s="88"/>
      <c r="E291" s="6"/>
      <c r="F291" s="6"/>
      <c r="G291" s="6"/>
      <c r="H291" s="6"/>
      <c r="O291" s="2"/>
    </row>
    <row r="292">
      <c r="C292" s="89"/>
      <c r="D292" s="88"/>
      <c r="E292" s="6"/>
      <c r="F292" s="6"/>
      <c r="G292" s="6"/>
      <c r="H292" s="6"/>
      <c r="O292" s="2"/>
    </row>
    <row r="293">
      <c r="C293" s="89"/>
      <c r="D293" s="88"/>
      <c r="E293" s="6"/>
      <c r="F293" s="6"/>
      <c r="G293" s="6"/>
      <c r="H293" s="6"/>
      <c r="O293" s="2"/>
    </row>
    <row r="294">
      <c r="C294" s="89"/>
      <c r="D294" s="88"/>
      <c r="E294" s="6"/>
      <c r="F294" s="6"/>
      <c r="G294" s="6"/>
      <c r="H294" s="6"/>
      <c r="O294" s="2"/>
    </row>
    <row r="295">
      <c r="C295" s="89"/>
      <c r="D295" s="88"/>
      <c r="E295" s="6"/>
      <c r="F295" s="6"/>
      <c r="G295" s="6"/>
      <c r="H295" s="6"/>
      <c r="O295" s="2"/>
    </row>
    <row r="296">
      <c r="C296" s="89"/>
      <c r="D296" s="88"/>
      <c r="E296" s="6"/>
      <c r="F296" s="6"/>
      <c r="G296" s="6"/>
      <c r="H296" s="6"/>
      <c r="O296" s="2"/>
    </row>
    <row r="297">
      <c r="C297" s="89"/>
      <c r="D297" s="88"/>
      <c r="E297" s="6"/>
      <c r="F297" s="6"/>
      <c r="G297" s="6"/>
      <c r="H297" s="6"/>
      <c r="O297" s="2"/>
    </row>
    <row r="298">
      <c r="C298" s="89"/>
      <c r="D298" s="88"/>
      <c r="E298" s="6"/>
      <c r="F298" s="6"/>
      <c r="G298" s="6"/>
      <c r="H298" s="6"/>
      <c r="O298" s="2"/>
    </row>
    <row r="299">
      <c r="C299" s="89"/>
      <c r="D299" s="88"/>
      <c r="E299" s="6"/>
      <c r="F299" s="6"/>
      <c r="G299" s="6"/>
      <c r="H299" s="6"/>
      <c r="O299" s="2"/>
    </row>
    <row r="300">
      <c r="C300" s="89"/>
      <c r="D300" s="88"/>
      <c r="E300" s="6"/>
      <c r="F300" s="6"/>
      <c r="G300" s="6"/>
      <c r="H300" s="6"/>
      <c r="O300" s="2"/>
    </row>
    <row r="301">
      <c r="C301" s="89"/>
      <c r="D301" s="88"/>
      <c r="E301" s="6"/>
      <c r="F301" s="6"/>
      <c r="G301" s="6"/>
      <c r="H301" s="6"/>
      <c r="O301" s="2"/>
    </row>
    <row r="302">
      <c r="C302" s="89"/>
      <c r="D302" s="88"/>
      <c r="E302" s="6"/>
      <c r="F302" s="6"/>
      <c r="G302" s="6"/>
      <c r="H302" s="6"/>
      <c r="O302" s="2"/>
    </row>
    <row r="303">
      <c r="C303" s="89"/>
      <c r="D303" s="88"/>
      <c r="E303" s="6"/>
      <c r="F303" s="6"/>
      <c r="G303" s="6"/>
      <c r="H303" s="6"/>
      <c r="O303" s="2"/>
    </row>
    <row r="304">
      <c r="C304" s="89"/>
      <c r="D304" s="88"/>
      <c r="E304" s="6"/>
      <c r="F304" s="6"/>
      <c r="G304" s="6"/>
      <c r="H304" s="6"/>
      <c r="O304" s="2"/>
    </row>
    <row r="305">
      <c r="C305" s="89"/>
      <c r="D305" s="88"/>
      <c r="E305" s="6"/>
      <c r="F305" s="6"/>
      <c r="G305" s="6"/>
      <c r="H305" s="6"/>
      <c r="O305" s="2"/>
    </row>
    <row r="306">
      <c r="C306" s="89"/>
      <c r="D306" s="88"/>
      <c r="E306" s="6"/>
      <c r="F306" s="6"/>
      <c r="G306" s="6"/>
      <c r="H306" s="6"/>
      <c r="O306" s="2"/>
    </row>
    <row r="307">
      <c r="C307" s="89"/>
      <c r="D307" s="88"/>
      <c r="E307" s="6"/>
      <c r="F307" s="6"/>
      <c r="G307" s="6"/>
      <c r="H307" s="6"/>
      <c r="O307" s="2"/>
    </row>
    <row r="308">
      <c r="C308" s="89"/>
      <c r="D308" s="88"/>
      <c r="E308" s="6"/>
      <c r="F308" s="6"/>
      <c r="G308" s="6"/>
      <c r="H308" s="6"/>
      <c r="O308" s="2"/>
    </row>
    <row r="309">
      <c r="C309" s="89"/>
      <c r="D309" s="88"/>
      <c r="E309" s="6"/>
      <c r="F309" s="6"/>
      <c r="G309" s="6"/>
      <c r="H309" s="6"/>
      <c r="O309" s="2"/>
    </row>
    <row r="310">
      <c r="C310" s="89"/>
      <c r="D310" s="88"/>
      <c r="E310" s="6"/>
      <c r="F310" s="6"/>
      <c r="G310" s="6"/>
      <c r="H310" s="6"/>
      <c r="O310" s="2"/>
    </row>
    <row r="311">
      <c r="C311" s="89"/>
      <c r="D311" s="88"/>
      <c r="E311" s="6"/>
      <c r="F311" s="6"/>
      <c r="G311" s="6"/>
      <c r="H311" s="6"/>
      <c r="O311" s="2"/>
    </row>
    <row r="312">
      <c r="C312" s="89"/>
      <c r="D312" s="88"/>
      <c r="E312" s="6"/>
      <c r="F312" s="6"/>
      <c r="G312" s="6"/>
      <c r="H312" s="6"/>
      <c r="O312" s="2"/>
    </row>
    <row r="313">
      <c r="C313" s="89"/>
      <c r="D313" s="88"/>
      <c r="E313" s="6"/>
      <c r="F313" s="6"/>
      <c r="G313" s="6"/>
      <c r="H313" s="6"/>
      <c r="O313" s="2"/>
    </row>
    <row r="314">
      <c r="C314" s="89"/>
      <c r="D314" s="88"/>
      <c r="E314" s="6"/>
      <c r="F314" s="6"/>
      <c r="G314" s="6"/>
      <c r="H314" s="6"/>
      <c r="O314" s="2"/>
    </row>
    <row r="315">
      <c r="C315" s="89"/>
      <c r="D315" s="88"/>
      <c r="E315" s="6"/>
      <c r="F315" s="6"/>
      <c r="G315" s="6"/>
      <c r="H315" s="6"/>
      <c r="O315" s="2"/>
    </row>
    <row r="316">
      <c r="C316" s="89"/>
      <c r="D316" s="88"/>
      <c r="E316" s="6"/>
      <c r="F316" s="6"/>
      <c r="G316" s="6"/>
      <c r="H316" s="6"/>
      <c r="O316" s="2"/>
    </row>
    <row r="317">
      <c r="C317" s="89"/>
      <c r="D317" s="88"/>
      <c r="E317" s="6"/>
      <c r="F317" s="6"/>
      <c r="G317" s="6"/>
      <c r="H317" s="6"/>
      <c r="O317" s="2"/>
    </row>
    <row r="318">
      <c r="C318" s="89"/>
      <c r="D318" s="88"/>
      <c r="E318" s="6"/>
      <c r="F318" s="6"/>
      <c r="G318" s="6"/>
      <c r="H318" s="6"/>
      <c r="O318" s="2"/>
    </row>
    <row r="319">
      <c r="C319" s="89"/>
      <c r="D319" s="88"/>
      <c r="E319" s="6"/>
      <c r="F319" s="6"/>
      <c r="G319" s="6"/>
      <c r="H319" s="6"/>
      <c r="O319" s="2"/>
    </row>
    <row r="320">
      <c r="C320" s="89"/>
      <c r="D320" s="88"/>
      <c r="E320" s="6"/>
      <c r="F320" s="6"/>
      <c r="G320" s="6"/>
      <c r="H320" s="6"/>
      <c r="O320" s="2"/>
    </row>
    <row r="321">
      <c r="C321" s="89"/>
      <c r="D321" s="88"/>
      <c r="E321" s="6"/>
      <c r="F321" s="6"/>
      <c r="G321" s="6"/>
      <c r="H321" s="6"/>
      <c r="O321" s="2"/>
    </row>
    <row r="322">
      <c r="C322" s="89"/>
      <c r="D322" s="88"/>
      <c r="E322" s="6"/>
      <c r="F322" s="6"/>
      <c r="G322" s="6"/>
      <c r="H322" s="6"/>
      <c r="O322" s="2"/>
    </row>
    <row r="323">
      <c r="C323" s="89"/>
      <c r="D323" s="88"/>
      <c r="E323" s="6"/>
      <c r="F323" s="6"/>
      <c r="G323" s="6"/>
      <c r="H323" s="6"/>
      <c r="O323" s="2"/>
    </row>
    <row r="324">
      <c r="C324" s="89"/>
      <c r="D324" s="88"/>
      <c r="E324" s="6"/>
      <c r="F324" s="6"/>
      <c r="G324" s="6"/>
      <c r="H324" s="6"/>
      <c r="O324" s="2"/>
    </row>
    <row r="325">
      <c r="C325" s="89"/>
      <c r="D325" s="88"/>
      <c r="E325" s="6"/>
      <c r="F325" s="6"/>
      <c r="G325" s="6"/>
      <c r="H325" s="6"/>
      <c r="O325" s="2"/>
    </row>
    <row r="326">
      <c r="C326" s="89"/>
      <c r="D326" s="88"/>
      <c r="E326" s="6"/>
      <c r="F326" s="6"/>
      <c r="G326" s="6"/>
      <c r="H326" s="6"/>
      <c r="O326" s="2"/>
    </row>
    <row r="327">
      <c r="C327" s="89"/>
      <c r="D327" s="88"/>
      <c r="E327" s="6"/>
      <c r="F327" s="6"/>
      <c r="G327" s="6"/>
      <c r="H327" s="6"/>
      <c r="O327" s="2"/>
    </row>
    <row r="328">
      <c r="C328" s="89"/>
      <c r="D328" s="88"/>
      <c r="E328" s="6"/>
      <c r="F328" s="6"/>
      <c r="G328" s="6"/>
      <c r="H328" s="6"/>
      <c r="O328" s="2"/>
    </row>
    <row r="329">
      <c r="C329" s="89"/>
      <c r="D329" s="88"/>
      <c r="E329" s="6"/>
      <c r="F329" s="6"/>
      <c r="G329" s="6"/>
      <c r="H329" s="6"/>
      <c r="O329" s="2"/>
    </row>
    <row r="330">
      <c r="C330" s="89"/>
      <c r="D330" s="88"/>
      <c r="E330" s="6"/>
      <c r="F330" s="6"/>
      <c r="G330" s="6"/>
      <c r="H330" s="6"/>
      <c r="O330" s="2"/>
    </row>
    <row r="331">
      <c r="C331" s="89"/>
      <c r="D331" s="88"/>
      <c r="E331" s="6"/>
      <c r="F331" s="6"/>
      <c r="G331" s="6"/>
      <c r="H331" s="6"/>
      <c r="O331" s="2"/>
    </row>
    <row r="332">
      <c r="C332" s="89"/>
      <c r="D332" s="88"/>
      <c r="E332" s="6"/>
      <c r="F332" s="6"/>
      <c r="G332" s="6"/>
      <c r="H332" s="6"/>
      <c r="O332" s="2"/>
    </row>
    <row r="333">
      <c r="C333" s="89"/>
      <c r="D333" s="88"/>
      <c r="E333" s="6"/>
      <c r="F333" s="6"/>
      <c r="G333" s="6"/>
      <c r="H333" s="6"/>
      <c r="O333" s="2"/>
    </row>
    <row r="334">
      <c r="C334" s="89"/>
      <c r="D334" s="88"/>
      <c r="E334" s="6"/>
      <c r="F334" s="6"/>
      <c r="G334" s="6"/>
      <c r="H334" s="6"/>
      <c r="O334" s="2"/>
    </row>
    <row r="335">
      <c r="C335" s="89"/>
      <c r="D335" s="88"/>
      <c r="E335" s="6"/>
      <c r="F335" s="6"/>
      <c r="G335" s="6"/>
      <c r="H335" s="6"/>
      <c r="O335" s="2"/>
    </row>
    <row r="336">
      <c r="C336" s="89"/>
      <c r="D336" s="88"/>
      <c r="E336" s="6"/>
      <c r="F336" s="6"/>
      <c r="G336" s="6"/>
      <c r="H336" s="6"/>
      <c r="O336" s="2"/>
    </row>
    <row r="337">
      <c r="C337" s="89"/>
      <c r="D337" s="88"/>
      <c r="E337" s="6"/>
      <c r="F337" s="6"/>
      <c r="G337" s="6"/>
      <c r="H337" s="6"/>
      <c r="O337" s="2"/>
    </row>
    <row r="338">
      <c r="C338" s="89"/>
      <c r="D338" s="88"/>
      <c r="E338" s="6"/>
      <c r="F338" s="6"/>
      <c r="G338" s="6"/>
      <c r="H338" s="6"/>
      <c r="O338" s="2"/>
    </row>
    <row r="339">
      <c r="C339" s="89"/>
      <c r="D339" s="88"/>
      <c r="E339" s="6"/>
      <c r="F339" s="6"/>
      <c r="G339" s="6"/>
      <c r="H339" s="6"/>
      <c r="O339" s="2"/>
    </row>
    <row r="340">
      <c r="C340" s="89"/>
      <c r="D340" s="88"/>
      <c r="E340" s="6"/>
      <c r="F340" s="6"/>
      <c r="G340" s="6"/>
      <c r="H340" s="6"/>
      <c r="O340" s="2"/>
    </row>
    <row r="341">
      <c r="C341" s="89"/>
      <c r="D341" s="88"/>
      <c r="E341" s="6"/>
      <c r="F341" s="6"/>
      <c r="G341" s="6"/>
      <c r="H341" s="6"/>
      <c r="O341" s="2"/>
    </row>
    <row r="342">
      <c r="C342" s="89"/>
      <c r="D342" s="88"/>
      <c r="E342" s="6"/>
      <c r="F342" s="6"/>
      <c r="G342" s="6"/>
      <c r="H342" s="6"/>
      <c r="O342" s="2"/>
    </row>
    <row r="343">
      <c r="C343" s="89"/>
      <c r="D343" s="88"/>
      <c r="E343" s="6"/>
      <c r="F343" s="6"/>
      <c r="G343" s="6"/>
      <c r="H343" s="6"/>
      <c r="O343" s="2"/>
    </row>
    <row r="344">
      <c r="C344" s="89"/>
      <c r="D344" s="88"/>
      <c r="E344" s="6"/>
      <c r="F344" s="6"/>
      <c r="G344" s="6"/>
      <c r="H344" s="6"/>
      <c r="O344" s="2"/>
    </row>
    <row r="345">
      <c r="C345" s="89"/>
      <c r="D345" s="88"/>
      <c r="E345" s="6"/>
      <c r="F345" s="6"/>
      <c r="G345" s="6"/>
      <c r="H345" s="6"/>
      <c r="O345" s="2"/>
    </row>
    <row r="346">
      <c r="C346" s="89"/>
      <c r="D346" s="88"/>
      <c r="E346" s="6"/>
      <c r="F346" s="6"/>
      <c r="G346" s="6"/>
      <c r="H346" s="6"/>
      <c r="O346" s="2"/>
    </row>
    <row r="347">
      <c r="C347" s="89"/>
      <c r="D347" s="88"/>
      <c r="E347" s="6"/>
      <c r="F347" s="6"/>
      <c r="G347" s="6"/>
      <c r="H347" s="6"/>
      <c r="O347" s="2"/>
    </row>
    <row r="348">
      <c r="C348" s="89"/>
      <c r="D348" s="88"/>
      <c r="E348" s="6"/>
      <c r="F348" s="6"/>
      <c r="G348" s="6"/>
      <c r="H348" s="6"/>
      <c r="O348" s="2"/>
    </row>
    <row r="349">
      <c r="C349" s="89"/>
      <c r="D349" s="88"/>
      <c r="E349" s="6"/>
      <c r="F349" s="6"/>
      <c r="G349" s="6"/>
      <c r="H349" s="6"/>
      <c r="O349" s="2"/>
    </row>
    <row r="350">
      <c r="C350" s="89"/>
      <c r="D350" s="88"/>
      <c r="E350" s="6"/>
      <c r="F350" s="6"/>
      <c r="G350" s="6"/>
      <c r="H350" s="6"/>
      <c r="O350" s="2"/>
    </row>
    <row r="351">
      <c r="C351" s="89"/>
      <c r="D351" s="88"/>
      <c r="E351" s="6"/>
      <c r="F351" s="6"/>
      <c r="G351" s="6"/>
      <c r="H351" s="6"/>
      <c r="O351" s="2"/>
    </row>
    <row r="352">
      <c r="C352" s="89"/>
      <c r="D352" s="88"/>
      <c r="E352" s="6"/>
      <c r="F352" s="6"/>
      <c r="G352" s="6"/>
      <c r="H352" s="6"/>
      <c r="O352" s="2"/>
    </row>
    <row r="353">
      <c r="C353" s="89"/>
      <c r="D353" s="88"/>
      <c r="E353" s="6"/>
      <c r="F353" s="6"/>
      <c r="G353" s="6"/>
      <c r="H353" s="6"/>
      <c r="O353" s="2"/>
    </row>
    <row r="354">
      <c r="C354" s="89"/>
      <c r="D354" s="88"/>
      <c r="E354" s="6"/>
      <c r="F354" s="6"/>
      <c r="G354" s="6"/>
      <c r="H354" s="6"/>
      <c r="O354" s="2"/>
    </row>
    <row r="355">
      <c r="C355" s="89"/>
      <c r="D355" s="88"/>
      <c r="E355" s="6"/>
      <c r="F355" s="6"/>
      <c r="G355" s="6"/>
      <c r="H355" s="6"/>
      <c r="O355" s="2"/>
    </row>
    <row r="356">
      <c r="C356" s="89"/>
      <c r="D356" s="88"/>
      <c r="E356" s="6"/>
      <c r="F356" s="6"/>
      <c r="G356" s="6"/>
      <c r="H356" s="6"/>
      <c r="O356" s="2"/>
    </row>
    <row r="357">
      <c r="C357" s="89"/>
      <c r="D357" s="88"/>
      <c r="E357" s="6"/>
      <c r="F357" s="6"/>
      <c r="G357" s="6"/>
      <c r="H357" s="6"/>
      <c r="O357" s="2"/>
    </row>
    <row r="358">
      <c r="C358" s="89"/>
      <c r="D358" s="88"/>
      <c r="E358" s="6"/>
      <c r="F358" s="6"/>
      <c r="G358" s="6"/>
      <c r="H358" s="6"/>
      <c r="O358" s="2"/>
    </row>
    <row r="359">
      <c r="C359" s="89"/>
      <c r="D359" s="88"/>
      <c r="E359" s="6"/>
      <c r="F359" s="6"/>
      <c r="G359" s="6"/>
      <c r="H359" s="6"/>
      <c r="O359" s="2"/>
    </row>
    <row r="360">
      <c r="C360" s="89"/>
      <c r="D360" s="88"/>
      <c r="E360" s="6"/>
      <c r="F360" s="6"/>
      <c r="G360" s="6"/>
      <c r="H360" s="6"/>
      <c r="O360" s="2"/>
    </row>
    <row r="361">
      <c r="C361" s="89"/>
      <c r="D361" s="88"/>
      <c r="E361" s="6"/>
      <c r="F361" s="6"/>
      <c r="G361" s="6"/>
      <c r="H361" s="6"/>
      <c r="O361" s="2"/>
    </row>
    <row r="362">
      <c r="C362" s="89"/>
      <c r="D362" s="88"/>
      <c r="E362" s="6"/>
      <c r="F362" s="6"/>
      <c r="G362" s="6"/>
      <c r="H362" s="6"/>
      <c r="O362" s="2"/>
    </row>
    <row r="363">
      <c r="C363" s="89"/>
      <c r="D363" s="88"/>
      <c r="E363" s="6"/>
      <c r="F363" s="6"/>
      <c r="G363" s="6"/>
      <c r="H363" s="6"/>
      <c r="O363" s="2"/>
    </row>
    <row r="364">
      <c r="C364" s="89"/>
      <c r="D364" s="88"/>
      <c r="E364" s="6"/>
      <c r="F364" s="6"/>
      <c r="G364" s="6"/>
      <c r="H364" s="6"/>
      <c r="O364" s="2"/>
    </row>
    <row r="365">
      <c r="C365" s="89"/>
      <c r="D365" s="88"/>
      <c r="E365" s="6"/>
      <c r="F365" s="6"/>
      <c r="G365" s="6"/>
      <c r="H365" s="6"/>
      <c r="O365" s="2"/>
    </row>
    <row r="366">
      <c r="C366" s="89"/>
      <c r="D366" s="88"/>
      <c r="E366" s="6"/>
      <c r="F366" s="6"/>
      <c r="G366" s="6"/>
      <c r="H366" s="6"/>
      <c r="O366" s="2"/>
    </row>
    <row r="367">
      <c r="C367" s="89"/>
      <c r="D367" s="88"/>
      <c r="E367" s="6"/>
      <c r="F367" s="6"/>
      <c r="G367" s="6"/>
      <c r="H367" s="6"/>
      <c r="O367" s="2"/>
    </row>
    <row r="368">
      <c r="C368" s="89"/>
      <c r="D368" s="88"/>
      <c r="E368" s="6"/>
      <c r="F368" s="6"/>
      <c r="G368" s="6"/>
      <c r="H368" s="6"/>
      <c r="O368" s="2"/>
    </row>
    <row r="369">
      <c r="C369" s="89"/>
      <c r="D369" s="88"/>
      <c r="E369" s="6"/>
      <c r="F369" s="6"/>
      <c r="G369" s="6"/>
      <c r="H369" s="6"/>
      <c r="O369" s="2"/>
    </row>
    <row r="370">
      <c r="C370" s="89"/>
      <c r="D370" s="88"/>
      <c r="E370" s="6"/>
      <c r="F370" s="6"/>
      <c r="G370" s="6"/>
      <c r="H370" s="6"/>
      <c r="O370" s="2"/>
    </row>
    <row r="371">
      <c r="C371" s="89"/>
      <c r="D371" s="88"/>
      <c r="E371" s="6"/>
      <c r="F371" s="6"/>
      <c r="G371" s="6"/>
      <c r="H371" s="6"/>
      <c r="O371" s="2"/>
    </row>
    <row r="372">
      <c r="C372" s="89"/>
      <c r="D372" s="88"/>
      <c r="E372" s="6"/>
      <c r="F372" s="6"/>
      <c r="G372" s="6"/>
      <c r="H372" s="6"/>
      <c r="O372" s="2"/>
    </row>
    <row r="373">
      <c r="C373" s="89"/>
      <c r="D373" s="88"/>
      <c r="E373" s="6"/>
      <c r="F373" s="6"/>
      <c r="G373" s="6"/>
      <c r="H373" s="6"/>
      <c r="O373" s="2"/>
    </row>
    <row r="374">
      <c r="C374" s="89"/>
      <c r="D374" s="88"/>
      <c r="E374" s="6"/>
      <c r="F374" s="6"/>
      <c r="G374" s="6"/>
      <c r="H374" s="6"/>
      <c r="O374" s="2"/>
    </row>
    <row r="375">
      <c r="C375" s="89"/>
      <c r="D375" s="88"/>
      <c r="E375" s="6"/>
      <c r="F375" s="6"/>
      <c r="G375" s="6"/>
      <c r="H375" s="6"/>
      <c r="O375" s="2"/>
    </row>
    <row r="376">
      <c r="C376" s="89"/>
      <c r="D376" s="88"/>
      <c r="E376" s="6"/>
      <c r="F376" s="6"/>
      <c r="G376" s="6"/>
      <c r="H376" s="6"/>
      <c r="O376" s="2"/>
    </row>
    <row r="377">
      <c r="C377" s="89"/>
      <c r="D377" s="88"/>
      <c r="E377" s="6"/>
      <c r="F377" s="6"/>
      <c r="G377" s="6"/>
      <c r="H377" s="6"/>
      <c r="O377" s="2"/>
    </row>
    <row r="378">
      <c r="C378" s="89"/>
      <c r="D378" s="88"/>
      <c r="E378" s="6"/>
      <c r="F378" s="6"/>
      <c r="G378" s="6"/>
      <c r="H378" s="6"/>
      <c r="O378" s="2"/>
    </row>
    <row r="379">
      <c r="C379" s="89"/>
      <c r="D379" s="88"/>
      <c r="E379" s="6"/>
      <c r="F379" s="6"/>
      <c r="G379" s="6"/>
      <c r="H379" s="6"/>
      <c r="O379" s="2"/>
    </row>
    <row r="380">
      <c r="C380" s="89"/>
      <c r="D380" s="88"/>
      <c r="E380" s="6"/>
      <c r="F380" s="6"/>
      <c r="G380" s="6"/>
      <c r="H380" s="6"/>
      <c r="O380" s="2"/>
    </row>
    <row r="381">
      <c r="C381" s="89"/>
      <c r="D381" s="88"/>
      <c r="E381" s="6"/>
      <c r="F381" s="6"/>
      <c r="G381" s="6"/>
      <c r="H381" s="6"/>
      <c r="O381" s="2"/>
    </row>
    <row r="382">
      <c r="C382" s="89"/>
      <c r="D382" s="88"/>
      <c r="E382" s="6"/>
      <c r="F382" s="6"/>
      <c r="G382" s="6"/>
      <c r="H382" s="6"/>
      <c r="O382" s="2"/>
    </row>
    <row r="383">
      <c r="C383" s="89"/>
      <c r="D383" s="88"/>
      <c r="E383" s="6"/>
      <c r="F383" s="6"/>
      <c r="G383" s="6"/>
      <c r="H383" s="6"/>
      <c r="O383" s="2"/>
    </row>
    <row r="384">
      <c r="C384" s="89"/>
      <c r="D384" s="88"/>
      <c r="E384" s="6"/>
      <c r="F384" s="6"/>
      <c r="G384" s="6"/>
      <c r="H384" s="6"/>
      <c r="O384" s="2"/>
    </row>
    <row r="385">
      <c r="C385" s="89"/>
      <c r="D385" s="88"/>
      <c r="E385" s="6"/>
      <c r="F385" s="6"/>
      <c r="G385" s="6"/>
      <c r="H385" s="6"/>
      <c r="O385" s="2"/>
    </row>
    <row r="386">
      <c r="C386" s="89"/>
      <c r="D386" s="88"/>
      <c r="E386" s="6"/>
      <c r="F386" s="6"/>
      <c r="G386" s="6"/>
      <c r="H386" s="6"/>
      <c r="O386" s="2"/>
    </row>
    <row r="387">
      <c r="C387" s="89"/>
      <c r="D387" s="88"/>
      <c r="E387" s="6"/>
      <c r="F387" s="6"/>
      <c r="G387" s="6"/>
      <c r="H387" s="6"/>
      <c r="O387" s="2"/>
    </row>
    <row r="388">
      <c r="C388" s="89"/>
      <c r="D388" s="88"/>
      <c r="E388" s="6"/>
      <c r="F388" s="6"/>
      <c r="G388" s="6"/>
      <c r="H388" s="6"/>
      <c r="O388" s="2"/>
    </row>
    <row r="389">
      <c r="C389" s="89"/>
      <c r="D389" s="88"/>
      <c r="E389" s="6"/>
      <c r="F389" s="6"/>
      <c r="G389" s="6"/>
      <c r="H389" s="6"/>
      <c r="O389" s="2"/>
    </row>
    <row r="390">
      <c r="C390" s="89"/>
      <c r="D390" s="88"/>
      <c r="E390" s="6"/>
      <c r="F390" s="6"/>
      <c r="G390" s="6"/>
      <c r="H390" s="6"/>
      <c r="O390" s="2"/>
    </row>
    <row r="391">
      <c r="C391" s="89"/>
      <c r="D391" s="88"/>
      <c r="E391" s="6"/>
      <c r="F391" s="6"/>
      <c r="G391" s="6"/>
      <c r="H391" s="6"/>
      <c r="O391" s="2"/>
    </row>
    <row r="392">
      <c r="C392" s="89"/>
      <c r="D392" s="88"/>
      <c r="E392" s="6"/>
      <c r="F392" s="6"/>
      <c r="G392" s="6"/>
      <c r="H392" s="6"/>
      <c r="O392" s="2"/>
    </row>
    <row r="393">
      <c r="C393" s="89"/>
      <c r="D393" s="88"/>
      <c r="E393" s="6"/>
      <c r="F393" s="6"/>
      <c r="G393" s="6"/>
      <c r="H393" s="6"/>
      <c r="O393" s="2"/>
    </row>
    <row r="394">
      <c r="C394" s="89"/>
      <c r="D394" s="88"/>
      <c r="E394" s="6"/>
      <c r="F394" s="6"/>
      <c r="G394" s="6"/>
      <c r="H394" s="6"/>
      <c r="O394" s="2"/>
    </row>
    <row r="395">
      <c r="C395" s="89"/>
      <c r="D395" s="88"/>
      <c r="E395" s="6"/>
      <c r="F395" s="6"/>
      <c r="G395" s="6"/>
      <c r="H395" s="6"/>
      <c r="O395" s="2"/>
    </row>
    <row r="396">
      <c r="C396" s="89"/>
      <c r="D396" s="88"/>
      <c r="E396" s="6"/>
      <c r="F396" s="6"/>
      <c r="G396" s="6"/>
      <c r="H396" s="6"/>
      <c r="O396" s="2"/>
    </row>
    <row r="397">
      <c r="C397" s="89"/>
      <c r="D397" s="88"/>
      <c r="E397" s="6"/>
      <c r="F397" s="6"/>
      <c r="G397" s="6"/>
      <c r="H397" s="6"/>
      <c r="O397" s="2"/>
    </row>
    <row r="398">
      <c r="C398" s="89"/>
      <c r="D398" s="88"/>
      <c r="E398" s="6"/>
      <c r="F398" s="6"/>
      <c r="G398" s="6"/>
      <c r="H398" s="6"/>
      <c r="O398" s="2"/>
    </row>
    <row r="399">
      <c r="C399" s="89"/>
      <c r="D399" s="88"/>
      <c r="E399" s="6"/>
      <c r="F399" s="6"/>
      <c r="G399" s="6"/>
      <c r="H399" s="6"/>
      <c r="O399" s="2"/>
    </row>
    <row r="400">
      <c r="C400" s="89"/>
      <c r="D400" s="88"/>
      <c r="E400" s="6"/>
      <c r="F400" s="6"/>
      <c r="G400" s="6"/>
      <c r="H400" s="6"/>
      <c r="O400" s="2"/>
    </row>
    <row r="401">
      <c r="C401" s="89"/>
      <c r="D401" s="88"/>
      <c r="E401" s="6"/>
      <c r="F401" s="6"/>
      <c r="G401" s="6"/>
      <c r="H401" s="6"/>
      <c r="O401" s="2"/>
    </row>
    <row r="402">
      <c r="C402" s="89"/>
      <c r="D402" s="88"/>
      <c r="E402" s="6"/>
      <c r="F402" s="6"/>
      <c r="G402" s="6"/>
      <c r="H402" s="6"/>
      <c r="O402" s="2"/>
    </row>
    <row r="403">
      <c r="C403" s="89"/>
      <c r="D403" s="88"/>
      <c r="E403" s="6"/>
      <c r="F403" s="6"/>
      <c r="G403" s="6"/>
      <c r="H403" s="6"/>
      <c r="O403" s="2"/>
    </row>
    <row r="404">
      <c r="C404" s="89"/>
      <c r="D404" s="88"/>
      <c r="E404" s="6"/>
      <c r="F404" s="6"/>
      <c r="G404" s="6"/>
      <c r="H404" s="6"/>
      <c r="O404" s="2"/>
    </row>
    <row r="405">
      <c r="C405" s="89"/>
      <c r="D405" s="88"/>
      <c r="E405" s="6"/>
      <c r="F405" s="6"/>
      <c r="G405" s="6"/>
      <c r="H405" s="6"/>
      <c r="O405" s="2"/>
    </row>
    <row r="406">
      <c r="C406" s="89"/>
      <c r="D406" s="88"/>
      <c r="E406" s="6"/>
      <c r="F406" s="6"/>
      <c r="G406" s="6"/>
      <c r="H406" s="6"/>
      <c r="O406" s="2"/>
    </row>
    <row r="407">
      <c r="C407" s="89"/>
      <c r="D407" s="88"/>
      <c r="E407" s="6"/>
      <c r="F407" s="6"/>
      <c r="G407" s="6"/>
      <c r="H407" s="6"/>
      <c r="O407" s="2"/>
    </row>
    <row r="408">
      <c r="C408" s="89"/>
      <c r="D408" s="88"/>
      <c r="E408" s="6"/>
      <c r="F408" s="6"/>
      <c r="G408" s="6"/>
      <c r="H408" s="6"/>
      <c r="O408" s="2"/>
    </row>
    <row r="409">
      <c r="C409" s="89"/>
      <c r="D409" s="88"/>
      <c r="E409" s="6"/>
      <c r="F409" s="6"/>
      <c r="G409" s="6"/>
      <c r="H409" s="6"/>
      <c r="O409" s="2"/>
    </row>
    <row r="410">
      <c r="C410" s="89"/>
      <c r="D410" s="88"/>
      <c r="E410" s="6"/>
      <c r="F410" s="6"/>
      <c r="G410" s="6"/>
      <c r="H410" s="6"/>
      <c r="O410" s="2"/>
    </row>
    <row r="411">
      <c r="C411" s="89"/>
      <c r="D411" s="88"/>
      <c r="E411" s="6"/>
      <c r="F411" s="6"/>
      <c r="G411" s="6"/>
      <c r="H411" s="6"/>
      <c r="O411" s="2"/>
    </row>
    <row r="412">
      <c r="C412" s="89"/>
      <c r="D412" s="88"/>
      <c r="E412" s="6"/>
      <c r="F412" s="6"/>
      <c r="G412" s="6"/>
      <c r="H412" s="6"/>
      <c r="O412" s="2"/>
    </row>
    <row r="413">
      <c r="C413" s="89"/>
      <c r="D413" s="88"/>
      <c r="E413" s="6"/>
      <c r="F413" s="6"/>
      <c r="G413" s="6"/>
      <c r="H413" s="6"/>
      <c r="O413" s="2"/>
    </row>
    <row r="414">
      <c r="C414" s="89"/>
      <c r="D414" s="88"/>
      <c r="E414" s="6"/>
      <c r="F414" s="6"/>
      <c r="G414" s="6"/>
      <c r="H414" s="6"/>
      <c r="O414" s="2"/>
    </row>
    <row r="415">
      <c r="C415" s="89"/>
      <c r="D415" s="88"/>
      <c r="E415" s="6"/>
      <c r="F415" s="6"/>
      <c r="G415" s="6"/>
      <c r="H415" s="6"/>
      <c r="O415" s="2"/>
    </row>
    <row r="416">
      <c r="C416" s="89"/>
      <c r="D416" s="88"/>
      <c r="E416" s="6"/>
      <c r="F416" s="6"/>
      <c r="G416" s="6"/>
      <c r="H416" s="6"/>
      <c r="O416" s="2"/>
    </row>
    <row r="417">
      <c r="C417" s="89"/>
      <c r="D417" s="88"/>
      <c r="E417" s="6"/>
      <c r="F417" s="6"/>
      <c r="G417" s="6"/>
      <c r="H417" s="6"/>
      <c r="O417" s="2"/>
    </row>
    <row r="418">
      <c r="C418" s="89"/>
      <c r="D418" s="88"/>
      <c r="E418" s="6"/>
      <c r="F418" s="6"/>
      <c r="G418" s="6"/>
      <c r="H418" s="6"/>
      <c r="O418" s="2"/>
    </row>
    <row r="419">
      <c r="C419" s="89"/>
      <c r="D419" s="88"/>
      <c r="E419" s="6"/>
      <c r="F419" s="6"/>
      <c r="G419" s="6"/>
      <c r="H419" s="6"/>
      <c r="O419" s="2"/>
    </row>
    <row r="420">
      <c r="C420" s="89"/>
      <c r="D420" s="88"/>
      <c r="E420" s="6"/>
      <c r="F420" s="6"/>
      <c r="G420" s="6"/>
      <c r="H420" s="6"/>
      <c r="O420" s="2"/>
    </row>
    <row r="421">
      <c r="C421" s="89"/>
      <c r="D421" s="88"/>
      <c r="E421" s="6"/>
      <c r="F421" s="6"/>
      <c r="G421" s="6"/>
      <c r="H421" s="6"/>
      <c r="O421" s="2"/>
    </row>
    <row r="422">
      <c r="C422" s="89"/>
      <c r="D422" s="88"/>
      <c r="E422" s="6"/>
      <c r="F422" s="6"/>
      <c r="G422" s="6"/>
      <c r="H422" s="6"/>
      <c r="O422" s="2"/>
    </row>
    <row r="423">
      <c r="C423" s="89"/>
      <c r="D423" s="88"/>
      <c r="E423" s="6"/>
      <c r="F423" s="6"/>
      <c r="G423" s="6"/>
      <c r="H423" s="6"/>
      <c r="O423" s="2"/>
    </row>
    <row r="424">
      <c r="C424" s="89"/>
      <c r="D424" s="88"/>
      <c r="E424" s="6"/>
      <c r="F424" s="6"/>
      <c r="G424" s="6"/>
      <c r="H424" s="6"/>
      <c r="O424" s="2"/>
    </row>
    <row r="425">
      <c r="C425" s="89"/>
      <c r="D425" s="88"/>
      <c r="E425" s="6"/>
      <c r="F425" s="6"/>
      <c r="G425" s="6"/>
      <c r="H425" s="6"/>
      <c r="O425" s="2"/>
    </row>
    <row r="426">
      <c r="C426" s="89"/>
      <c r="D426" s="88"/>
      <c r="E426" s="6"/>
      <c r="F426" s="6"/>
      <c r="G426" s="6"/>
      <c r="H426" s="6"/>
      <c r="O426" s="2"/>
    </row>
    <row r="427">
      <c r="C427" s="89"/>
      <c r="D427" s="88"/>
      <c r="E427" s="6"/>
      <c r="F427" s="6"/>
      <c r="G427" s="6"/>
      <c r="H427" s="6"/>
      <c r="O427" s="2"/>
    </row>
    <row r="428">
      <c r="C428" s="89"/>
      <c r="D428" s="88"/>
      <c r="E428" s="6"/>
      <c r="F428" s="6"/>
      <c r="G428" s="6"/>
      <c r="H428" s="6"/>
      <c r="O428" s="2"/>
    </row>
    <row r="429">
      <c r="C429" s="89"/>
      <c r="D429" s="88"/>
      <c r="E429" s="6"/>
      <c r="F429" s="6"/>
      <c r="G429" s="6"/>
      <c r="H429" s="6"/>
      <c r="O429" s="2"/>
    </row>
    <row r="430">
      <c r="C430" s="89"/>
      <c r="D430" s="88"/>
      <c r="E430" s="6"/>
      <c r="F430" s="6"/>
      <c r="G430" s="6"/>
      <c r="H430" s="6"/>
      <c r="O430" s="2"/>
    </row>
    <row r="431">
      <c r="C431" s="89"/>
      <c r="D431" s="88"/>
      <c r="E431" s="6"/>
      <c r="F431" s="6"/>
      <c r="G431" s="6"/>
      <c r="H431" s="6"/>
      <c r="O431" s="2"/>
    </row>
    <row r="432">
      <c r="C432" s="89"/>
      <c r="D432" s="88"/>
      <c r="E432" s="6"/>
      <c r="F432" s="6"/>
      <c r="G432" s="6"/>
      <c r="H432" s="6"/>
      <c r="O432" s="2"/>
    </row>
    <row r="433">
      <c r="C433" s="89"/>
      <c r="D433" s="88"/>
      <c r="E433" s="6"/>
      <c r="F433" s="6"/>
      <c r="G433" s="6"/>
      <c r="H433" s="6"/>
      <c r="O433" s="2"/>
    </row>
    <row r="434">
      <c r="C434" s="89"/>
      <c r="D434" s="88"/>
      <c r="E434" s="6"/>
      <c r="F434" s="6"/>
      <c r="G434" s="6"/>
      <c r="H434" s="6"/>
      <c r="O434" s="2"/>
    </row>
    <row r="435">
      <c r="C435" s="89"/>
      <c r="D435" s="88"/>
      <c r="E435" s="6"/>
      <c r="F435" s="6"/>
      <c r="G435" s="6"/>
      <c r="H435" s="6"/>
      <c r="O435" s="2"/>
    </row>
    <row r="436">
      <c r="C436" s="89"/>
      <c r="D436" s="88"/>
      <c r="E436" s="6"/>
      <c r="F436" s="6"/>
      <c r="G436" s="6"/>
      <c r="H436" s="6"/>
      <c r="O436" s="2"/>
    </row>
    <row r="437">
      <c r="C437" s="89"/>
      <c r="D437" s="88"/>
      <c r="E437" s="6"/>
      <c r="F437" s="6"/>
      <c r="G437" s="6"/>
      <c r="H437" s="6"/>
      <c r="O437" s="2"/>
    </row>
    <row r="438">
      <c r="C438" s="89"/>
      <c r="D438" s="88"/>
      <c r="E438" s="6"/>
      <c r="F438" s="6"/>
      <c r="G438" s="6"/>
      <c r="H438" s="6"/>
      <c r="O438" s="2"/>
    </row>
    <row r="439">
      <c r="C439" s="89"/>
      <c r="D439" s="88"/>
      <c r="E439" s="6"/>
      <c r="F439" s="6"/>
      <c r="G439" s="6"/>
      <c r="H439" s="6"/>
      <c r="O439" s="2"/>
    </row>
    <row r="440">
      <c r="C440" s="89"/>
      <c r="D440" s="88"/>
      <c r="E440" s="6"/>
      <c r="F440" s="6"/>
      <c r="G440" s="6"/>
      <c r="H440" s="6"/>
      <c r="O440" s="2"/>
    </row>
    <row r="441">
      <c r="C441" s="89"/>
      <c r="D441" s="88"/>
      <c r="E441" s="6"/>
      <c r="F441" s="6"/>
      <c r="G441" s="6"/>
      <c r="H441" s="6"/>
      <c r="O441" s="2"/>
    </row>
    <row r="442">
      <c r="C442" s="89"/>
      <c r="D442" s="88"/>
      <c r="E442" s="6"/>
      <c r="F442" s="6"/>
      <c r="G442" s="6"/>
      <c r="H442" s="6"/>
      <c r="O442" s="2"/>
    </row>
    <row r="443">
      <c r="C443" s="89"/>
      <c r="D443" s="88"/>
      <c r="E443" s="6"/>
      <c r="F443" s="6"/>
      <c r="G443" s="6"/>
      <c r="H443" s="6"/>
      <c r="O443" s="2"/>
    </row>
    <row r="444">
      <c r="C444" s="89"/>
      <c r="D444" s="88"/>
      <c r="E444" s="6"/>
      <c r="F444" s="6"/>
      <c r="G444" s="6"/>
      <c r="H444" s="6"/>
      <c r="O444" s="2"/>
    </row>
    <row r="445">
      <c r="C445" s="89"/>
      <c r="D445" s="88"/>
      <c r="E445" s="6"/>
      <c r="F445" s="6"/>
      <c r="G445" s="6"/>
      <c r="H445" s="6"/>
      <c r="O445" s="2"/>
    </row>
    <row r="446">
      <c r="C446" s="89"/>
      <c r="D446" s="88"/>
      <c r="E446" s="6"/>
      <c r="F446" s="6"/>
      <c r="G446" s="6"/>
      <c r="H446" s="6"/>
      <c r="O446" s="2"/>
    </row>
    <row r="447">
      <c r="C447" s="89"/>
      <c r="D447" s="88"/>
      <c r="E447" s="6"/>
      <c r="F447" s="6"/>
      <c r="G447" s="6"/>
      <c r="H447" s="6"/>
      <c r="O447" s="2"/>
    </row>
    <row r="448">
      <c r="C448" s="89"/>
      <c r="D448" s="88"/>
      <c r="E448" s="6"/>
      <c r="F448" s="6"/>
      <c r="G448" s="6"/>
      <c r="H448" s="6"/>
      <c r="O448" s="2"/>
    </row>
    <row r="449">
      <c r="C449" s="89"/>
      <c r="D449" s="88"/>
      <c r="E449" s="6"/>
      <c r="F449" s="6"/>
      <c r="G449" s="6"/>
      <c r="H449" s="6"/>
      <c r="O449" s="2"/>
    </row>
    <row r="450">
      <c r="C450" s="89"/>
      <c r="D450" s="88"/>
      <c r="E450" s="6"/>
      <c r="F450" s="6"/>
      <c r="G450" s="6"/>
      <c r="H450" s="6"/>
      <c r="O450" s="2"/>
    </row>
    <row r="451">
      <c r="C451" s="89"/>
      <c r="D451" s="88"/>
      <c r="E451" s="6"/>
      <c r="F451" s="6"/>
      <c r="G451" s="6"/>
      <c r="H451" s="6"/>
      <c r="O451" s="2"/>
    </row>
    <row r="452">
      <c r="C452" s="89"/>
      <c r="D452" s="88"/>
      <c r="E452" s="6"/>
      <c r="F452" s="6"/>
      <c r="G452" s="6"/>
      <c r="H452" s="6"/>
      <c r="O452" s="2"/>
    </row>
    <row r="453">
      <c r="C453" s="89"/>
      <c r="D453" s="88"/>
      <c r="E453" s="6"/>
      <c r="F453" s="6"/>
      <c r="G453" s="6"/>
      <c r="H453" s="6"/>
      <c r="O453" s="2"/>
    </row>
    <row r="454">
      <c r="C454" s="89"/>
      <c r="D454" s="88"/>
      <c r="E454" s="6"/>
      <c r="F454" s="6"/>
      <c r="G454" s="6"/>
      <c r="H454" s="6"/>
      <c r="O454" s="2"/>
    </row>
    <row r="455">
      <c r="C455" s="89"/>
      <c r="D455" s="88"/>
      <c r="E455" s="6"/>
      <c r="F455" s="6"/>
      <c r="G455" s="6"/>
      <c r="H455" s="6"/>
      <c r="O455" s="2"/>
    </row>
    <row r="456">
      <c r="C456" s="89"/>
      <c r="D456" s="88"/>
      <c r="E456" s="6"/>
      <c r="F456" s="6"/>
      <c r="G456" s="6"/>
      <c r="H456" s="6"/>
      <c r="O456" s="2"/>
    </row>
    <row r="457">
      <c r="C457" s="89"/>
      <c r="D457" s="88"/>
      <c r="E457" s="6"/>
      <c r="F457" s="6"/>
      <c r="G457" s="6"/>
      <c r="H457" s="6"/>
      <c r="O457" s="2"/>
    </row>
    <row r="458">
      <c r="C458" s="89"/>
      <c r="D458" s="88"/>
      <c r="E458" s="6"/>
      <c r="F458" s="6"/>
      <c r="G458" s="6"/>
      <c r="H458" s="6"/>
      <c r="O458" s="2"/>
    </row>
    <row r="459">
      <c r="C459" s="89"/>
      <c r="D459" s="88"/>
      <c r="E459" s="6"/>
      <c r="F459" s="6"/>
      <c r="G459" s="6"/>
      <c r="H459" s="6"/>
      <c r="O459" s="2"/>
    </row>
    <row r="460">
      <c r="C460" s="89"/>
      <c r="D460" s="88"/>
      <c r="E460" s="6"/>
      <c r="F460" s="6"/>
      <c r="G460" s="6"/>
      <c r="H460" s="6"/>
      <c r="O460" s="2"/>
    </row>
    <row r="461">
      <c r="C461" s="89"/>
      <c r="D461" s="88"/>
      <c r="E461" s="6"/>
      <c r="F461" s="6"/>
      <c r="G461" s="6"/>
      <c r="H461" s="6"/>
      <c r="O461" s="2"/>
    </row>
    <row r="462">
      <c r="C462" s="89"/>
      <c r="D462" s="88"/>
      <c r="E462" s="6"/>
      <c r="F462" s="6"/>
      <c r="G462" s="6"/>
      <c r="H462" s="6"/>
      <c r="O462" s="2"/>
    </row>
    <row r="463">
      <c r="C463" s="89"/>
      <c r="D463" s="88"/>
      <c r="E463" s="6"/>
      <c r="F463" s="6"/>
      <c r="G463" s="6"/>
      <c r="H463" s="6"/>
      <c r="O463" s="2"/>
    </row>
    <row r="464">
      <c r="C464" s="89"/>
      <c r="D464" s="88"/>
      <c r="E464" s="6"/>
      <c r="F464" s="6"/>
      <c r="G464" s="6"/>
      <c r="H464" s="6"/>
      <c r="O464" s="2"/>
    </row>
    <row r="465">
      <c r="C465" s="89"/>
      <c r="D465" s="88"/>
      <c r="E465" s="6"/>
      <c r="F465" s="6"/>
      <c r="G465" s="6"/>
      <c r="H465" s="6"/>
      <c r="O465" s="2"/>
    </row>
    <row r="466">
      <c r="C466" s="89"/>
      <c r="D466" s="88"/>
      <c r="E466" s="6"/>
      <c r="F466" s="6"/>
      <c r="G466" s="6"/>
      <c r="H466" s="6"/>
      <c r="O466" s="2"/>
    </row>
    <row r="467">
      <c r="C467" s="89"/>
      <c r="D467" s="88"/>
      <c r="E467" s="6"/>
      <c r="F467" s="6"/>
      <c r="G467" s="6"/>
      <c r="H467" s="6"/>
      <c r="O467" s="2"/>
    </row>
    <row r="468">
      <c r="C468" s="89"/>
      <c r="D468" s="88"/>
      <c r="E468" s="6"/>
      <c r="F468" s="6"/>
      <c r="G468" s="6"/>
      <c r="H468" s="6"/>
      <c r="O468" s="2"/>
    </row>
    <row r="469">
      <c r="C469" s="89"/>
      <c r="D469" s="88"/>
      <c r="E469" s="6"/>
      <c r="F469" s="6"/>
      <c r="G469" s="6"/>
      <c r="H469" s="6"/>
      <c r="O469" s="2"/>
    </row>
    <row r="470">
      <c r="C470" s="89"/>
      <c r="D470" s="88"/>
      <c r="E470" s="6"/>
      <c r="F470" s="6"/>
      <c r="G470" s="6"/>
      <c r="H470" s="6"/>
      <c r="O470" s="2"/>
    </row>
    <row r="471">
      <c r="C471" s="89"/>
      <c r="D471" s="88"/>
      <c r="E471" s="6"/>
      <c r="F471" s="6"/>
      <c r="G471" s="6"/>
      <c r="H471" s="6"/>
      <c r="O471" s="2"/>
    </row>
    <row r="472">
      <c r="C472" s="89"/>
      <c r="D472" s="88"/>
      <c r="E472" s="6"/>
      <c r="F472" s="6"/>
      <c r="G472" s="6"/>
      <c r="H472" s="6"/>
      <c r="O472" s="2"/>
    </row>
    <row r="473">
      <c r="C473" s="89"/>
      <c r="D473" s="88"/>
      <c r="E473" s="6"/>
      <c r="F473" s="6"/>
      <c r="G473" s="6"/>
      <c r="H473" s="6"/>
      <c r="O473" s="2"/>
    </row>
    <row r="474">
      <c r="C474" s="89"/>
      <c r="D474" s="88"/>
      <c r="E474" s="6"/>
      <c r="F474" s="6"/>
      <c r="G474" s="6"/>
      <c r="H474" s="6"/>
      <c r="O474" s="2"/>
    </row>
    <row r="475">
      <c r="C475" s="89"/>
      <c r="D475" s="88"/>
      <c r="E475" s="6"/>
      <c r="F475" s="6"/>
      <c r="G475" s="6"/>
      <c r="H475" s="6"/>
      <c r="O475" s="2"/>
    </row>
    <row r="476">
      <c r="C476" s="89"/>
      <c r="D476" s="88"/>
      <c r="E476" s="6"/>
      <c r="F476" s="6"/>
      <c r="G476" s="6"/>
      <c r="H476" s="6"/>
      <c r="O476" s="2"/>
    </row>
    <row r="477">
      <c r="C477" s="89"/>
      <c r="D477" s="88"/>
      <c r="E477" s="6"/>
      <c r="F477" s="6"/>
      <c r="G477" s="6"/>
      <c r="H477" s="6"/>
      <c r="O477" s="2"/>
    </row>
    <row r="478">
      <c r="C478" s="89"/>
      <c r="D478" s="88"/>
      <c r="E478" s="6"/>
      <c r="F478" s="6"/>
      <c r="G478" s="6"/>
      <c r="H478" s="6"/>
      <c r="O478" s="2"/>
    </row>
    <row r="479">
      <c r="C479" s="89"/>
      <c r="D479" s="88"/>
      <c r="E479" s="6"/>
      <c r="F479" s="6"/>
      <c r="G479" s="6"/>
      <c r="H479" s="6"/>
      <c r="O479" s="2"/>
    </row>
    <row r="480">
      <c r="C480" s="89"/>
      <c r="D480" s="88"/>
      <c r="E480" s="6"/>
      <c r="F480" s="6"/>
      <c r="G480" s="6"/>
      <c r="H480" s="6"/>
      <c r="O480" s="2"/>
    </row>
    <row r="481">
      <c r="C481" s="89"/>
      <c r="D481" s="88"/>
      <c r="E481" s="6"/>
      <c r="F481" s="6"/>
      <c r="G481" s="6"/>
      <c r="H481" s="6"/>
      <c r="O481" s="2"/>
    </row>
    <row r="482">
      <c r="C482" s="89"/>
      <c r="D482" s="88"/>
      <c r="E482" s="6"/>
      <c r="F482" s="6"/>
      <c r="G482" s="6"/>
      <c r="H482" s="6"/>
      <c r="O482" s="2"/>
    </row>
    <row r="483">
      <c r="C483" s="89"/>
      <c r="D483" s="88"/>
      <c r="E483" s="6"/>
      <c r="F483" s="6"/>
      <c r="G483" s="6"/>
      <c r="H483" s="6"/>
      <c r="O483" s="2"/>
    </row>
    <row r="484">
      <c r="C484" s="89"/>
      <c r="D484" s="88"/>
      <c r="E484" s="6"/>
      <c r="F484" s="6"/>
      <c r="G484" s="6"/>
      <c r="H484" s="6"/>
      <c r="O484" s="2"/>
    </row>
    <row r="485">
      <c r="C485" s="89"/>
      <c r="D485" s="88"/>
      <c r="E485" s="6"/>
      <c r="F485" s="6"/>
      <c r="G485" s="6"/>
      <c r="H485" s="6"/>
      <c r="O485" s="2"/>
    </row>
    <row r="486">
      <c r="C486" s="89"/>
      <c r="D486" s="88"/>
      <c r="E486" s="6"/>
      <c r="F486" s="6"/>
      <c r="G486" s="6"/>
      <c r="H486" s="6"/>
      <c r="O486" s="2"/>
    </row>
    <row r="487">
      <c r="C487" s="89"/>
      <c r="D487" s="88"/>
      <c r="E487" s="6"/>
      <c r="F487" s="6"/>
      <c r="G487" s="6"/>
      <c r="H487" s="6"/>
      <c r="O487" s="2"/>
    </row>
    <row r="488">
      <c r="C488" s="89"/>
      <c r="D488" s="88"/>
      <c r="E488" s="6"/>
      <c r="F488" s="6"/>
      <c r="G488" s="6"/>
      <c r="H488" s="6"/>
      <c r="O488" s="2"/>
    </row>
    <row r="489">
      <c r="C489" s="89"/>
      <c r="D489" s="88"/>
      <c r="E489" s="6"/>
      <c r="F489" s="6"/>
      <c r="G489" s="6"/>
      <c r="H489" s="6"/>
      <c r="O489" s="2"/>
    </row>
    <row r="490">
      <c r="C490" s="89"/>
      <c r="D490" s="88"/>
      <c r="E490" s="6"/>
      <c r="F490" s="6"/>
      <c r="G490" s="6"/>
      <c r="H490" s="6"/>
      <c r="O490" s="2"/>
    </row>
    <row r="491">
      <c r="C491" s="89"/>
      <c r="D491" s="88"/>
      <c r="E491" s="6"/>
      <c r="F491" s="6"/>
      <c r="G491" s="6"/>
      <c r="H491" s="6"/>
      <c r="O491" s="2"/>
    </row>
    <row r="492">
      <c r="C492" s="89"/>
      <c r="D492" s="88"/>
      <c r="E492" s="6"/>
      <c r="F492" s="6"/>
      <c r="G492" s="6"/>
      <c r="H492" s="6"/>
      <c r="O492" s="2"/>
    </row>
    <row r="493">
      <c r="C493" s="89"/>
      <c r="D493" s="88"/>
      <c r="E493" s="6"/>
      <c r="F493" s="6"/>
      <c r="G493" s="6"/>
      <c r="H493" s="6"/>
      <c r="O493" s="2"/>
    </row>
    <row r="494">
      <c r="C494" s="89"/>
      <c r="D494" s="88"/>
      <c r="E494" s="6"/>
      <c r="F494" s="6"/>
      <c r="G494" s="6"/>
      <c r="H494" s="6"/>
      <c r="O494" s="2"/>
    </row>
    <row r="495">
      <c r="C495" s="89"/>
      <c r="D495" s="88"/>
      <c r="E495" s="6"/>
      <c r="F495" s="6"/>
      <c r="G495" s="6"/>
      <c r="H495" s="6"/>
      <c r="O495" s="2"/>
    </row>
    <row r="496">
      <c r="C496" s="89"/>
      <c r="D496" s="88"/>
      <c r="E496" s="6"/>
      <c r="F496" s="6"/>
      <c r="G496" s="6"/>
      <c r="H496" s="6"/>
      <c r="O496" s="2"/>
    </row>
    <row r="497">
      <c r="C497" s="89"/>
      <c r="D497" s="88"/>
      <c r="E497" s="6"/>
      <c r="F497" s="6"/>
      <c r="G497" s="6"/>
      <c r="H497" s="6"/>
      <c r="O497" s="2"/>
    </row>
    <row r="498">
      <c r="C498" s="89"/>
      <c r="D498" s="88"/>
      <c r="E498" s="6"/>
      <c r="F498" s="6"/>
      <c r="G498" s="6"/>
      <c r="H498" s="6"/>
      <c r="O498" s="2"/>
    </row>
    <row r="499">
      <c r="C499" s="89"/>
      <c r="D499" s="88"/>
      <c r="E499" s="6"/>
      <c r="F499" s="6"/>
      <c r="G499" s="6"/>
      <c r="H499" s="6"/>
      <c r="O499" s="2"/>
    </row>
    <row r="500">
      <c r="C500" s="89"/>
      <c r="D500" s="88"/>
      <c r="E500" s="6"/>
      <c r="F500" s="6"/>
      <c r="G500" s="6"/>
      <c r="H500" s="6"/>
      <c r="O500" s="2"/>
    </row>
    <row r="501">
      <c r="C501" s="89"/>
      <c r="D501" s="88"/>
      <c r="E501" s="6"/>
      <c r="F501" s="6"/>
      <c r="G501" s="6"/>
      <c r="H501" s="6"/>
      <c r="O501" s="2"/>
    </row>
    <row r="502">
      <c r="C502" s="89"/>
      <c r="D502" s="88"/>
      <c r="E502" s="6"/>
      <c r="F502" s="6"/>
      <c r="G502" s="6"/>
      <c r="H502" s="6"/>
      <c r="O502" s="2"/>
    </row>
    <row r="503">
      <c r="C503" s="89"/>
      <c r="D503" s="88"/>
      <c r="E503" s="6"/>
      <c r="F503" s="6"/>
      <c r="G503" s="6"/>
      <c r="H503" s="6"/>
      <c r="O503" s="2"/>
    </row>
    <row r="504">
      <c r="C504" s="89"/>
      <c r="D504" s="88"/>
      <c r="E504" s="6"/>
      <c r="F504" s="6"/>
      <c r="G504" s="6"/>
      <c r="H504" s="6"/>
      <c r="O504" s="2"/>
    </row>
    <row r="505">
      <c r="C505" s="89"/>
      <c r="D505" s="88"/>
      <c r="E505" s="6"/>
      <c r="F505" s="6"/>
      <c r="G505" s="6"/>
      <c r="H505" s="6"/>
      <c r="O505" s="2"/>
    </row>
    <row r="506">
      <c r="C506" s="89"/>
      <c r="D506" s="88"/>
      <c r="E506" s="6"/>
      <c r="F506" s="6"/>
      <c r="G506" s="6"/>
      <c r="H506" s="6"/>
      <c r="O506" s="2"/>
    </row>
    <row r="507">
      <c r="C507" s="89"/>
      <c r="D507" s="88"/>
      <c r="E507" s="6"/>
      <c r="F507" s="6"/>
      <c r="G507" s="6"/>
      <c r="H507" s="6"/>
      <c r="O507" s="2"/>
    </row>
    <row r="508">
      <c r="C508" s="89"/>
      <c r="D508" s="88"/>
      <c r="E508" s="6"/>
      <c r="F508" s="6"/>
      <c r="G508" s="6"/>
      <c r="H508" s="6"/>
      <c r="O508" s="2"/>
    </row>
    <row r="509">
      <c r="C509" s="89"/>
      <c r="D509" s="88"/>
      <c r="E509" s="6"/>
      <c r="F509" s="6"/>
      <c r="G509" s="6"/>
      <c r="H509" s="6"/>
      <c r="O509" s="2"/>
    </row>
    <row r="510">
      <c r="C510" s="89"/>
      <c r="D510" s="88"/>
      <c r="E510" s="6"/>
      <c r="F510" s="6"/>
      <c r="G510" s="6"/>
      <c r="H510" s="6"/>
      <c r="O510" s="2"/>
    </row>
    <row r="511">
      <c r="C511" s="89"/>
      <c r="D511" s="88"/>
      <c r="E511" s="6"/>
      <c r="F511" s="6"/>
      <c r="G511" s="6"/>
      <c r="H511" s="6"/>
      <c r="O511" s="2"/>
    </row>
    <row r="512">
      <c r="C512" s="89"/>
      <c r="D512" s="88"/>
      <c r="E512" s="6"/>
      <c r="F512" s="6"/>
      <c r="G512" s="6"/>
      <c r="H512" s="6"/>
      <c r="O512" s="2"/>
    </row>
    <row r="513">
      <c r="C513" s="89"/>
      <c r="D513" s="88"/>
      <c r="E513" s="6"/>
      <c r="F513" s="6"/>
      <c r="G513" s="6"/>
      <c r="H513" s="6"/>
      <c r="O513" s="2"/>
    </row>
    <row r="514">
      <c r="C514" s="89"/>
      <c r="D514" s="88"/>
      <c r="E514" s="6"/>
      <c r="F514" s="6"/>
      <c r="G514" s="6"/>
      <c r="H514" s="6"/>
      <c r="O514" s="2"/>
    </row>
    <row r="515">
      <c r="C515" s="89"/>
      <c r="D515" s="88"/>
      <c r="E515" s="6"/>
      <c r="F515" s="6"/>
      <c r="G515" s="6"/>
      <c r="H515" s="6"/>
      <c r="O515" s="2"/>
    </row>
    <row r="516">
      <c r="C516" s="89"/>
      <c r="D516" s="88"/>
      <c r="E516" s="6"/>
      <c r="F516" s="6"/>
      <c r="G516" s="6"/>
      <c r="H516" s="6"/>
      <c r="O516" s="2"/>
    </row>
    <row r="517">
      <c r="C517" s="89"/>
      <c r="D517" s="88"/>
      <c r="E517" s="6"/>
      <c r="F517" s="6"/>
      <c r="G517" s="6"/>
      <c r="H517" s="6"/>
      <c r="O517" s="2"/>
    </row>
    <row r="518">
      <c r="C518" s="89"/>
      <c r="D518" s="88"/>
      <c r="E518" s="6"/>
      <c r="F518" s="6"/>
      <c r="G518" s="6"/>
      <c r="H518" s="6"/>
      <c r="O518" s="2"/>
    </row>
    <row r="519">
      <c r="C519" s="89"/>
      <c r="D519" s="88"/>
      <c r="E519" s="6"/>
      <c r="F519" s="6"/>
      <c r="G519" s="6"/>
      <c r="H519" s="6"/>
      <c r="O519" s="2"/>
    </row>
    <row r="520">
      <c r="C520" s="89"/>
      <c r="D520" s="88"/>
      <c r="E520" s="6"/>
      <c r="F520" s="6"/>
      <c r="G520" s="6"/>
      <c r="H520" s="6"/>
      <c r="O520" s="2"/>
    </row>
    <row r="521">
      <c r="C521" s="89"/>
      <c r="D521" s="88"/>
      <c r="E521" s="6"/>
      <c r="F521" s="6"/>
      <c r="G521" s="6"/>
      <c r="H521" s="6"/>
      <c r="O521" s="2"/>
    </row>
    <row r="522">
      <c r="C522" s="89"/>
      <c r="D522" s="88"/>
      <c r="E522" s="6"/>
      <c r="F522" s="6"/>
      <c r="G522" s="6"/>
      <c r="H522" s="6"/>
      <c r="O522" s="2"/>
    </row>
    <row r="523">
      <c r="C523" s="89"/>
      <c r="D523" s="88"/>
      <c r="E523" s="6"/>
      <c r="F523" s="6"/>
      <c r="G523" s="6"/>
      <c r="H523" s="6"/>
      <c r="O523" s="2"/>
    </row>
    <row r="524">
      <c r="C524" s="89"/>
      <c r="D524" s="88"/>
      <c r="E524" s="6"/>
      <c r="F524" s="6"/>
      <c r="G524" s="6"/>
      <c r="H524" s="6"/>
      <c r="O524" s="2"/>
    </row>
    <row r="525">
      <c r="C525" s="89"/>
      <c r="D525" s="88"/>
      <c r="E525" s="6"/>
      <c r="F525" s="6"/>
      <c r="G525" s="6"/>
      <c r="H525" s="6"/>
      <c r="O525" s="2"/>
    </row>
    <row r="526">
      <c r="C526" s="89"/>
      <c r="D526" s="88"/>
      <c r="E526" s="6"/>
      <c r="F526" s="6"/>
      <c r="G526" s="6"/>
      <c r="H526" s="6"/>
      <c r="O526" s="2"/>
    </row>
    <row r="527">
      <c r="C527" s="89"/>
      <c r="D527" s="88"/>
      <c r="E527" s="6"/>
      <c r="F527" s="6"/>
      <c r="G527" s="6"/>
      <c r="H527" s="6"/>
      <c r="O527" s="2"/>
    </row>
    <row r="528">
      <c r="C528" s="89"/>
      <c r="D528" s="88"/>
      <c r="E528" s="6"/>
      <c r="F528" s="6"/>
      <c r="G528" s="6"/>
      <c r="H528" s="6"/>
      <c r="O528" s="2"/>
    </row>
    <row r="529">
      <c r="C529" s="89"/>
      <c r="D529" s="88"/>
      <c r="E529" s="6"/>
      <c r="F529" s="6"/>
      <c r="G529" s="6"/>
      <c r="H529" s="6"/>
      <c r="O529" s="2"/>
    </row>
    <row r="530">
      <c r="C530" s="89"/>
      <c r="D530" s="88"/>
      <c r="E530" s="6"/>
      <c r="F530" s="6"/>
      <c r="G530" s="6"/>
      <c r="H530" s="6"/>
      <c r="O530" s="2"/>
    </row>
    <row r="531">
      <c r="C531" s="89"/>
      <c r="D531" s="88"/>
      <c r="E531" s="6"/>
      <c r="F531" s="6"/>
      <c r="G531" s="6"/>
      <c r="H531" s="6"/>
      <c r="O531" s="2"/>
    </row>
    <row r="532">
      <c r="C532" s="89"/>
      <c r="D532" s="88"/>
      <c r="E532" s="6"/>
      <c r="F532" s="6"/>
      <c r="G532" s="6"/>
      <c r="H532" s="6"/>
      <c r="O532" s="2"/>
    </row>
    <row r="533">
      <c r="C533" s="89"/>
      <c r="D533" s="88"/>
      <c r="E533" s="6"/>
      <c r="F533" s="6"/>
      <c r="G533" s="6"/>
      <c r="H533" s="6"/>
      <c r="O533" s="2"/>
    </row>
    <row r="534">
      <c r="C534" s="89"/>
      <c r="D534" s="88"/>
      <c r="E534" s="6"/>
      <c r="F534" s="6"/>
      <c r="G534" s="6"/>
      <c r="H534" s="6"/>
      <c r="O534" s="2"/>
    </row>
    <row r="535">
      <c r="C535" s="89"/>
      <c r="D535" s="88"/>
      <c r="E535" s="6"/>
      <c r="F535" s="6"/>
      <c r="G535" s="6"/>
      <c r="H535" s="6"/>
      <c r="O535" s="2"/>
    </row>
    <row r="536">
      <c r="C536" s="89"/>
      <c r="D536" s="88"/>
      <c r="E536" s="6"/>
      <c r="F536" s="6"/>
      <c r="G536" s="6"/>
      <c r="H536" s="6"/>
      <c r="O536" s="2"/>
    </row>
    <row r="537">
      <c r="C537" s="89"/>
      <c r="D537" s="88"/>
      <c r="E537" s="6"/>
      <c r="F537" s="6"/>
      <c r="G537" s="6"/>
      <c r="H537" s="6"/>
      <c r="O537" s="2"/>
    </row>
    <row r="538">
      <c r="C538" s="89"/>
      <c r="D538" s="88"/>
      <c r="E538" s="6"/>
      <c r="F538" s="6"/>
      <c r="G538" s="6"/>
      <c r="H538" s="6"/>
      <c r="O538" s="2"/>
    </row>
    <row r="539">
      <c r="C539" s="89"/>
      <c r="D539" s="88"/>
      <c r="E539" s="6"/>
      <c r="F539" s="6"/>
      <c r="G539" s="6"/>
      <c r="H539" s="6"/>
      <c r="O539" s="2"/>
    </row>
    <row r="540">
      <c r="C540" s="89"/>
      <c r="D540" s="88"/>
      <c r="E540" s="6"/>
      <c r="F540" s="6"/>
      <c r="G540" s="6"/>
      <c r="H540" s="6"/>
      <c r="O540" s="2"/>
    </row>
    <row r="541">
      <c r="C541" s="89"/>
      <c r="D541" s="88"/>
      <c r="E541" s="6"/>
      <c r="F541" s="6"/>
      <c r="G541" s="6"/>
      <c r="H541" s="6"/>
      <c r="O541" s="2"/>
    </row>
    <row r="542">
      <c r="C542" s="89"/>
      <c r="D542" s="88"/>
      <c r="E542" s="6"/>
      <c r="F542" s="6"/>
      <c r="G542" s="6"/>
      <c r="H542" s="6"/>
      <c r="O542" s="2"/>
    </row>
    <row r="543">
      <c r="C543" s="89"/>
      <c r="D543" s="88"/>
      <c r="E543" s="6"/>
      <c r="F543" s="6"/>
      <c r="G543" s="6"/>
      <c r="H543" s="6"/>
      <c r="O543" s="2"/>
    </row>
    <row r="544">
      <c r="C544" s="89"/>
      <c r="D544" s="88"/>
      <c r="E544" s="6"/>
      <c r="F544" s="6"/>
      <c r="G544" s="6"/>
      <c r="H544" s="6"/>
      <c r="O544" s="2"/>
    </row>
    <row r="545">
      <c r="C545" s="89"/>
      <c r="D545" s="88"/>
      <c r="E545" s="6"/>
      <c r="F545" s="6"/>
      <c r="G545" s="6"/>
      <c r="H545" s="6"/>
      <c r="O545" s="2"/>
    </row>
    <row r="546">
      <c r="C546" s="89"/>
      <c r="D546" s="88"/>
      <c r="E546" s="6"/>
      <c r="F546" s="6"/>
      <c r="G546" s="6"/>
      <c r="H546" s="6"/>
      <c r="O546" s="2"/>
    </row>
    <row r="547">
      <c r="C547" s="89"/>
      <c r="D547" s="88"/>
      <c r="E547" s="6"/>
      <c r="F547" s="6"/>
      <c r="G547" s="6"/>
      <c r="H547" s="6"/>
      <c r="O547" s="2"/>
    </row>
    <row r="548">
      <c r="C548" s="89"/>
      <c r="D548" s="88"/>
      <c r="E548" s="6"/>
      <c r="F548" s="6"/>
      <c r="G548" s="6"/>
      <c r="H548" s="6"/>
      <c r="O548" s="2"/>
    </row>
    <row r="549">
      <c r="C549" s="89"/>
      <c r="D549" s="88"/>
      <c r="E549" s="6"/>
      <c r="F549" s="6"/>
      <c r="G549" s="6"/>
      <c r="H549" s="6"/>
      <c r="O549" s="2"/>
    </row>
    <row r="550">
      <c r="C550" s="89"/>
      <c r="D550" s="88"/>
      <c r="E550" s="6"/>
      <c r="F550" s="6"/>
      <c r="G550" s="6"/>
      <c r="H550" s="6"/>
      <c r="O550" s="2"/>
    </row>
    <row r="551">
      <c r="C551" s="89"/>
      <c r="D551" s="88"/>
      <c r="E551" s="6"/>
      <c r="F551" s="6"/>
      <c r="G551" s="6"/>
      <c r="H551" s="6"/>
      <c r="O551" s="2"/>
    </row>
    <row r="552">
      <c r="C552" s="89"/>
      <c r="D552" s="88"/>
      <c r="E552" s="6"/>
      <c r="F552" s="6"/>
      <c r="G552" s="6"/>
      <c r="H552" s="6"/>
      <c r="O552" s="2"/>
    </row>
    <row r="553">
      <c r="C553" s="89"/>
      <c r="D553" s="88"/>
      <c r="E553" s="6"/>
      <c r="F553" s="6"/>
      <c r="G553" s="6"/>
      <c r="H553" s="6"/>
      <c r="O553" s="2"/>
    </row>
    <row r="554">
      <c r="C554" s="89"/>
      <c r="D554" s="88"/>
      <c r="E554" s="6"/>
      <c r="F554" s="6"/>
      <c r="G554" s="6"/>
      <c r="H554" s="6"/>
      <c r="O554" s="2"/>
    </row>
    <row r="555">
      <c r="C555" s="89"/>
      <c r="D555" s="88"/>
      <c r="E555" s="6"/>
      <c r="F555" s="6"/>
      <c r="G555" s="6"/>
      <c r="H555" s="6"/>
      <c r="O555" s="2"/>
    </row>
    <row r="556">
      <c r="C556" s="89"/>
      <c r="D556" s="88"/>
      <c r="E556" s="6"/>
      <c r="F556" s="6"/>
      <c r="G556" s="6"/>
      <c r="H556" s="6"/>
      <c r="O556" s="2"/>
    </row>
    <row r="557">
      <c r="C557" s="89"/>
      <c r="D557" s="88"/>
      <c r="E557" s="6"/>
      <c r="F557" s="6"/>
      <c r="G557" s="6"/>
      <c r="H557" s="6"/>
      <c r="O557" s="2"/>
    </row>
    <row r="558">
      <c r="C558" s="89"/>
      <c r="D558" s="88"/>
      <c r="E558" s="6"/>
      <c r="F558" s="6"/>
      <c r="G558" s="6"/>
      <c r="H558" s="6"/>
      <c r="O558" s="2"/>
    </row>
    <row r="559">
      <c r="C559" s="89"/>
      <c r="D559" s="88"/>
      <c r="E559" s="6"/>
      <c r="F559" s="6"/>
      <c r="G559" s="6"/>
      <c r="H559" s="6"/>
      <c r="O559" s="2"/>
    </row>
    <row r="560">
      <c r="C560" s="89"/>
      <c r="D560" s="88"/>
      <c r="E560" s="6"/>
      <c r="F560" s="6"/>
      <c r="G560" s="6"/>
      <c r="H560" s="6"/>
      <c r="O560" s="2"/>
    </row>
    <row r="561">
      <c r="C561" s="89"/>
      <c r="D561" s="88"/>
      <c r="E561" s="6"/>
      <c r="F561" s="6"/>
      <c r="G561" s="6"/>
      <c r="H561" s="6"/>
      <c r="O561" s="2"/>
    </row>
    <row r="562">
      <c r="C562" s="89"/>
      <c r="D562" s="88"/>
      <c r="E562" s="6"/>
      <c r="F562" s="6"/>
      <c r="G562" s="6"/>
      <c r="H562" s="6"/>
      <c r="O562" s="2"/>
    </row>
    <row r="563">
      <c r="C563" s="89"/>
      <c r="D563" s="88"/>
      <c r="E563" s="6"/>
      <c r="F563" s="6"/>
      <c r="G563" s="6"/>
      <c r="H563" s="6"/>
      <c r="O563" s="2"/>
    </row>
    <row r="564">
      <c r="C564" s="89"/>
      <c r="D564" s="88"/>
      <c r="E564" s="6"/>
      <c r="F564" s="6"/>
      <c r="G564" s="6"/>
      <c r="H564" s="6"/>
      <c r="O564" s="2"/>
    </row>
    <row r="565">
      <c r="C565" s="89"/>
      <c r="D565" s="88"/>
      <c r="E565" s="6"/>
      <c r="F565" s="6"/>
      <c r="G565" s="6"/>
      <c r="H565" s="6"/>
      <c r="O565" s="2"/>
    </row>
    <row r="566">
      <c r="C566" s="89"/>
      <c r="D566" s="88"/>
      <c r="E566" s="6"/>
      <c r="F566" s="6"/>
      <c r="G566" s="6"/>
      <c r="H566" s="6"/>
      <c r="O566" s="2"/>
    </row>
    <row r="567">
      <c r="C567" s="89"/>
      <c r="D567" s="88"/>
      <c r="E567" s="6"/>
      <c r="F567" s="6"/>
      <c r="G567" s="6"/>
      <c r="H567" s="6"/>
      <c r="O567" s="2"/>
    </row>
    <row r="568">
      <c r="C568" s="89"/>
      <c r="D568" s="88"/>
      <c r="E568" s="6"/>
      <c r="F568" s="6"/>
      <c r="G568" s="6"/>
      <c r="H568" s="6"/>
      <c r="O568" s="2"/>
    </row>
    <row r="569">
      <c r="C569" s="89"/>
      <c r="D569" s="88"/>
      <c r="E569" s="6"/>
      <c r="F569" s="6"/>
      <c r="G569" s="6"/>
      <c r="H569" s="6"/>
      <c r="O569" s="2"/>
    </row>
    <row r="570">
      <c r="C570" s="89"/>
      <c r="D570" s="88"/>
      <c r="E570" s="6"/>
      <c r="F570" s="6"/>
      <c r="G570" s="6"/>
      <c r="H570" s="6"/>
      <c r="O570" s="2"/>
    </row>
    <row r="571">
      <c r="C571" s="89"/>
      <c r="D571" s="88"/>
      <c r="E571" s="6"/>
      <c r="F571" s="6"/>
      <c r="G571" s="6"/>
      <c r="H571" s="6"/>
      <c r="O571" s="2"/>
    </row>
    <row r="572">
      <c r="C572" s="89"/>
      <c r="D572" s="88"/>
      <c r="E572" s="6"/>
      <c r="F572" s="6"/>
      <c r="G572" s="6"/>
      <c r="H572" s="6"/>
      <c r="O572" s="2"/>
    </row>
    <row r="573">
      <c r="C573" s="89"/>
      <c r="D573" s="88"/>
      <c r="E573" s="6"/>
      <c r="F573" s="6"/>
      <c r="G573" s="6"/>
      <c r="H573" s="6"/>
      <c r="O573" s="2"/>
    </row>
    <row r="574">
      <c r="C574" s="89"/>
      <c r="D574" s="88"/>
      <c r="E574" s="6"/>
      <c r="F574" s="6"/>
      <c r="G574" s="6"/>
      <c r="H574" s="6"/>
      <c r="O574" s="2"/>
    </row>
    <row r="575">
      <c r="C575" s="89"/>
      <c r="D575" s="88"/>
      <c r="E575" s="6"/>
      <c r="F575" s="6"/>
      <c r="G575" s="6"/>
      <c r="H575" s="6"/>
      <c r="O575" s="2"/>
    </row>
    <row r="576">
      <c r="C576" s="89"/>
      <c r="D576" s="88"/>
      <c r="E576" s="6"/>
      <c r="F576" s="6"/>
      <c r="G576" s="6"/>
      <c r="H576" s="6"/>
      <c r="O576" s="2"/>
    </row>
    <row r="577">
      <c r="C577" s="89"/>
      <c r="D577" s="88"/>
      <c r="E577" s="6"/>
      <c r="F577" s="6"/>
      <c r="G577" s="6"/>
      <c r="H577" s="6"/>
      <c r="O577" s="2"/>
    </row>
    <row r="578">
      <c r="C578" s="89"/>
      <c r="D578" s="88"/>
      <c r="E578" s="6"/>
      <c r="F578" s="6"/>
      <c r="G578" s="6"/>
      <c r="H578" s="6"/>
      <c r="O578" s="2"/>
    </row>
    <row r="579">
      <c r="C579" s="89"/>
      <c r="D579" s="88"/>
      <c r="E579" s="6"/>
      <c r="F579" s="6"/>
      <c r="G579" s="6"/>
      <c r="H579" s="6"/>
      <c r="O579" s="2"/>
    </row>
    <row r="580">
      <c r="C580" s="89"/>
      <c r="D580" s="88"/>
      <c r="E580" s="6"/>
      <c r="F580" s="6"/>
      <c r="G580" s="6"/>
      <c r="H580" s="6"/>
      <c r="O580" s="2"/>
    </row>
    <row r="581">
      <c r="C581" s="89"/>
      <c r="D581" s="88"/>
      <c r="E581" s="6"/>
      <c r="F581" s="6"/>
      <c r="G581" s="6"/>
      <c r="H581" s="6"/>
      <c r="O581" s="2"/>
    </row>
    <row r="582">
      <c r="C582" s="89"/>
      <c r="D582" s="88"/>
      <c r="E582" s="6"/>
      <c r="F582" s="6"/>
      <c r="G582" s="6"/>
      <c r="H582" s="6"/>
      <c r="O582" s="2"/>
    </row>
    <row r="583">
      <c r="C583" s="89"/>
      <c r="D583" s="88"/>
      <c r="E583" s="6"/>
      <c r="F583" s="6"/>
      <c r="G583" s="6"/>
      <c r="H583" s="6"/>
      <c r="O583" s="2"/>
    </row>
    <row r="584">
      <c r="C584" s="89"/>
      <c r="D584" s="88"/>
      <c r="E584" s="6"/>
      <c r="F584" s="6"/>
      <c r="G584" s="6"/>
      <c r="H584" s="6"/>
      <c r="O584" s="2"/>
    </row>
    <row r="585">
      <c r="C585" s="89"/>
      <c r="D585" s="88"/>
      <c r="E585" s="6"/>
      <c r="F585" s="6"/>
      <c r="G585" s="6"/>
      <c r="H585" s="6"/>
      <c r="O585" s="2"/>
    </row>
    <row r="586">
      <c r="C586" s="89"/>
      <c r="D586" s="88"/>
      <c r="E586" s="6"/>
      <c r="F586" s="6"/>
      <c r="G586" s="6"/>
      <c r="H586" s="6"/>
      <c r="O586" s="2"/>
    </row>
    <row r="587">
      <c r="C587" s="89"/>
      <c r="D587" s="88"/>
      <c r="E587" s="6"/>
      <c r="F587" s="6"/>
      <c r="G587" s="6"/>
      <c r="H587" s="6"/>
      <c r="O587" s="2"/>
    </row>
    <row r="588">
      <c r="C588" s="89"/>
      <c r="D588" s="88"/>
      <c r="E588" s="6"/>
      <c r="F588" s="6"/>
      <c r="G588" s="6"/>
      <c r="H588" s="6"/>
      <c r="O588" s="2"/>
    </row>
    <row r="589">
      <c r="C589" s="89"/>
      <c r="D589" s="88"/>
      <c r="E589" s="6"/>
      <c r="F589" s="6"/>
      <c r="G589" s="6"/>
      <c r="H589" s="6"/>
      <c r="O589" s="2"/>
    </row>
    <row r="590">
      <c r="C590" s="89"/>
      <c r="D590" s="88"/>
      <c r="E590" s="6"/>
      <c r="F590" s="6"/>
      <c r="G590" s="6"/>
      <c r="H590" s="6"/>
      <c r="O590" s="2"/>
    </row>
    <row r="591">
      <c r="C591" s="89"/>
      <c r="D591" s="88"/>
      <c r="E591" s="6"/>
      <c r="F591" s="6"/>
      <c r="G591" s="6"/>
      <c r="H591" s="6"/>
      <c r="O591" s="2"/>
    </row>
    <row r="592">
      <c r="C592" s="89"/>
      <c r="D592" s="88"/>
      <c r="E592" s="6"/>
      <c r="F592" s="6"/>
      <c r="G592" s="6"/>
      <c r="H592" s="6"/>
      <c r="O592" s="2"/>
    </row>
    <row r="593">
      <c r="C593" s="89"/>
      <c r="D593" s="88"/>
      <c r="E593" s="6"/>
      <c r="F593" s="6"/>
      <c r="G593" s="6"/>
      <c r="H593" s="6"/>
      <c r="O593" s="2"/>
    </row>
    <row r="594">
      <c r="C594" s="89"/>
      <c r="D594" s="88"/>
      <c r="E594" s="6"/>
      <c r="F594" s="6"/>
      <c r="G594" s="6"/>
      <c r="H594" s="6"/>
      <c r="O594" s="2"/>
    </row>
    <row r="595">
      <c r="C595" s="89"/>
      <c r="D595" s="88"/>
      <c r="E595" s="6"/>
      <c r="F595" s="6"/>
      <c r="G595" s="6"/>
      <c r="H595" s="6"/>
      <c r="O595" s="2"/>
    </row>
    <row r="596">
      <c r="C596" s="89"/>
      <c r="D596" s="88"/>
      <c r="E596" s="6"/>
      <c r="F596" s="6"/>
      <c r="G596" s="6"/>
      <c r="H596" s="6"/>
      <c r="O596" s="2"/>
    </row>
    <row r="597">
      <c r="C597" s="89"/>
      <c r="D597" s="88"/>
      <c r="E597" s="6"/>
      <c r="F597" s="6"/>
      <c r="G597" s="6"/>
      <c r="H597" s="6"/>
      <c r="O597" s="2"/>
    </row>
    <row r="598">
      <c r="C598" s="89"/>
      <c r="D598" s="88"/>
      <c r="E598" s="6"/>
      <c r="F598" s="6"/>
      <c r="G598" s="6"/>
      <c r="H598" s="6"/>
      <c r="O598" s="2"/>
    </row>
    <row r="599">
      <c r="C599" s="89"/>
      <c r="D599" s="88"/>
      <c r="E599" s="6"/>
      <c r="F599" s="6"/>
      <c r="G599" s="6"/>
      <c r="H599" s="6"/>
      <c r="O599" s="2"/>
    </row>
    <row r="600">
      <c r="C600" s="89"/>
      <c r="D600" s="88"/>
      <c r="E600" s="6"/>
      <c r="F600" s="6"/>
      <c r="G600" s="6"/>
      <c r="H600" s="6"/>
      <c r="O600" s="2"/>
    </row>
    <row r="601">
      <c r="C601" s="89"/>
      <c r="D601" s="88"/>
      <c r="E601" s="6"/>
      <c r="F601" s="6"/>
      <c r="G601" s="6"/>
      <c r="H601" s="6"/>
      <c r="O601" s="2"/>
    </row>
    <row r="602">
      <c r="C602" s="89"/>
      <c r="D602" s="88"/>
      <c r="E602" s="6"/>
      <c r="F602" s="6"/>
      <c r="G602" s="6"/>
      <c r="H602" s="6"/>
      <c r="O602" s="2"/>
    </row>
    <row r="603">
      <c r="C603" s="89"/>
      <c r="D603" s="88"/>
      <c r="E603" s="6"/>
      <c r="F603" s="6"/>
      <c r="G603" s="6"/>
      <c r="H603" s="6"/>
      <c r="O603" s="2"/>
    </row>
    <row r="604">
      <c r="C604" s="89"/>
      <c r="D604" s="88"/>
      <c r="E604" s="6"/>
      <c r="F604" s="6"/>
      <c r="G604" s="6"/>
      <c r="H604" s="6"/>
      <c r="O604" s="2"/>
    </row>
    <row r="605">
      <c r="C605" s="89"/>
      <c r="D605" s="88"/>
      <c r="E605" s="6"/>
      <c r="F605" s="6"/>
      <c r="G605" s="6"/>
      <c r="H605" s="6"/>
      <c r="O605" s="2"/>
    </row>
    <row r="606">
      <c r="C606" s="89"/>
      <c r="D606" s="88"/>
      <c r="E606" s="6"/>
      <c r="F606" s="6"/>
      <c r="G606" s="6"/>
      <c r="H606" s="6"/>
      <c r="O606" s="2"/>
    </row>
    <row r="607">
      <c r="C607" s="89"/>
      <c r="D607" s="88"/>
      <c r="E607" s="6"/>
      <c r="F607" s="6"/>
      <c r="G607" s="6"/>
      <c r="H607" s="6"/>
      <c r="O607" s="2"/>
    </row>
    <row r="608">
      <c r="C608" s="89"/>
      <c r="D608" s="88"/>
      <c r="E608" s="6"/>
      <c r="F608" s="6"/>
      <c r="G608" s="6"/>
      <c r="H608" s="6"/>
      <c r="O608" s="2"/>
    </row>
    <row r="609">
      <c r="C609" s="89"/>
      <c r="D609" s="88"/>
      <c r="E609" s="6"/>
      <c r="F609" s="6"/>
      <c r="G609" s="6"/>
      <c r="H609" s="6"/>
      <c r="O609" s="2"/>
    </row>
    <row r="610">
      <c r="C610" s="89"/>
      <c r="D610" s="88"/>
      <c r="E610" s="6"/>
      <c r="F610" s="6"/>
      <c r="G610" s="6"/>
      <c r="H610" s="6"/>
      <c r="O610" s="2"/>
    </row>
    <row r="611">
      <c r="C611" s="89"/>
      <c r="D611" s="88"/>
      <c r="E611" s="6"/>
      <c r="F611" s="6"/>
      <c r="G611" s="6"/>
      <c r="H611" s="6"/>
      <c r="O611" s="2"/>
    </row>
    <row r="612">
      <c r="C612" s="89"/>
      <c r="D612" s="88"/>
      <c r="E612" s="6"/>
      <c r="F612" s="6"/>
      <c r="G612" s="6"/>
      <c r="H612" s="6"/>
      <c r="O612" s="2"/>
    </row>
    <row r="613">
      <c r="C613" s="89"/>
      <c r="D613" s="88"/>
      <c r="E613" s="6"/>
      <c r="F613" s="6"/>
      <c r="G613" s="6"/>
      <c r="H613" s="6"/>
      <c r="O613" s="2"/>
    </row>
    <row r="614">
      <c r="C614" s="89"/>
      <c r="D614" s="88"/>
      <c r="E614" s="6"/>
      <c r="F614" s="6"/>
      <c r="G614" s="6"/>
      <c r="H614" s="6"/>
      <c r="O614" s="2"/>
    </row>
    <row r="615">
      <c r="C615" s="89"/>
      <c r="D615" s="88"/>
      <c r="E615" s="6"/>
      <c r="F615" s="6"/>
      <c r="G615" s="6"/>
      <c r="H615" s="6"/>
      <c r="O615" s="2"/>
    </row>
    <row r="616">
      <c r="C616" s="89"/>
      <c r="D616" s="88"/>
      <c r="E616" s="6"/>
      <c r="F616" s="6"/>
      <c r="G616" s="6"/>
      <c r="H616" s="6"/>
      <c r="O616" s="2"/>
    </row>
    <row r="617">
      <c r="C617" s="89"/>
      <c r="D617" s="88"/>
      <c r="E617" s="6"/>
      <c r="F617" s="6"/>
      <c r="G617" s="6"/>
      <c r="H617" s="6"/>
      <c r="O617" s="2"/>
    </row>
    <row r="618">
      <c r="C618" s="89"/>
      <c r="D618" s="88"/>
      <c r="E618" s="6"/>
      <c r="F618" s="6"/>
      <c r="G618" s="6"/>
      <c r="H618" s="6"/>
      <c r="O618" s="2"/>
    </row>
    <row r="619">
      <c r="C619" s="89"/>
      <c r="D619" s="88"/>
      <c r="E619" s="6"/>
      <c r="F619" s="6"/>
      <c r="G619" s="6"/>
      <c r="H619" s="6"/>
      <c r="O619" s="2"/>
    </row>
    <row r="620">
      <c r="C620" s="89"/>
      <c r="D620" s="88"/>
      <c r="E620" s="6"/>
      <c r="F620" s="6"/>
      <c r="G620" s="6"/>
      <c r="H620" s="6"/>
      <c r="O620" s="2"/>
    </row>
    <row r="621">
      <c r="C621" s="89"/>
      <c r="D621" s="88"/>
      <c r="E621" s="6"/>
      <c r="F621" s="6"/>
      <c r="G621" s="6"/>
      <c r="H621" s="6"/>
      <c r="O621" s="2"/>
    </row>
    <row r="622">
      <c r="C622" s="89"/>
      <c r="D622" s="88"/>
      <c r="E622" s="6"/>
      <c r="F622" s="6"/>
      <c r="G622" s="6"/>
      <c r="H622" s="6"/>
      <c r="O622" s="2"/>
    </row>
    <row r="623">
      <c r="C623" s="89"/>
      <c r="D623" s="88"/>
      <c r="E623" s="6"/>
      <c r="F623" s="6"/>
      <c r="G623" s="6"/>
      <c r="H623" s="6"/>
      <c r="O623" s="2"/>
    </row>
    <row r="624">
      <c r="C624" s="89"/>
      <c r="D624" s="88"/>
      <c r="E624" s="6"/>
      <c r="F624" s="6"/>
      <c r="G624" s="6"/>
      <c r="H624" s="6"/>
      <c r="O624" s="2"/>
    </row>
    <row r="625">
      <c r="C625" s="89"/>
      <c r="D625" s="88"/>
      <c r="E625" s="6"/>
      <c r="F625" s="6"/>
      <c r="G625" s="6"/>
      <c r="H625" s="6"/>
      <c r="O625" s="2"/>
    </row>
    <row r="626">
      <c r="C626" s="89"/>
      <c r="D626" s="88"/>
      <c r="E626" s="6"/>
      <c r="F626" s="6"/>
      <c r="G626" s="6"/>
      <c r="H626" s="6"/>
      <c r="O626" s="2"/>
    </row>
    <row r="627">
      <c r="C627" s="89"/>
      <c r="D627" s="88"/>
      <c r="E627" s="6"/>
      <c r="F627" s="6"/>
      <c r="G627" s="6"/>
      <c r="H627" s="6"/>
      <c r="O627" s="2"/>
    </row>
    <row r="628">
      <c r="C628" s="89"/>
      <c r="D628" s="88"/>
      <c r="E628" s="6"/>
      <c r="F628" s="6"/>
      <c r="G628" s="6"/>
      <c r="H628" s="6"/>
      <c r="O628" s="2"/>
    </row>
    <row r="629">
      <c r="C629" s="89"/>
      <c r="D629" s="88"/>
      <c r="E629" s="6"/>
      <c r="F629" s="6"/>
      <c r="G629" s="6"/>
      <c r="H629" s="6"/>
      <c r="O629" s="2"/>
    </row>
    <row r="630">
      <c r="C630" s="89"/>
      <c r="D630" s="88"/>
      <c r="E630" s="6"/>
      <c r="F630" s="6"/>
      <c r="G630" s="6"/>
      <c r="H630" s="6"/>
      <c r="O630" s="2"/>
    </row>
    <row r="631">
      <c r="C631" s="89"/>
      <c r="D631" s="88"/>
      <c r="E631" s="6"/>
      <c r="F631" s="6"/>
      <c r="G631" s="6"/>
      <c r="H631" s="6"/>
      <c r="O631" s="2"/>
    </row>
    <row r="632">
      <c r="C632" s="89"/>
      <c r="D632" s="88"/>
      <c r="E632" s="6"/>
      <c r="F632" s="6"/>
      <c r="G632" s="6"/>
      <c r="H632" s="6"/>
      <c r="O632" s="2"/>
    </row>
    <row r="633">
      <c r="C633" s="89"/>
      <c r="D633" s="88"/>
      <c r="E633" s="6"/>
      <c r="F633" s="6"/>
      <c r="G633" s="6"/>
      <c r="H633" s="6"/>
      <c r="O633" s="2"/>
    </row>
    <row r="634">
      <c r="C634" s="89"/>
      <c r="D634" s="88"/>
      <c r="E634" s="6"/>
      <c r="F634" s="6"/>
      <c r="G634" s="6"/>
      <c r="H634" s="6"/>
      <c r="O634" s="2"/>
    </row>
    <row r="635">
      <c r="C635" s="89"/>
      <c r="D635" s="88"/>
      <c r="E635" s="6"/>
      <c r="F635" s="6"/>
      <c r="G635" s="6"/>
      <c r="H635" s="6"/>
      <c r="O635" s="2"/>
    </row>
    <row r="636">
      <c r="C636" s="89"/>
      <c r="D636" s="88"/>
      <c r="E636" s="6"/>
      <c r="F636" s="6"/>
      <c r="G636" s="6"/>
      <c r="H636" s="6"/>
      <c r="O636" s="2"/>
    </row>
    <row r="637">
      <c r="C637" s="89"/>
      <c r="D637" s="88"/>
      <c r="E637" s="6"/>
      <c r="F637" s="6"/>
      <c r="G637" s="6"/>
      <c r="H637" s="6"/>
      <c r="O637" s="2"/>
    </row>
    <row r="638">
      <c r="C638" s="89"/>
      <c r="D638" s="88"/>
      <c r="E638" s="6"/>
      <c r="F638" s="6"/>
      <c r="G638" s="6"/>
      <c r="H638" s="6"/>
      <c r="O638" s="2"/>
    </row>
    <row r="639">
      <c r="C639" s="89"/>
      <c r="D639" s="88"/>
      <c r="E639" s="6"/>
      <c r="F639" s="6"/>
      <c r="G639" s="6"/>
      <c r="H639" s="6"/>
      <c r="O639" s="2"/>
    </row>
    <row r="640">
      <c r="C640" s="89"/>
      <c r="D640" s="88"/>
      <c r="E640" s="6"/>
      <c r="F640" s="6"/>
      <c r="G640" s="6"/>
      <c r="H640" s="6"/>
      <c r="O640" s="2"/>
    </row>
    <row r="641">
      <c r="C641" s="89"/>
      <c r="D641" s="88"/>
      <c r="E641" s="6"/>
      <c r="F641" s="6"/>
      <c r="G641" s="6"/>
      <c r="H641" s="6"/>
      <c r="O641" s="2"/>
    </row>
    <row r="642">
      <c r="C642" s="89"/>
      <c r="D642" s="88"/>
      <c r="E642" s="6"/>
      <c r="F642" s="6"/>
      <c r="G642" s="6"/>
      <c r="H642" s="6"/>
      <c r="O642" s="2"/>
    </row>
    <row r="643">
      <c r="C643" s="89"/>
      <c r="D643" s="88"/>
      <c r="E643" s="6"/>
      <c r="F643" s="6"/>
      <c r="G643" s="6"/>
      <c r="H643" s="6"/>
      <c r="O643" s="2"/>
    </row>
    <row r="644">
      <c r="C644" s="89"/>
      <c r="D644" s="88"/>
      <c r="E644" s="6"/>
      <c r="F644" s="6"/>
      <c r="G644" s="6"/>
      <c r="H644" s="6"/>
      <c r="O644" s="2"/>
    </row>
    <row r="645">
      <c r="C645" s="89"/>
      <c r="D645" s="88"/>
      <c r="E645" s="6"/>
      <c r="F645" s="6"/>
      <c r="G645" s="6"/>
      <c r="H645" s="6"/>
      <c r="O645" s="2"/>
    </row>
    <row r="646">
      <c r="C646" s="89"/>
      <c r="D646" s="88"/>
      <c r="E646" s="6"/>
      <c r="F646" s="6"/>
      <c r="G646" s="6"/>
      <c r="H646" s="6"/>
      <c r="O646" s="2"/>
    </row>
    <row r="647">
      <c r="C647" s="89"/>
      <c r="D647" s="88"/>
      <c r="E647" s="6"/>
      <c r="F647" s="6"/>
      <c r="G647" s="6"/>
      <c r="H647" s="6"/>
      <c r="O647" s="2"/>
    </row>
    <row r="648">
      <c r="C648" s="89"/>
      <c r="D648" s="88"/>
      <c r="E648" s="6"/>
      <c r="F648" s="6"/>
      <c r="G648" s="6"/>
      <c r="H648" s="6"/>
      <c r="O648" s="2"/>
    </row>
    <row r="649">
      <c r="C649" s="89"/>
      <c r="D649" s="88"/>
      <c r="E649" s="6"/>
      <c r="F649" s="6"/>
      <c r="G649" s="6"/>
      <c r="H649" s="6"/>
      <c r="O649" s="2"/>
    </row>
    <row r="650">
      <c r="C650" s="89"/>
      <c r="D650" s="88"/>
      <c r="E650" s="6"/>
      <c r="F650" s="6"/>
      <c r="G650" s="6"/>
      <c r="H650" s="6"/>
      <c r="O650" s="2"/>
    </row>
    <row r="651">
      <c r="C651" s="89"/>
      <c r="D651" s="88"/>
      <c r="E651" s="6"/>
      <c r="F651" s="6"/>
      <c r="G651" s="6"/>
      <c r="H651" s="6"/>
      <c r="O651" s="2"/>
    </row>
    <row r="652">
      <c r="C652" s="89"/>
      <c r="D652" s="88"/>
      <c r="E652" s="6"/>
      <c r="F652" s="6"/>
      <c r="G652" s="6"/>
      <c r="H652" s="6"/>
      <c r="O652" s="2"/>
    </row>
    <row r="653">
      <c r="C653" s="89"/>
      <c r="D653" s="88"/>
      <c r="E653" s="6"/>
      <c r="F653" s="6"/>
      <c r="G653" s="6"/>
      <c r="H653" s="6"/>
      <c r="O653" s="2"/>
    </row>
    <row r="654">
      <c r="C654" s="89"/>
      <c r="D654" s="88"/>
      <c r="E654" s="6"/>
      <c r="F654" s="6"/>
      <c r="G654" s="6"/>
      <c r="H654" s="6"/>
      <c r="O654" s="2"/>
    </row>
    <row r="655">
      <c r="C655" s="89"/>
      <c r="D655" s="88"/>
      <c r="E655" s="6"/>
      <c r="F655" s="6"/>
      <c r="G655" s="6"/>
      <c r="H655" s="6"/>
      <c r="O655" s="2"/>
    </row>
    <row r="656">
      <c r="C656" s="89"/>
      <c r="D656" s="88"/>
      <c r="E656" s="6"/>
      <c r="F656" s="6"/>
      <c r="G656" s="6"/>
      <c r="H656" s="6"/>
      <c r="O656" s="2"/>
    </row>
    <row r="657">
      <c r="C657" s="89"/>
      <c r="D657" s="88"/>
      <c r="E657" s="6"/>
      <c r="F657" s="6"/>
      <c r="G657" s="6"/>
      <c r="H657" s="6"/>
      <c r="O657" s="2"/>
    </row>
    <row r="658">
      <c r="C658" s="89"/>
      <c r="D658" s="88"/>
      <c r="E658" s="6"/>
      <c r="F658" s="6"/>
      <c r="G658" s="6"/>
      <c r="H658" s="6"/>
      <c r="O658" s="2"/>
    </row>
    <row r="659">
      <c r="C659" s="89"/>
      <c r="D659" s="88"/>
      <c r="E659" s="6"/>
      <c r="F659" s="6"/>
      <c r="G659" s="6"/>
      <c r="H659" s="6"/>
      <c r="O659" s="2"/>
    </row>
    <row r="660">
      <c r="C660" s="89"/>
      <c r="D660" s="88"/>
      <c r="E660" s="6"/>
      <c r="F660" s="6"/>
      <c r="G660" s="6"/>
      <c r="H660" s="6"/>
      <c r="O660" s="2"/>
    </row>
    <row r="661">
      <c r="C661" s="89"/>
      <c r="D661" s="88"/>
      <c r="E661" s="6"/>
      <c r="F661" s="6"/>
      <c r="G661" s="6"/>
      <c r="H661" s="6"/>
      <c r="O661" s="2"/>
    </row>
    <row r="662">
      <c r="C662" s="89"/>
      <c r="D662" s="88"/>
      <c r="E662" s="6"/>
      <c r="F662" s="6"/>
      <c r="G662" s="6"/>
      <c r="H662" s="6"/>
      <c r="O662" s="2"/>
    </row>
    <row r="663">
      <c r="C663" s="89"/>
      <c r="D663" s="88"/>
      <c r="E663" s="6"/>
      <c r="F663" s="6"/>
      <c r="G663" s="6"/>
      <c r="H663" s="6"/>
      <c r="O663" s="2"/>
    </row>
    <row r="664">
      <c r="C664" s="89"/>
      <c r="D664" s="88"/>
      <c r="E664" s="6"/>
      <c r="F664" s="6"/>
      <c r="G664" s="6"/>
      <c r="H664" s="6"/>
      <c r="O664" s="2"/>
    </row>
    <row r="665">
      <c r="C665" s="89"/>
      <c r="D665" s="88"/>
      <c r="E665" s="6"/>
      <c r="F665" s="6"/>
      <c r="G665" s="6"/>
      <c r="H665" s="6"/>
      <c r="O665" s="2"/>
    </row>
    <row r="666">
      <c r="C666" s="89"/>
      <c r="D666" s="88"/>
      <c r="E666" s="6"/>
      <c r="F666" s="6"/>
      <c r="G666" s="6"/>
      <c r="H666" s="6"/>
      <c r="O666" s="2"/>
    </row>
    <row r="667">
      <c r="C667" s="89"/>
      <c r="D667" s="88"/>
      <c r="E667" s="6"/>
      <c r="F667" s="6"/>
      <c r="G667" s="6"/>
      <c r="H667" s="6"/>
      <c r="O667" s="2"/>
    </row>
    <row r="668">
      <c r="C668" s="89"/>
      <c r="D668" s="88"/>
      <c r="E668" s="6"/>
      <c r="F668" s="6"/>
      <c r="G668" s="6"/>
      <c r="H668" s="6"/>
      <c r="O668" s="2"/>
    </row>
    <row r="669">
      <c r="C669" s="89"/>
      <c r="D669" s="88"/>
      <c r="E669" s="6"/>
      <c r="F669" s="6"/>
      <c r="G669" s="6"/>
      <c r="H669" s="6"/>
      <c r="O669" s="2"/>
    </row>
    <row r="670">
      <c r="C670" s="89"/>
      <c r="D670" s="88"/>
      <c r="E670" s="6"/>
      <c r="F670" s="6"/>
      <c r="G670" s="6"/>
      <c r="H670" s="6"/>
      <c r="O670" s="2"/>
    </row>
    <row r="671">
      <c r="C671" s="89"/>
      <c r="D671" s="88"/>
      <c r="E671" s="6"/>
      <c r="F671" s="6"/>
      <c r="G671" s="6"/>
      <c r="H671" s="6"/>
      <c r="O671" s="2"/>
    </row>
    <row r="672">
      <c r="C672" s="89"/>
      <c r="D672" s="88"/>
      <c r="E672" s="6"/>
      <c r="F672" s="6"/>
      <c r="G672" s="6"/>
      <c r="H672" s="6"/>
      <c r="O672" s="2"/>
    </row>
    <row r="673">
      <c r="C673" s="89"/>
      <c r="D673" s="88"/>
      <c r="E673" s="6"/>
      <c r="F673" s="6"/>
      <c r="G673" s="6"/>
      <c r="H673" s="6"/>
      <c r="O673" s="2"/>
    </row>
    <row r="674">
      <c r="C674" s="89"/>
      <c r="D674" s="88"/>
      <c r="E674" s="6"/>
      <c r="F674" s="6"/>
      <c r="G674" s="6"/>
      <c r="H674" s="6"/>
      <c r="O674" s="2"/>
    </row>
    <row r="675">
      <c r="C675" s="89"/>
      <c r="D675" s="88"/>
      <c r="E675" s="6"/>
      <c r="F675" s="6"/>
      <c r="G675" s="6"/>
      <c r="H675" s="6"/>
      <c r="O675" s="2"/>
    </row>
    <row r="676">
      <c r="C676" s="89"/>
      <c r="D676" s="88"/>
      <c r="E676" s="6"/>
      <c r="F676" s="6"/>
      <c r="G676" s="6"/>
      <c r="H676" s="6"/>
      <c r="O676" s="2"/>
    </row>
    <row r="677">
      <c r="C677" s="89"/>
      <c r="D677" s="88"/>
      <c r="E677" s="6"/>
      <c r="F677" s="6"/>
      <c r="G677" s="6"/>
      <c r="H677" s="6"/>
      <c r="O677" s="2"/>
    </row>
    <row r="678">
      <c r="C678" s="89"/>
      <c r="D678" s="88"/>
      <c r="E678" s="6"/>
      <c r="F678" s="6"/>
      <c r="G678" s="6"/>
      <c r="H678" s="6"/>
      <c r="O678" s="2"/>
    </row>
    <row r="679">
      <c r="C679" s="89"/>
      <c r="D679" s="88"/>
      <c r="E679" s="6"/>
      <c r="F679" s="6"/>
      <c r="G679" s="6"/>
      <c r="H679" s="6"/>
      <c r="O679" s="2"/>
    </row>
    <row r="680">
      <c r="C680" s="89"/>
      <c r="D680" s="88"/>
      <c r="E680" s="6"/>
      <c r="F680" s="6"/>
      <c r="G680" s="6"/>
      <c r="H680" s="6"/>
      <c r="O680" s="2"/>
    </row>
    <row r="681">
      <c r="C681" s="89"/>
      <c r="D681" s="88"/>
      <c r="E681" s="6"/>
      <c r="F681" s="6"/>
      <c r="G681" s="6"/>
      <c r="H681" s="6"/>
      <c r="O681" s="2"/>
    </row>
    <row r="682">
      <c r="C682" s="89"/>
      <c r="D682" s="88"/>
      <c r="E682" s="6"/>
      <c r="F682" s="6"/>
      <c r="G682" s="6"/>
      <c r="H682" s="6"/>
      <c r="O682" s="2"/>
    </row>
    <row r="683">
      <c r="C683" s="89"/>
      <c r="D683" s="88"/>
      <c r="E683" s="6"/>
      <c r="F683" s="6"/>
      <c r="G683" s="6"/>
      <c r="H683" s="6"/>
      <c r="O683" s="2"/>
    </row>
    <row r="684">
      <c r="C684" s="89"/>
      <c r="D684" s="88"/>
      <c r="E684" s="6"/>
      <c r="F684" s="6"/>
      <c r="G684" s="6"/>
      <c r="H684" s="6"/>
      <c r="O684" s="2"/>
    </row>
    <row r="685">
      <c r="C685" s="89"/>
      <c r="D685" s="88"/>
      <c r="E685" s="6"/>
      <c r="F685" s="6"/>
      <c r="G685" s="6"/>
      <c r="H685" s="6"/>
      <c r="O685" s="2"/>
    </row>
    <row r="686">
      <c r="C686" s="89"/>
      <c r="D686" s="88"/>
      <c r="E686" s="6"/>
      <c r="F686" s="6"/>
      <c r="G686" s="6"/>
      <c r="H686" s="6"/>
      <c r="O686" s="2"/>
    </row>
    <row r="687">
      <c r="C687" s="89"/>
      <c r="D687" s="88"/>
      <c r="E687" s="6"/>
      <c r="F687" s="6"/>
      <c r="G687" s="6"/>
      <c r="H687" s="6"/>
      <c r="O687" s="2"/>
    </row>
    <row r="688">
      <c r="C688" s="89"/>
      <c r="D688" s="88"/>
      <c r="E688" s="6"/>
      <c r="F688" s="6"/>
      <c r="G688" s="6"/>
      <c r="H688" s="6"/>
      <c r="O688" s="2"/>
    </row>
    <row r="689">
      <c r="C689" s="89"/>
      <c r="D689" s="88"/>
      <c r="E689" s="6"/>
      <c r="F689" s="6"/>
      <c r="G689" s="6"/>
      <c r="H689" s="6"/>
      <c r="O689" s="2"/>
    </row>
    <row r="690">
      <c r="C690" s="89"/>
      <c r="D690" s="88"/>
      <c r="E690" s="6"/>
      <c r="F690" s="6"/>
      <c r="G690" s="6"/>
      <c r="H690" s="6"/>
      <c r="O690" s="2"/>
    </row>
    <row r="691">
      <c r="C691" s="89"/>
      <c r="D691" s="88"/>
      <c r="E691" s="6"/>
      <c r="F691" s="6"/>
      <c r="G691" s="6"/>
      <c r="H691" s="6"/>
      <c r="O691" s="2"/>
    </row>
    <row r="692">
      <c r="C692" s="89"/>
      <c r="D692" s="88"/>
      <c r="E692" s="6"/>
      <c r="F692" s="6"/>
      <c r="G692" s="6"/>
      <c r="H692" s="6"/>
      <c r="O692" s="2"/>
    </row>
    <row r="693">
      <c r="C693" s="89"/>
      <c r="D693" s="88"/>
      <c r="E693" s="6"/>
      <c r="F693" s="6"/>
      <c r="G693" s="6"/>
      <c r="H693" s="6"/>
      <c r="O693" s="2"/>
    </row>
    <row r="694">
      <c r="C694" s="89"/>
      <c r="D694" s="88"/>
      <c r="E694" s="6"/>
      <c r="F694" s="6"/>
      <c r="G694" s="6"/>
      <c r="H694" s="6"/>
      <c r="O694" s="2"/>
    </row>
    <row r="695">
      <c r="C695" s="89"/>
      <c r="D695" s="88"/>
      <c r="E695" s="6"/>
      <c r="F695" s="6"/>
      <c r="G695" s="6"/>
      <c r="H695" s="6"/>
      <c r="O695" s="2"/>
    </row>
    <row r="696">
      <c r="C696" s="89"/>
      <c r="D696" s="88"/>
      <c r="E696" s="6"/>
      <c r="F696" s="6"/>
      <c r="G696" s="6"/>
      <c r="H696" s="6"/>
      <c r="O696" s="2"/>
    </row>
    <row r="697">
      <c r="C697" s="89"/>
      <c r="D697" s="88"/>
      <c r="E697" s="6"/>
      <c r="F697" s="6"/>
      <c r="G697" s="6"/>
      <c r="H697" s="6"/>
      <c r="O697" s="2"/>
    </row>
    <row r="698">
      <c r="C698" s="89"/>
      <c r="D698" s="88"/>
      <c r="E698" s="6"/>
      <c r="F698" s="6"/>
      <c r="G698" s="6"/>
      <c r="H698" s="6"/>
      <c r="O698" s="2"/>
    </row>
    <row r="699">
      <c r="C699" s="89"/>
      <c r="D699" s="88"/>
      <c r="E699" s="6"/>
      <c r="F699" s="6"/>
      <c r="G699" s="6"/>
      <c r="H699" s="6"/>
      <c r="O699" s="2"/>
    </row>
    <row r="700">
      <c r="C700" s="89"/>
      <c r="D700" s="88"/>
      <c r="E700" s="6"/>
      <c r="F700" s="6"/>
      <c r="G700" s="6"/>
      <c r="H700" s="6"/>
      <c r="O700" s="2"/>
    </row>
    <row r="701">
      <c r="C701" s="89"/>
      <c r="D701" s="88"/>
      <c r="E701" s="6"/>
      <c r="F701" s="6"/>
      <c r="G701" s="6"/>
      <c r="H701" s="6"/>
      <c r="O701" s="2"/>
    </row>
    <row r="702">
      <c r="C702" s="89"/>
      <c r="D702" s="88"/>
      <c r="E702" s="6"/>
      <c r="F702" s="6"/>
      <c r="G702" s="6"/>
      <c r="H702" s="6"/>
      <c r="O702" s="2"/>
    </row>
    <row r="703">
      <c r="C703" s="89"/>
      <c r="D703" s="88"/>
      <c r="E703" s="6"/>
      <c r="F703" s="6"/>
      <c r="G703" s="6"/>
      <c r="H703" s="6"/>
      <c r="O703" s="2"/>
    </row>
    <row r="704">
      <c r="C704" s="89"/>
      <c r="D704" s="88"/>
      <c r="E704" s="6"/>
      <c r="F704" s="6"/>
      <c r="G704" s="6"/>
      <c r="H704" s="6"/>
      <c r="O704" s="2"/>
    </row>
    <row r="705">
      <c r="C705" s="89"/>
      <c r="D705" s="88"/>
      <c r="E705" s="6"/>
      <c r="F705" s="6"/>
      <c r="G705" s="6"/>
      <c r="H705" s="6"/>
      <c r="O705" s="2"/>
    </row>
    <row r="706">
      <c r="C706" s="89"/>
      <c r="D706" s="88"/>
      <c r="E706" s="6"/>
      <c r="F706" s="6"/>
      <c r="G706" s="6"/>
      <c r="H706" s="6"/>
      <c r="O706" s="2"/>
    </row>
    <row r="707">
      <c r="C707" s="89"/>
      <c r="D707" s="88"/>
      <c r="E707" s="6"/>
      <c r="F707" s="6"/>
      <c r="G707" s="6"/>
      <c r="H707" s="6"/>
      <c r="O707" s="2"/>
    </row>
    <row r="708">
      <c r="C708" s="89"/>
      <c r="D708" s="88"/>
      <c r="E708" s="6"/>
      <c r="F708" s="6"/>
      <c r="G708" s="6"/>
      <c r="H708" s="6"/>
      <c r="O708" s="2"/>
    </row>
    <row r="709">
      <c r="C709" s="89"/>
      <c r="D709" s="88"/>
      <c r="E709" s="6"/>
      <c r="F709" s="6"/>
      <c r="G709" s="6"/>
      <c r="H709" s="6"/>
      <c r="O709" s="2"/>
    </row>
    <row r="710">
      <c r="C710" s="89"/>
      <c r="D710" s="88"/>
      <c r="E710" s="6"/>
      <c r="F710" s="6"/>
      <c r="G710" s="6"/>
      <c r="H710" s="6"/>
      <c r="O710" s="2"/>
    </row>
    <row r="711">
      <c r="C711" s="89"/>
      <c r="D711" s="88"/>
      <c r="E711" s="6"/>
      <c r="F711" s="6"/>
      <c r="G711" s="6"/>
      <c r="H711" s="6"/>
      <c r="O711" s="2"/>
    </row>
    <row r="712">
      <c r="C712" s="89"/>
      <c r="D712" s="88"/>
      <c r="E712" s="6"/>
      <c r="F712" s="6"/>
      <c r="G712" s="6"/>
      <c r="H712" s="6"/>
      <c r="O712" s="2"/>
    </row>
    <row r="713">
      <c r="C713" s="89"/>
      <c r="D713" s="88"/>
      <c r="E713" s="6"/>
      <c r="F713" s="6"/>
      <c r="G713" s="6"/>
      <c r="H713" s="6"/>
      <c r="O713" s="2"/>
    </row>
    <row r="714">
      <c r="C714" s="89"/>
      <c r="D714" s="88"/>
      <c r="E714" s="6"/>
      <c r="F714" s="6"/>
      <c r="G714" s="6"/>
      <c r="H714" s="6"/>
      <c r="O714" s="2"/>
    </row>
    <row r="715">
      <c r="C715" s="89"/>
      <c r="D715" s="88"/>
      <c r="E715" s="6"/>
      <c r="F715" s="6"/>
      <c r="G715" s="6"/>
      <c r="H715" s="6"/>
      <c r="O715" s="2"/>
    </row>
    <row r="716">
      <c r="C716" s="89"/>
      <c r="D716" s="88"/>
      <c r="E716" s="6"/>
      <c r="F716" s="6"/>
      <c r="G716" s="6"/>
      <c r="H716" s="6"/>
      <c r="O716" s="2"/>
    </row>
    <row r="717">
      <c r="C717" s="89"/>
      <c r="D717" s="88"/>
      <c r="E717" s="6"/>
      <c r="F717" s="6"/>
      <c r="G717" s="6"/>
      <c r="H717" s="6"/>
      <c r="O717" s="2"/>
    </row>
    <row r="718">
      <c r="C718" s="89"/>
      <c r="D718" s="88"/>
      <c r="E718" s="6"/>
      <c r="F718" s="6"/>
      <c r="G718" s="6"/>
      <c r="H718" s="6"/>
      <c r="O718" s="2"/>
    </row>
    <row r="719">
      <c r="C719" s="89"/>
      <c r="D719" s="88"/>
      <c r="E719" s="6"/>
      <c r="F719" s="6"/>
      <c r="G719" s="6"/>
      <c r="H719" s="6"/>
      <c r="O719" s="2"/>
    </row>
    <row r="720">
      <c r="C720" s="89"/>
      <c r="D720" s="88"/>
      <c r="E720" s="6"/>
      <c r="F720" s="6"/>
      <c r="G720" s="6"/>
      <c r="H720" s="6"/>
      <c r="O720" s="2"/>
    </row>
    <row r="721">
      <c r="C721" s="89"/>
      <c r="D721" s="88"/>
      <c r="E721" s="6"/>
      <c r="F721" s="6"/>
      <c r="G721" s="6"/>
      <c r="H721" s="6"/>
      <c r="O721" s="2"/>
    </row>
    <row r="722">
      <c r="C722" s="89"/>
      <c r="D722" s="88"/>
      <c r="E722" s="6"/>
      <c r="F722" s="6"/>
      <c r="G722" s="6"/>
      <c r="H722" s="6"/>
      <c r="O722" s="2"/>
    </row>
    <row r="723">
      <c r="C723" s="89"/>
      <c r="D723" s="88"/>
      <c r="E723" s="6"/>
      <c r="F723" s="6"/>
      <c r="G723" s="6"/>
      <c r="H723" s="6"/>
      <c r="O723" s="2"/>
    </row>
    <row r="724">
      <c r="C724" s="89"/>
      <c r="D724" s="88"/>
      <c r="E724" s="6"/>
      <c r="F724" s="6"/>
      <c r="G724" s="6"/>
      <c r="H724" s="6"/>
      <c r="O724" s="2"/>
    </row>
    <row r="725">
      <c r="C725" s="89"/>
      <c r="D725" s="88"/>
      <c r="E725" s="6"/>
      <c r="F725" s="6"/>
      <c r="G725" s="6"/>
      <c r="H725" s="6"/>
      <c r="O725" s="2"/>
    </row>
    <row r="726">
      <c r="C726" s="89"/>
      <c r="D726" s="88"/>
      <c r="E726" s="6"/>
      <c r="F726" s="6"/>
      <c r="G726" s="6"/>
      <c r="H726" s="6"/>
      <c r="O726" s="2"/>
    </row>
    <row r="727">
      <c r="C727" s="89"/>
      <c r="D727" s="88"/>
      <c r="E727" s="6"/>
      <c r="F727" s="6"/>
      <c r="G727" s="6"/>
      <c r="H727" s="6"/>
      <c r="O727" s="2"/>
    </row>
    <row r="728">
      <c r="C728" s="89"/>
      <c r="D728" s="88"/>
      <c r="E728" s="6"/>
      <c r="F728" s="6"/>
      <c r="G728" s="6"/>
      <c r="H728" s="6"/>
      <c r="O728" s="2"/>
    </row>
    <row r="729">
      <c r="C729" s="89"/>
      <c r="D729" s="88"/>
      <c r="E729" s="6"/>
      <c r="F729" s="6"/>
      <c r="G729" s="6"/>
      <c r="H729" s="6"/>
      <c r="O729" s="2"/>
    </row>
    <row r="730">
      <c r="C730" s="89"/>
      <c r="D730" s="88"/>
      <c r="E730" s="6"/>
      <c r="F730" s="6"/>
      <c r="G730" s="6"/>
      <c r="H730" s="6"/>
      <c r="O730" s="2"/>
    </row>
    <row r="731">
      <c r="C731" s="89"/>
      <c r="D731" s="88"/>
      <c r="E731" s="6"/>
      <c r="F731" s="6"/>
      <c r="G731" s="6"/>
      <c r="H731" s="6"/>
      <c r="O731" s="2"/>
    </row>
    <row r="732">
      <c r="C732" s="89"/>
      <c r="D732" s="88"/>
      <c r="E732" s="6"/>
      <c r="F732" s="6"/>
      <c r="G732" s="6"/>
      <c r="H732" s="6"/>
      <c r="O732" s="2"/>
    </row>
    <row r="733">
      <c r="C733" s="89"/>
      <c r="D733" s="88"/>
      <c r="E733" s="6"/>
      <c r="F733" s="6"/>
      <c r="G733" s="6"/>
      <c r="H733" s="6"/>
      <c r="O733" s="2"/>
    </row>
    <row r="734">
      <c r="C734" s="89"/>
      <c r="D734" s="88"/>
      <c r="E734" s="6"/>
      <c r="F734" s="6"/>
      <c r="G734" s="6"/>
      <c r="H734" s="6"/>
      <c r="O734" s="2"/>
    </row>
    <row r="735">
      <c r="C735" s="89"/>
      <c r="D735" s="88"/>
      <c r="E735" s="6"/>
      <c r="F735" s="6"/>
      <c r="G735" s="6"/>
      <c r="H735" s="6"/>
      <c r="O735" s="2"/>
    </row>
    <row r="736">
      <c r="C736" s="89"/>
      <c r="D736" s="88"/>
      <c r="E736" s="6"/>
      <c r="F736" s="6"/>
      <c r="G736" s="6"/>
      <c r="H736" s="6"/>
      <c r="O736" s="2"/>
    </row>
    <row r="737">
      <c r="C737" s="89"/>
      <c r="D737" s="88"/>
      <c r="E737" s="6"/>
      <c r="F737" s="6"/>
      <c r="G737" s="6"/>
      <c r="H737" s="6"/>
      <c r="O737" s="2"/>
    </row>
    <row r="738">
      <c r="C738" s="89"/>
      <c r="D738" s="88"/>
      <c r="E738" s="6"/>
      <c r="F738" s="6"/>
      <c r="G738" s="6"/>
      <c r="H738" s="6"/>
      <c r="O738" s="2"/>
    </row>
    <row r="739">
      <c r="C739" s="89"/>
      <c r="D739" s="88"/>
      <c r="E739" s="6"/>
      <c r="F739" s="6"/>
      <c r="G739" s="6"/>
      <c r="H739" s="6"/>
      <c r="O739" s="2"/>
    </row>
    <row r="740">
      <c r="C740" s="89"/>
      <c r="D740" s="88"/>
      <c r="E740" s="6"/>
      <c r="F740" s="6"/>
      <c r="G740" s="6"/>
      <c r="H740" s="6"/>
      <c r="O740" s="2"/>
    </row>
    <row r="741">
      <c r="C741" s="89"/>
      <c r="D741" s="88"/>
      <c r="E741" s="6"/>
      <c r="F741" s="6"/>
      <c r="G741" s="6"/>
      <c r="H741" s="6"/>
      <c r="O741" s="2"/>
    </row>
    <row r="742">
      <c r="C742" s="89"/>
      <c r="D742" s="88"/>
      <c r="E742" s="6"/>
      <c r="F742" s="6"/>
      <c r="G742" s="6"/>
      <c r="H742" s="6"/>
      <c r="O742" s="2"/>
    </row>
    <row r="743">
      <c r="C743" s="89"/>
      <c r="D743" s="88"/>
      <c r="E743" s="6"/>
      <c r="F743" s="6"/>
      <c r="G743" s="6"/>
      <c r="H743" s="6"/>
      <c r="O743" s="2"/>
    </row>
    <row r="744">
      <c r="C744" s="89"/>
      <c r="D744" s="88"/>
      <c r="E744" s="6"/>
      <c r="F744" s="6"/>
      <c r="G744" s="6"/>
      <c r="H744" s="6"/>
      <c r="O744" s="2"/>
    </row>
    <row r="745">
      <c r="C745" s="89"/>
      <c r="D745" s="88"/>
      <c r="E745" s="6"/>
      <c r="F745" s="6"/>
      <c r="G745" s="6"/>
      <c r="H745" s="6"/>
      <c r="O745" s="2"/>
    </row>
    <row r="746">
      <c r="C746" s="89"/>
      <c r="D746" s="88"/>
      <c r="E746" s="6"/>
      <c r="F746" s="6"/>
      <c r="G746" s="6"/>
      <c r="H746" s="6"/>
      <c r="O746" s="2"/>
    </row>
    <row r="747">
      <c r="C747" s="89"/>
      <c r="D747" s="88"/>
      <c r="E747" s="6"/>
      <c r="F747" s="6"/>
      <c r="G747" s="6"/>
      <c r="H747" s="6"/>
      <c r="O747" s="2"/>
    </row>
    <row r="748">
      <c r="C748" s="89"/>
      <c r="D748" s="88"/>
      <c r="E748" s="6"/>
      <c r="F748" s="6"/>
      <c r="G748" s="6"/>
      <c r="H748" s="6"/>
      <c r="O748" s="2"/>
    </row>
    <row r="749">
      <c r="C749" s="89"/>
      <c r="D749" s="88"/>
      <c r="E749" s="6"/>
      <c r="F749" s="6"/>
      <c r="G749" s="6"/>
      <c r="H749" s="6"/>
      <c r="O749" s="2"/>
    </row>
    <row r="750">
      <c r="C750" s="89"/>
      <c r="D750" s="88"/>
      <c r="E750" s="6"/>
      <c r="F750" s="6"/>
      <c r="G750" s="6"/>
      <c r="H750" s="6"/>
      <c r="O750" s="2"/>
    </row>
    <row r="751">
      <c r="C751" s="89"/>
      <c r="D751" s="88"/>
      <c r="E751" s="6"/>
      <c r="F751" s="6"/>
      <c r="G751" s="6"/>
      <c r="H751" s="6"/>
      <c r="O751" s="2"/>
    </row>
    <row r="752">
      <c r="C752" s="89"/>
      <c r="D752" s="88"/>
      <c r="E752" s="6"/>
      <c r="F752" s="6"/>
      <c r="G752" s="6"/>
      <c r="H752" s="6"/>
      <c r="O752" s="2"/>
    </row>
    <row r="753">
      <c r="C753" s="89"/>
      <c r="D753" s="88"/>
      <c r="E753" s="6"/>
      <c r="F753" s="6"/>
      <c r="G753" s="6"/>
      <c r="H753" s="6"/>
      <c r="O753" s="2"/>
    </row>
    <row r="754">
      <c r="C754" s="89"/>
      <c r="D754" s="88"/>
      <c r="E754" s="6"/>
      <c r="F754" s="6"/>
      <c r="G754" s="6"/>
      <c r="H754" s="6"/>
      <c r="O754" s="2"/>
    </row>
    <row r="755">
      <c r="C755" s="89"/>
      <c r="D755" s="88"/>
      <c r="E755" s="6"/>
      <c r="F755" s="6"/>
      <c r="G755" s="6"/>
      <c r="H755" s="6"/>
      <c r="O755" s="2"/>
    </row>
    <row r="756">
      <c r="C756" s="89"/>
      <c r="D756" s="88"/>
      <c r="E756" s="6"/>
      <c r="F756" s="6"/>
      <c r="G756" s="6"/>
      <c r="H756" s="6"/>
      <c r="O756" s="2"/>
    </row>
    <row r="757">
      <c r="C757" s="89"/>
      <c r="D757" s="88"/>
      <c r="E757" s="6"/>
      <c r="F757" s="6"/>
      <c r="G757" s="6"/>
      <c r="H757" s="6"/>
      <c r="O757" s="2"/>
    </row>
    <row r="758">
      <c r="C758" s="89"/>
      <c r="D758" s="88"/>
      <c r="E758" s="6"/>
      <c r="F758" s="6"/>
      <c r="G758" s="6"/>
      <c r="H758" s="6"/>
      <c r="O758" s="2"/>
    </row>
    <row r="759">
      <c r="C759" s="89"/>
      <c r="D759" s="88"/>
      <c r="E759" s="6"/>
      <c r="F759" s="6"/>
      <c r="G759" s="6"/>
      <c r="H759" s="6"/>
      <c r="O759" s="2"/>
    </row>
    <row r="760">
      <c r="C760" s="89"/>
      <c r="D760" s="88"/>
      <c r="E760" s="6"/>
      <c r="F760" s="6"/>
      <c r="G760" s="6"/>
      <c r="H760" s="6"/>
      <c r="O760" s="2"/>
    </row>
    <row r="761">
      <c r="C761" s="89"/>
      <c r="D761" s="88"/>
      <c r="E761" s="6"/>
      <c r="F761" s="6"/>
      <c r="G761" s="6"/>
      <c r="H761" s="6"/>
      <c r="O761" s="2"/>
    </row>
    <row r="762">
      <c r="C762" s="89"/>
      <c r="D762" s="88"/>
      <c r="E762" s="6"/>
      <c r="F762" s="6"/>
      <c r="G762" s="6"/>
      <c r="H762" s="6"/>
      <c r="O762" s="2"/>
    </row>
    <row r="763">
      <c r="C763" s="89"/>
      <c r="D763" s="88"/>
      <c r="E763" s="6"/>
      <c r="F763" s="6"/>
      <c r="G763" s="6"/>
      <c r="H763" s="6"/>
      <c r="O763" s="2"/>
    </row>
    <row r="764">
      <c r="C764" s="89"/>
      <c r="D764" s="88"/>
      <c r="E764" s="6"/>
      <c r="F764" s="6"/>
      <c r="G764" s="6"/>
      <c r="H764" s="6"/>
      <c r="O764" s="2"/>
    </row>
    <row r="765">
      <c r="C765" s="89"/>
      <c r="D765" s="88"/>
      <c r="E765" s="6"/>
      <c r="F765" s="6"/>
      <c r="G765" s="6"/>
      <c r="H765" s="6"/>
      <c r="O765" s="2"/>
    </row>
    <row r="766">
      <c r="C766" s="89"/>
      <c r="D766" s="88"/>
      <c r="E766" s="6"/>
      <c r="F766" s="6"/>
      <c r="G766" s="6"/>
      <c r="H766" s="6"/>
      <c r="O766" s="2"/>
    </row>
    <row r="767">
      <c r="C767" s="89"/>
      <c r="D767" s="88"/>
      <c r="E767" s="6"/>
      <c r="F767" s="6"/>
      <c r="G767" s="6"/>
      <c r="H767" s="6"/>
      <c r="O767" s="2"/>
    </row>
    <row r="768">
      <c r="C768" s="89"/>
      <c r="D768" s="88"/>
      <c r="E768" s="6"/>
      <c r="F768" s="6"/>
      <c r="G768" s="6"/>
      <c r="H768" s="6"/>
      <c r="O768" s="2"/>
    </row>
    <row r="769">
      <c r="C769" s="89"/>
      <c r="D769" s="88"/>
      <c r="E769" s="6"/>
      <c r="F769" s="6"/>
      <c r="G769" s="6"/>
      <c r="H769" s="6"/>
      <c r="O769" s="2"/>
    </row>
    <row r="770">
      <c r="C770" s="89"/>
      <c r="D770" s="88"/>
      <c r="E770" s="6"/>
      <c r="F770" s="6"/>
      <c r="G770" s="6"/>
      <c r="H770" s="6"/>
      <c r="O770" s="2"/>
    </row>
    <row r="771">
      <c r="C771" s="89"/>
      <c r="D771" s="88"/>
      <c r="E771" s="6"/>
      <c r="F771" s="6"/>
      <c r="G771" s="6"/>
      <c r="H771" s="6"/>
      <c r="O771" s="2"/>
    </row>
    <row r="772">
      <c r="C772" s="89"/>
      <c r="D772" s="88"/>
      <c r="E772" s="6"/>
      <c r="F772" s="6"/>
      <c r="G772" s="6"/>
      <c r="H772" s="6"/>
      <c r="O772" s="2"/>
    </row>
    <row r="773">
      <c r="C773" s="89"/>
      <c r="D773" s="88"/>
      <c r="E773" s="6"/>
      <c r="F773" s="6"/>
      <c r="G773" s="6"/>
      <c r="H773" s="6"/>
      <c r="O773" s="2"/>
    </row>
    <row r="774">
      <c r="C774" s="89"/>
      <c r="D774" s="88"/>
      <c r="E774" s="6"/>
      <c r="F774" s="6"/>
      <c r="G774" s="6"/>
      <c r="H774" s="6"/>
      <c r="O774" s="2"/>
    </row>
    <row r="775">
      <c r="C775" s="89"/>
      <c r="D775" s="88"/>
      <c r="E775" s="6"/>
      <c r="F775" s="6"/>
      <c r="G775" s="6"/>
      <c r="H775" s="6"/>
      <c r="O775" s="2"/>
    </row>
    <row r="776">
      <c r="C776" s="89"/>
      <c r="D776" s="88"/>
      <c r="E776" s="6"/>
      <c r="F776" s="6"/>
      <c r="G776" s="6"/>
      <c r="H776" s="6"/>
      <c r="O776" s="2"/>
    </row>
    <row r="777">
      <c r="C777" s="89"/>
      <c r="D777" s="88"/>
      <c r="E777" s="6"/>
      <c r="F777" s="6"/>
      <c r="G777" s="6"/>
      <c r="H777" s="6"/>
      <c r="O777" s="2"/>
    </row>
    <row r="778">
      <c r="C778" s="89"/>
      <c r="D778" s="88"/>
      <c r="E778" s="6"/>
      <c r="F778" s="6"/>
      <c r="G778" s="6"/>
      <c r="H778" s="6"/>
      <c r="O778" s="2"/>
    </row>
    <row r="779">
      <c r="C779" s="89"/>
      <c r="D779" s="88"/>
      <c r="E779" s="6"/>
      <c r="F779" s="6"/>
      <c r="G779" s="6"/>
      <c r="H779" s="6"/>
      <c r="O779" s="2"/>
    </row>
    <row r="780">
      <c r="C780" s="89"/>
      <c r="D780" s="88"/>
      <c r="E780" s="6"/>
      <c r="F780" s="6"/>
      <c r="G780" s="6"/>
      <c r="H780" s="6"/>
      <c r="O780" s="2"/>
    </row>
    <row r="781">
      <c r="C781" s="89"/>
      <c r="D781" s="88"/>
      <c r="E781" s="6"/>
      <c r="F781" s="6"/>
      <c r="G781" s="6"/>
      <c r="H781" s="6"/>
      <c r="O781" s="2"/>
    </row>
    <row r="782">
      <c r="C782" s="89"/>
      <c r="D782" s="88"/>
      <c r="E782" s="6"/>
      <c r="F782" s="6"/>
      <c r="G782" s="6"/>
      <c r="H782" s="6"/>
      <c r="O782" s="2"/>
    </row>
    <row r="783">
      <c r="C783" s="89"/>
      <c r="D783" s="88"/>
      <c r="E783" s="6"/>
      <c r="F783" s="6"/>
      <c r="G783" s="6"/>
      <c r="H783" s="6"/>
      <c r="O783" s="2"/>
    </row>
    <row r="784">
      <c r="C784" s="89"/>
      <c r="D784" s="88"/>
      <c r="E784" s="6"/>
      <c r="F784" s="6"/>
      <c r="G784" s="6"/>
      <c r="H784" s="6"/>
      <c r="O784" s="2"/>
    </row>
    <row r="785">
      <c r="C785" s="89"/>
      <c r="D785" s="88"/>
      <c r="E785" s="6"/>
      <c r="F785" s="6"/>
      <c r="G785" s="6"/>
      <c r="H785" s="6"/>
      <c r="O785" s="2"/>
    </row>
    <row r="786">
      <c r="C786" s="89"/>
      <c r="D786" s="88"/>
      <c r="E786" s="6"/>
      <c r="F786" s="6"/>
      <c r="G786" s="6"/>
      <c r="H786" s="6"/>
      <c r="O786" s="2"/>
    </row>
    <row r="787">
      <c r="C787" s="89"/>
      <c r="D787" s="88"/>
      <c r="E787" s="6"/>
      <c r="F787" s="6"/>
      <c r="G787" s="6"/>
      <c r="H787" s="6"/>
      <c r="O787" s="2"/>
    </row>
    <row r="788">
      <c r="C788" s="89"/>
      <c r="D788" s="88"/>
      <c r="E788" s="6"/>
      <c r="F788" s="6"/>
      <c r="G788" s="6"/>
      <c r="H788" s="6"/>
      <c r="O788" s="2"/>
    </row>
    <row r="789">
      <c r="C789" s="89"/>
      <c r="D789" s="88"/>
      <c r="E789" s="6"/>
      <c r="F789" s="6"/>
      <c r="G789" s="6"/>
      <c r="H789" s="6"/>
      <c r="O789" s="2"/>
    </row>
    <row r="790">
      <c r="C790" s="89"/>
      <c r="D790" s="88"/>
      <c r="E790" s="6"/>
      <c r="F790" s="6"/>
      <c r="G790" s="6"/>
      <c r="H790" s="6"/>
      <c r="O790" s="2"/>
    </row>
    <row r="791">
      <c r="C791" s="89"/>
      <c r="D791" s="88"/>
      <c r="E791" s="6"/>
      <c r="F791" s="6"/>
      <c r="G791" s="6"/>
      <c r="H791" s="6"/>
      <c r="O791" s="2"/>
    </row>
    <row r="792">
      <c r="C792" s="89"/>
      <c r="D792" s="88"/>
      <c r="E792" s="6"/>
      <c r="F792" s="6"/>
      <c r="G792" s="6"/>
      <c r="H792" s="6"/>
      <c r="O792" s="2"/>
    </row>
    <row r="793">
      <c r="C793" s="89"/>
      <c r="D793" s="88"/>
      <c r="E793" s="6"/>
      <c r="F793" s="6"/>
      <c r="G793" s="6"/>
      <c r="H793" s="6"/>
      <c r="O793" s="2"/>
    </row>
    <row r="794">
      <c r="C794" s="89"/>
      <c r="D794" s="88"/>
      <c r="E794" s="6"/>
      <c r="F794" s="6"/>
      <c r="G794" s="6"/>
      <c r="H794" s="6"/>
      <c r="O794" s="2"/>
    </row>
    <row r="795">
      <c r="C795" s="89"/>
      <c r="D795" s="88"/>
      <c r="E795" s="6"/>
      <c r="F795" s="6"/>
      <c r="G795" s="6"/>
      <c r="H795" s="6"/>
      <c r="O795" s="2"/>
    </row>
    <row r="796">
      <c r="C796" s="89"/>
      <c r="D796" s="88"/>
      <c r="E796" s="6"/>
      <c r="F796" s="6"/>
      <c r="G796" s="6"/>
      <c r="H796" s="6"/>
      <c r="O796" s="2"/>
    </row>
    <row r="797">
      <c r="C797" s="89"/>
      <c r="D797" s="88"/>
      <c r="E797" s="6"/>
      <c r="F797" s="6"/>
      <c r="G797" s="6"/>
      <c r="H797" s="6"/>
      <c r="O797" s="2"/>
    </row>
    <row r="798">
      <c r="C798" s="89"/>
      <c r="D798" s="88"/>
      <c r="E798" s="6"/>
      <c r="F798" s="6"/>
      <c r="G798" s="6"/>
      <c r="H798" s="6"/>
      <c r="O798" s="2"/>
    </row>
    <row r="799">
      <c r="C799" s="89"/>
      <c r="D799" s="88"/>
      <c r="E799" s="6"/>
      <c r="F799" s="6"/>
      <c r="G799" s="6"/>
      <c r="H799" s="6"/>
      <c r="O799" s="2"/>
    </row>
    <row r="800">
      <c r="C800" s="89"/>
      <c r="D800" s="88"/>
      <c r="E800" s="6"/>
      <c r="F800" s="6"/>
      <c r="G800" s="6"/>
      <c r="H800" s="6"/>
      <c r="O800" s="2"/>
    </row>
    <row r="801">
      <c r="C801" s="89"/>
      <c r="D801" s="88"/>
      <c r="E801" s="6"/>
      <c r="F801" s="6"/>
      <c r="G801" s="6"/>
      <c r="H801" s="6"/>
      <c r="O801" s="2"/>
    </row>
    <row r="802">
      <c r="C802" s="89"/>
      <c r="D802" s="88"/>
      <c r="E802" s="6"/>
      <c r="F802" s="6"/>
      <c r="G802" s="6"/>
      <c r="H802" s="6"/>
      <c r="O802" s="2"/>
    </row>
    <row r="803">
      <c r="C803" s="89"/>
      <c r="D803" s="88"/>
      <c r="E803" s="6"/>
      <c r="F803" s="6"/>
      <c r="G803" s="6"/>
      <c r="H803" s="6"/>
      <c r="O803" s="2"/>
    </row>
    <row r="804">
      <c r="C804" s="89"/>
      <c r="D804" s="88"/>
      <c r="E804" s="6"/>
      <c r="F804" s="6"/>
      <c r="G804" s="6"/>
      <c r="H804" s="6"/>
      <c r="O804" s="2"/>
    </row>
    <row r="805">
      <c r="C805" s="89"/>
      <c r="D805" s="88"/>
      <c r="E805" s="6"/>
      <c r="F805" s="6"/>
      <c r="G805" s="6"/>
      <c r="H805" s="6"/>
      <c r="O805" s="2"/>
    </row>
    <row r="806">
      <c r="C806" s="89"/>
      <c r="D806" s="88"/>
      <c r="E806" s="6"/>
      <c r="F806" s="6"/>
      <c r="G806" s="6"/>
      <c r="H806" s="6"/>
      <c r="O806" s="2"/>
    </row>
    <row r="807">
      <c r="C807" s="89"/>
      <c r="D807" s="88"/>
      <c r="E807" s="6"/>
      <c r="F807" s="6"/>
      <c r="G807" s="6"/>
      <c r="H807" s="6"/>
      <c r="O807" s="2"/>
    </row>
    <row r="808">
      <c r="C808" s="89"/>
      <c r="D808" s="88"/>
      <c r="E808" s="6"/>
      <c r="F808" s="6"/>
      <c r="G808" s="6"/>
      <c r="H808" s="6"/>
      <c r="O808" s="2"/>
    </row>
    <row r="809">
      <c r="C809" s="89"/>
      <c r="D809" s="88"/>
      <c r="E809" s="6"/>
      <c r="F809" s="6"/>
      <c r="G809" s="6"/>
      <c r="H809" s="6"/>
      <c r="O809" s="2"/>
    </row>
    <row r="810">
      <c r="C810" s="89"/>
      <c r="D810" s="88"/>
      <c r="E810" s="6"/>
      <c r="F810" s="6"/>
      <c r="G810" s="6"/>
      <c r="H810" s="6"/>
      <c r="O810" s="2"/>
    </row>
    <row r="811">
      <c r="C811" s="89"/>
      <c r="D811" s="88"/>
      <c r="E811" s="6"/>
      <c r="F811" s="6"/>
      <c r="G811" s="6"/>
      <c r="H811" s="6"/>
      <c r="O811" s="2"/>
    </row>
    <row r="812">
      <c r="C812" s="89"/>
      <c r="D812" s="88"/>
      <c r="E812" s="6"/>
      <c r="F812" s="6"/>
      <c r="G812" s="6"/>
      <c r="H812" s="6"/>
      <c r="O812" s="2"/>
    </row>
    <row r="813">
      <c r="C813" s="89"/>
      <c r="D813" s="88"/>
      <c r="E813" s="6"/>
      <c r="F813" s="6"/>
      <c r="G813" s="6"/>
      <c r="H813" s="6"/>
      <c r="O813" s="2"/>
    </row>
    <row r="814">
      <c r="C814" s="89"/>
      <c r="D814" s="88"/>
      <c r="E814" s="6"/>
      <c r="F814" s="6"/>
      <c r="G814" s="6"/>
      <c r="H814" s="6"/>
      <c r="O814" s="2"/>
    </row>
    <row r="815">
      <c r="C815" s="89"/>
      <c r="D815" s="88"/>
      <c r="E815" s="6"/>
      <c r="F815" s="6"/>
      <c r="G815" s="6"/>
      <c r="H815" s="6"/>
      <c r="O815" s="2"/>
    </row>
    <row r="816">
      <c r="C816" s="89"/>
      <c r="D816" s="88"/>
      <c r="E816" s="6"/>
      <c r="F816" s="6"/>
      <c r="G816" s="6"/>
      <c r="H816" s="6"/>
      <c r="O816" s="2"/>
    </row>
    <row r="817">
      <c r="C817" s="89"/>
      <c r="D817" s="88"/>
      <c r="E817" s="6"/>
      <c r="F817" s="6"/>
      <c r="G817" s="6"/>
      <c r="H817" s="6"/>
      <c r="O817" s="2"/>
    </row>
    <row r="818">
      <c r="C818" s="89"/>
      <c r="D818" s="88"/>
      <c r="E818" s="6"/>
      <c r="F818" s="6"/>
      <c r="G818" s="6"/>
      <c r="H818" s="6"/>
      <c r="O818" s="2"/>
    </row>
    <row r="819">
      <c r="C819" s="89"/>
      <c r="D819" s="88"/>
      <c r="E819" s="6"/>
      <c r="F819" s="6"/>
      <c r="G819" s="6"/>
      <c r="H819" s="6"/>
      <c r="O819" s="2"/>
    </row>
    <row r="820">
      <c r="C820" s="89"/>
      <c r="D820" s="88"/>
      <c r="E820" s="6"/>
      <c r="F820" s="6"/>
      <c r="G820" s="6"/>
      <c r="H820" s="6"/>
      <c r="O820" s="2"/>
    </row>
    <row r="821">
      <c r="C821" s="89"/>
      <c r="D821" s="88"/>
      <c r="E821" s="6"/>
      <c r="F821" s="6"/>
      <c r="G821" s="6"/>
      <c r="H821" s="6"/>
      <c r="O821" s="2"/>
    </row>
    <row r="822">
      <c r="C822" s="89"/>
      <c r="D822" s="88"/>
      <c r="E822" s="6"/>
      <c r="F822" s="6"/>
      <c r="G822" s="6"/>
      <c r="H822" s="6"/>
      <c r="O822" s="2"/>
    </row>
    <row r="823">
      <c r="C823" s="89"/>
      <c r="D823" s="88"/>
      <c r="E823" s="6"/>
      <c r="F823" s="6"/>
      <c r="G823" s="6"/>
      <c r="H823" s="6"/>
      <c r="O823" s="2"/>
    </row>
    <row r="824">
      <c r="C824" s="89"/>
      <c r="D824" s="88"/>
      <c r="E824" s="6"/>
      <c r="F824" s="6"/>
      <c r="G824" s="6"/>
      <c r="H824" s="6"/>
      <c r="O824" s="2"/>
    </row>
    <row r="825">
      <c r="C825" s="89"/>
      <c r="D825" s="88"/>
      <c r="E825" s="6"/>
      <c r="F825" s="6"/>
      <c r="G825" s="6"/>
      <c r="H825" s="6"/>
      <c r="O825" s="2"/>
    </row>
    <row r="826">
      <c r="C826" s="89"/>
      <c r="D826" s="88"/>
      <c r="E826" s="6"/>
      <c r="F826" s="6"/>
      <c r="G826" s="6"/>
      <c r="H826" s="6"/>
      <c r="O826" s="2"/>
    </row>
    <row r="827">
      <c r="C827" s="89"/>
      <c r="D827" s="88"/>
      <c r="E827" s="6"/>
      <c r="F827" s="6"/>
      <c r="G827" s="6"/>
      <c r="H827" s="6"/>
      <c r="O827" s="2"/>
    </row>
    <row r="828">
      <c r="C828" s="89"/>
      <c r="D828" s="88"/>
      <c r="E828" s="6"/>
      <c r="F828" s="6"/>
      <c r="G828" s="6"/>
      <c r="H828" s="6"/>
      <c r="O828" s="2"/>
    </row>
    <row r="829">
      <c r="C829" s="89"/>
      <c r="D829" s="88"/>
      <c r="E829" s="6"/>
      <c r="F829" s="6"/>
      <c r="G829" s="6"/>
      <c r="H829" s="6"/>
      <c r="O829" s="2"/>
    </row>
    <row r="830">
      <c r="C830" s="89"/>
      <c r="D830" s="88"/>
      <c r="E830" s="6"/>
      <c r="F830" s="6"/>
      <c r="G830" s="6"/>
      <c r="H830" s="6"/>
      <c r="O830" s="2"/>
    </row>
    <row r="831">
      <c r="C831" s="89"/>
      <c r="D831" s="88"/>
      <c r="E831" s="6"/>
      <c r="F831" s="6"/>
      <c r="G831" s="6"/>
      <c r="H831" s="6"/>
      <c r="O831" s="2"/>
    </row>
    <row r="832">
      <c r="C832" s="89"/>
      <c r="D832" s="88"/>
      <c r="E832" s="6"/>
      <c r="F832" s="6"/>
      <c r="G832" s="6"/>
      <c r="H832" s="6"/>
      <c r="O832" s="2"/>
    </row>
    <row r="833">
      <c r="C833" s="89"/>
      <c r="D833" s="88"/>
      <c r="E833" s="6"/>
      <c r="F833" s="6"/>
      <c r="G833" s="6"/>
      <c r="H833" s="6"/>
      <c r="O833" s="2"/>
    </row>
    <row r="834">
      <c r="C834" s="89"/>
      <c r="D834" s="88"/>
      <c r="E834" s="6"/>
      <c r="F834" s="6"/>
      <c r="G834" s="6"/>
      <c r="H834" s="6"/>
      <c r="O834" s="2"/>
    </row>
    <row r="835">
      <c r="C835" s="89"/>
      <c r="D835" s="88"/>
      <c r="E835" s="6"/>
      <c r="F835" s="6"/>
      <c r="G835" s="6"/>
      <c r="H835" s="6"/>
      <c r="O835" s="2"/>
    </row>
    <row r="836">
      <c r="C836" s="89"/>
      <c r="D836" s="88"/>
      <c r="E836" s="6"/>
      <c r="F836" s="6"/>
      <c r="G836" s="6"/>
      <c r="H836" s="6"/>
      <c r="O836" s="2"/>
    </row>
    <row r="837">
      <c r="C837" s="89"/>
      <c r="D837" s="88"/>
      <c r="E837" s="6"/>
      <c r="F837" s="6"/>
      <c r="G837" s="6"/>
      <c r="H837" s="6"/>
      <c r="O837" s="2"/>
    </row>
    <row r="838">
      <c r="C838" s="89"/>
      <c r="D838" s="88"/>
      <c r="E838" s="6"/>
      <c r="F838" s="6"/>
      <c r="G838" s="6"/>
      <c r="H838" s="6"/>
      <c r="O838" s="2"/>
    </row>
    <row r="839">
      <c r="C839" s="89"/>
      <c r="D839" s="88"/>
      <c r="E839" s="6"/>
      <c r="F839" s="6"/>
      <c r="G839" s="6"/>
      <c r="H839" s="6"/>
      <c r="O839" s="2"/>
    </row>
    <row r="840">
      <c r="C840" s="89"/>
      <c r="D840" s="88"/>
      <c r="E840" s="6"/>
      <c r="F840" s="6"/>
      <c r="G840" s="6"/>
      <c r="H840" s="6"/>
      <c r="O840" s="2"/>
    </row>
    <row r="841">
      <c r="C841" s="89"/>
      <c r="D841" s="88"/>
      <c r="E841" s="6"/>
      <c r="F841" s="6"/>
      <c r="G841" s="6"/>
      <c r="H841" s="6"/>
      <c r="O841" s="2"/>
    </row>
    <row r="842">
      <c r="C842" s="89"/>
      <c r="D842" s="88"/>
      <c r="E842" s="6"/>
      <c r="F842" s="6"/>
      <c r="G842" s="6"/>
      <c r="H842" s="6"/>
      <c r="O842" s="2"/>
    </row>
    <row r="843">
      <c r="C843" s="89"/>
      <c r="D843" s="88"/>
      <c r="E843" s="6"/>
      <c r="F843" s="6"/>
      <c r="G843" s="6"/>
      <c r="H843" s="6"/>
      <c r="O843" s="2"/>
    </row>
    <row r="844">
      <c r="C844" s="89"/>
      <c r="D844" s="88"/>
      <c r="E844" s="6"/>
      <c r="F844" s="6"/>
      <c r="G844" s="6"/>
      <c r="H844" s="6"/>
      <c r="O844" s="2"/>
    </row>
    <row r="845">
      <c r="C845" s="89"/>
      <c r="D845" s="88"/>
      <c r="E845" s="6"/>
      <c r="F845" s="6"/>
      <c r="G845" s="6"/>
      <c r="H845" s="6"/>
      <c r="O845" s="2"/>
    </row>
    <row r="846">
      <c r="C846" s="89"/>
      <c r="D846" s="88"/>
      <c r="E846" s="6"/>
      <c r="F846" s="6"/>
      <c r="G846" s="6"/>
      <c r="H846" s="6"/>
      <c r="O846" s="2"/>
    </row>
    <row r="847">
      <c r="C847" s="89"/>
      <c r="D847" s="88"/>
      <c r="E847" s="6"/>
      <c r="F847" s="6"/>
      <c r="G847" s="6"/>
      <c r="H847" s="6"/>
      <c r="O847" s="2"/>
    </row>
    <row r="848">
      <c r="C848" s="89"/>
      <c r="D848" s="88"/>
      <c r="E848" s="6"/>
      <c r="F848" s="6"/>
      <c r="G848" s="6"/>
      <c r="H848" s="6"/>
      <c r="O848" s="2"/>
    </row>
    <row r="849">
      <c r="C849" s="89"/>
      <c r="D849" s="88"/>
      <c r="E849" s="6"/>
      <c r="F849" s="6"/>
      <c r="G849" s="6"/>
      <c r="H849" s="6"/>
      <c r="O849" s="2"/>
    </row>
    <row r="850">
      <c r="C850" s="89"/>
      <c r="D850" s="88"/>
      <c r="E850" s="6"/>
      <c r="F850" s="6"/>
      <c r="G850" s="6"/>
      <c r="H850" s="6"/>
      <c r="O850" s="2"/>
    </row>
    <row r="851">
      <c r="C851" s="89"/>
      <c r="D851" s="88"/>
      <c r="E851" s="6"/>
      <c r="F851" s="6"/>
      <c r="G851" s="6"/>
      <c r="H851" s="6"/>
      <c r="O851" s="2"/>
    </row>
    <row r="852">
      <c r="C852" s="89"/>
      <c r="D852" s="88"/>
      <c r="E852" s="6"/>
      <c r="F852" s="6"/>
      <c r="G852" s="6"/>
      <c r="H852" s="6"/>
      <c r="O852" s="2"/>
    </row>
    <row r="853">
      <c r="C853" s="89"/>
      <c r="D853" s="88"/>
      <c r="E853" s="6"/>
      <c r="F853" s="6"/>
      <c r="G853" s="6"/>
      <c r="H853" s="6"/>
      <c r="O853" s="2"/>
    </row>
    <row r="854">
      <c r="C854" s="89"/>
      <c r="D854" s="88"/>
      <c r="E854" s="6"/>
      <c r="F854" s="6"/>
      <c r="G854" s="6"/>
      <c r="H854" s="6"/>
      <c r="O854" s="2"/>
    </row>
    <row r="855">
      <c r="C855" s="89"/>
      <c r="D855" s="88"/>
      <c r="E855" s="6"/>
      <c r="F855" s="6"/>
      <c r="G855" s="6"/>
      <c r="H855" s="6"/>
      <c r="O855" s="2"/>
    </row>
    <row r="856">
      <c r="C856" s="89"/>
      <c r="D856" s="88"/>
      <c r="E856" s="6"/>
      <c r="F856" s="6"/>
      <c r="G856" s="6"/>
      <c r="H856" s="6"/>
      <c r="O856" s="2"/>
    </row>
    <row r="857">
      <c r="C857" s="89"/>
      <c r="D857" s="88"/>
      <c r="E857" s="6"/>
      <c r="F857" s="6"/>
      <c r="G857" s="6"/>
      <c r="H857" s="6"/>
      <c r="O857" s="2"/>
    </row>
    <row r="858">
      <c r="C858" s="89"/>
      <c r="D858" s="88"/>
      <c r="E858" s="6"/>
      <c r="F858" s="6"/>
      <c r="G858" s="6"/>
      <c r="H858" s="6"/>
      <c r="O858" s="2"/>
    </row>
    <row r="859">
      <c r="C859" s="89"/>
      <c r="D859" s="88"/>
      <c r="E859" s="6"/>
      <c r="F859" s="6"/>
      <c r="G859" s="6"/>
      <c r="H859" s="6"/>
      <c r="O859" s="2"/>
    </row>
    <row r="860">
      <c r="C860" s="89"/>
      <c r="D860" s="88"/>
      <c r="E860" s="6"/>
      <c r="F860" s="6"/>
      <c r="G860" s="6"/>
      <c r="H860" s="6"/>
      <c r="O860" s="2"/>
    </row>
    <row r="861">
      <c r="C861" s="89"/>
      <c r="D861" s="88"/>
      <c r="E861" s="6"/>
      <c r="F861" s="6"/>
      <c r="G861" s="6"/>
      <c r="H861" s="6"/>
      <c r="O861" s="2"/>
    </row>
    <row r="862">
      <c r="C862" s="89"/>
      <c r="D862" s="88"/>
      <c r="E862" s="6"/>
      <c r="F862" s="6"/>
      <c r="G862" s="6"/>
      <c r="H862" s="6"/>
      <c r="O862" s="2"/>
    </row>
    <row r="863">
      <c r="C863" s="89"/>
      <c r="D863" s="88"/>
      <c r="E863" s="6"/>
      <c r="F863" s="6"/>
      <c r="G863" s="6"/>
      <c r="H863" s="6"/>
      <c r="O863" s="2"/>
    </row>
    <row r="864">
      <c r="C864" s="89"/>
      <c r="D864" s="88"/>
      <c r="E864" s="6"/>
      <c r="F864" s="6"/>
      <c r="G864" s="6"/>
      <c r="H864" s="6"/>
      <c r="O864" s="2"/>
    </row>
    <row r="865">
      <c r="C865" s="89"/>
      <c r="D865" s="88"/>
      <c r="E865" s="6"/>
      <c r="F865" s="6"/>
      <c r="G865" s="6"/>
      <c r="H865" s="6"/>
      <c r="O865" s="2"/>
    </row>
    <row r="866">
      <c r="C866" s="89"/>
      <c r="D866" s="88"/>
      <c r="E866" s="6"/>
      <c r="F866" s="6"/>
      <c r="G866" s="6"/>
      <c r="H866" s="6"/>
      <c r="O866" s="2"/>
    </row>
    <row r="867">
      <c r="C867" s="89"/>
      <c r="D867" s="88"/>
      <c r="E867" s="6"/>
      <c r="F867" s="6"/>
      <c r="G867" s="6"/>
      <c r="H867" s="6"/>
      <c r="O867" s="2"/>
    </row>
    <row r="868">
      <c r="C868" s="89"/>
      <c r="D868" s="88"/>
      <c r="E868" s="6"/>
      <c r="F868" s="6"/>
      <c r="G868" s="6"/>
      <c r="H868" s="6"/>
      <c r="O868" s="2"/>
    </row>
    <row r="869">
      <c r="C869" s="89"/>
      <c r="D869" s="88"/>
      <c r="E869" s="6"/>
      <c r="F869" s="6"/>
      <c r="G869" s="6"/>
      <c r="H869" s="6"/>
      <c r="O869" s="2"/>
    </row>
    <row r="870">
      <c r="C870" s="89"/>
      <c r="D870" s="88"/>
      <c r="E870" s="6"/>
      <c r="F870" s="6"/>
      <c r="G870" s="6"/>
      <c r="H870" s="6"/>
      <c r="O870" s="2"/>
    </row>
    <row r="871">
      <c r="C871" s="89"/>
      <c r="D871" s="88"/>
      <c r="E871" s="6"/>
      <c r="F871" s="6"/>
      <c r="G871" s="6"/>
      <c r="H871" s="6"/>
      <c r="O871" s="2"/>
    </row>
    <row r="872">
      <c r="C872" s="89"/>
      <c r="D872" s="88"/>
      <c r="E872" s="6"/>
      <c r="F872" s="6"/>
      <c r="G872" s="6"/>
      <c r="H872" s="6"/>
      <c r="O872" s="2"/>
    </row>
    <row r="873">
      <c r="C873" s="89"/>
      <c r="D873" s="88"/>
      <c r="E873" s="6"/>
      <c r="F873" s="6"/>
      <c r="G873" s="6"/>
      <c r="H873" s="6"/>
      <c r="O873" s="2"/>
    </row>
    <row r="874">
      <c r="C874" s="89"/>
      <c r="D874" s="88"/>
      <c r="E874" s="6"/>
      <c r="F874" s="6"/>
      <c r="G874" s="6"/>
      <c r="H874" s="6"/>
      <c r="O874" s="2"/>
    </row>
    <row r="875">
      <c r="C875" s="89"/>
      <c r="D875" s="88"/>
      <c r="E875" s="6"/>
      <c r="F875" s="6"/>
      <c r="G875" s="6"/>
      <c r="H875" s="6"/>
      <c r="O875" s="2"/>
    </row>
    <row r="876">
      <c r="C876" s="89"/>
      <c r="D876" s="88"/>
      <c r="E876" s="6"/>
      <c r="F876" s="6"/>
      <c r="G876" s="6"/>
      <c r="H876" s="6"/>
      <c r="O876" s="2"/>
    </row>
    <row r="877">
      <c r="C877" s="89"/>
      <c r="D877" s="88"/>
      <c r="E877" s="6"/>
      <c r="F877" s="6"/>
      <c r="G877" s="6"/>
      <c r="H877" s="6"/>
      <c r="O877" s="2"/>
    </row>
    <row r="878">
      <c r="C878" s="89"/>
      <c r="D878" s="88"/>
      <c r="E878" s="6"/>
      <c r="F878" s="6"/>
      <c r="G878" s="6"/>
      <c r="H878" s="6"/>
      <c r="O878" s="2"/>
    </row>
    <row r="879">
      <c r="C879" s="89"/>
      <c r="D879" s="88"/>
      <c r="E879" s="6"/>
      <c r="F879" s="6"/>
      <c r="G879" s="6"/>
      <c r="H879" s="6"/>
      <c r="O879" s="2"/>
    </row>
    <row r="880">
      <c r="C880" s="89"/>
      <c r="D880" s="88"/>
      <c r="E880" s="6"/>
      <c r="F880" s="6"/>
      <c r="G880" s="6"/>
      <c r="H880" s="6"/>
      <c r="O880" s="2"/>
    </row>
    <row r="881">
      <c r="C881" s="89"/>
      <c r="D881" s="88"/>
      <c r="E881" s="6"/>
      <c r="F881" s="6"/>
      <c r="G881" s="6"/>
      <c r="H881" s="6"/>
      <c r="O881" s="2"/>
    </row>
    <row r="882">
      <c r="C882" s="89"/>
      <c r="D882" s="88"/>
      <c r="E882" s="6"/>
      <c r="F882" s="6"/>
      <c r="G882" s="6"/>
      <c r="H882" s="6"/>
      <c r="O882" s="2"/>
    </row>
    <row r="883">
      <c r="C883" s="89"/>
      <c r="D883" s="88"/>
      <c r="E883" s="6"/>
      <c r="F883" s="6"/>
      <c r="G883" s="6"/>
      <c r="H883" s="6"/>
      <c r="O883" s="2"/>
    </row>
    <row r="884">
      <c r="C884" s="89"/>
      <c r="D884" s="88"/>
      <c r="E884" s="6"/>
      <c r="F884" s="6"/>
      <c r="G884" s="6"/>
      <c r="H884" s="6"/>
      <c r="O884" s="2"/>
    </row>
    <row r="885">
      <c r="C885" s="89"/>
      <c r="D885" s="88"/>
      <c r="E885" s="6"/>
      <c r="F885" s="6"/>
      <c r="G885" s="6"/>
      <c r="H885" s="6"/>
      <c r="O885" s="2"/>
    </row>
    <row r="886">
      <c r="C886" s="89"/>
      <c r="D886" s="88"/>
      <c r="E886" s="6"/>
      <c r="F886" s="6"/>
      <c r="G886" s="6"/>
      <c r="H886" s="6"/>
      <c r="O886" s="2"/>
    </row>
    <row r="887">
      <c r="C887" s="89"/>
      <c r="D887" s="88"/>
      <c r="E887" s="6"/>
      <c r="F887" s="6"/>
      <c r="G887" s="6"/>
      <c r="H887" s="6"/>
      <c r="O887" s="2"/>
    </row>
    <row r="888">
      <c r="C888" s="89"/>
      <c r="D888" s="88"/>
      <c r="E888" s="6"/>
      <c r="F888" s="6"/>
      <c r="G888" s="6"/>
      <c r="H888" s="6"/>
      <c r="O888" s="2"/>
    </row>
    <row r="889">
      <c r="C889" s="89"/>
      <c r="D889" s="88"/>
      <c r="E889" s="6"/>
      <c r="F889" s="6"/>
      <c r="G889" s="6"/>
      <c r="H889" s="6"/>
      <c r="O889" s="2"/>
    </row>
    <row r="890">
      <c r="C890" s="89"/>
      <c r="D890" s="88"/>
      <c r="E890" s="6"/>
      <c r="F890" s="6"/>
      <c r="G890" s="6"/>
      <c r="H890" s="6"/>
      <c r="O890" s="2"/>
    </row>
    <row r="891">
      <c r="C891" s="89"/>
      <c r="D891" s="88"/>
      <c r="E891" s="6"/>
      <c r="F891" s="6"/>
      <c r="G891" s="6"/>
      <c r="H891" s="6"/>
      <c r="O891" s="2"/>
    </row>
    <row r="892">
      <c r="C892" s="89"/>
      <c r="D892" s="88"/>
      <c r="E892" s="6"/>
      <c r="F892" s="6"/>
      <c r="G892" s="6"/>
      <c r="H892" s="6"/>
      <c r="O892" s="2"/>
    </row>
    <row r="893">
      <c r="C893" s="89"/>
      <c r="D893" s="88"/>
      <c r="E893" s="6"/>
      <c r="F893" s="6"/>
      <c r="G893" s="6"/>
      <c r="H893" s="6"/>
      <c r="O893" s="2"/>
    </row>
    <row r="894">
      <c r="C894" s="89"/>
      <c r="D894" s="88"/>
      <c r="E894" s="6"/>
      <c r="F894" s="6"/>
      <c r="G894" s="6"/>
      <c r="H894" s="6"/>
      <c r="O894" s="2"/>
    </row>
    <row r="895">
      <c r="C895" s="89"/>
      <c r="D895" s="88"/>
      <c r="E895" s="6"/>
      <c r="F895" s="6"/>
      <c r="G895" s="6"/>
      <c r="H895" s="6"/>
      <c r="O895" s="2"/>
    </row>
    <row r="896">
      <c r="C896" s="89"/>
      <c r="D896" s="88"/>
      <c r="E896" s="6"/>
      <c r="F896" s="6"/>
      <c r="G896" s="6"/>
      <c r="H896" s="6"/>
      <c r="O896" s="2"/>
    </row>
    <row r="897">
      <c r="C897" s="89"/>
      <c r="D897" s="88"/>
      <c r="E897" s="6"/>
      <c r="F897" s="6"/>
      <c r="G897" s="6"/>
      <c r="H897" s="6"/>
      <c r="O897" s="2"/>
    </row>
    <row r="898">
      <c r="C898" s="89"/>
      <c r="D898" s="88"/>
      <c r="E898" s="6"/>
      <c r="F898" s="6"/>
      <c r="G898" s="6"/>
      <c r="H898" s="6"/>
      <c r="O898" s="2"/>
    </row>
    <row r="899">
      <c r="C899" s="89"/>
      <c r="D899" s="88"/>
      <c r="E899" s="6"/>
      <c r="F899" s="6"/>
      <c r="G899" s="6"/>
      <c r="H899" s="6"/>
      <c r="O899" s="2"/>
    </row>
    <row r="900">
      <c r="C900" s="89"/>
      <c r="D900" s="88"/>
      <c r="E900" s="6"/>
      <c r="F900" s="6"/>
      <c r="G900" s="6"/>
      <c r="H900" s="6"/>
      <c r="O900" s="2"/>
    </row>
    <row r="901">
      <c r="C901" s="89"/>
      <c r="D901" s="88"/>
      <c r="E901" s="6"/>
      <c r="F901" s="6"/>
      <c r="G901" s="6"/>
      <c r="H901" s="6"/>
      <c r="O901" s="2"/>
    </row>
    <row r="902">
      <c r="C902" s="89"/>
      <c r="D902" s="88"/>
      <c r="E902" s="6"/>
      <c r="F902" s="6"/>
      <c r="G902" s="6"/>
      <c r="H902" s="6"/>
      <c r="O902" s="2"/>
    </row>
    <row r="903">
      <c r="C903" s="89"/>
      <c r="D903" s="88"/>
      <c r="E903" s="6"/>
      <c r="F903" s="6"/>
      <c r="G903" s="6"/>
      <c r="H903" s="6"/>
      <c r="O903" s="2"/>
    </row>
    <row r="904">
      <c r="C904" s="89"/>
      <c r="D904" s="88"/>
      <c r="E904" s="6"/>
      <c r="F904" s="6"/>
      <c r="G904" s="6"/>
      <c r="H904" s="6"/>
      <c r="O904" s="2"/>
    </row>
    <row r="905">
      <c r="C905" s="89"/>
      <c r="D905" s="88"/>
      <c r="E905" s="6"/>
      <c r="F905" s="6"/>
      <c r="G905" s="6"/>
      <c r="H905" s="6"/>
      <c r="O905" s="2"/>
    </row>
    <row r="906">
      <c r="C906" s="89"/>
      <c r="D906" s="88"/>
      <c r="E906" s="6"/>
      <c r="F906" s="6"/>
      <c r="G906" s="6"/>
      <c r="H906" s="6"/>
      <c r="O906" s="2"/>
    </row>
    <row r="907">
      <c r="C907" s="89"/>
      <c r="D907" s="88"/>
      <c r="E907" s="6"/>
      <c r="F907" s="6"/>
      <c r="G907" s="6"/>
      <c r="H907" s="6"/>
      <c r="O907" s="2"/>
    </row>
    <row r="908">
      <c r="C908" s="89"/>
      <c r="D908" s="88"/>
      <c r="E908" s="6"/>
      <c r="F908" s="6"/>
      <c r="G908" s="6"/>
      <c r="H908" s="6"/>
      <c r="O908" s="2"/>
    </row>
    <row r="909">
      <c r="C909" s="89"/>
      <c r="D909" s="88"/>
      <c r="E909" s="6"/>
      <c r="F909" s="6"/>
      <c r="G909" s="6"/>
      <c r="H909" s="6"/>
      <c r="O909" s="2"/>
    </row>
    <row r="910">
      <c r="C910" s="89"/>
      <c r="D910" s="88"/>
      <c r="E910" s="6"/>
      <c r="F910" s="6"/>
      <c r="G910" s="6"/>
      <c r="H910" s="6"/>
      <c r="O910" s="2"/>
    </row>
    <row r="911">
      <c r="C911" s="89"/>
      <c r="D911" s="88"/>
      <c r="E911" s="6"/>
      <c r="F911" s="6"/>
      <c r="G911" s="6"/>
      <c r="H911" s="6"/>
      <c r="O911" s="2"/>
    </row>
    <row r="912">
      <c r="C912" s="89"/>
      <c r="D912" s="88"/>
      <c r="E912" s="6"/>
      <c r="F912" s="6"/>
      <c r="G912" s="6"/>
      <c r="H912" s="6"/>
      <c r="O912" s="2"/>
    </row>
    <row r="913">
      <c r="C913" s="89"/>
      <c r="D913" s="88"/>
      <c r="E913" s="6"/>
      <c r="F913" s="6"/>
      <c r="G913" s="6"/>
      <c r="H913" s="6"/>
      <c r="O913" s="2"/>
    </row>
    <row r="914">
      <c r="C914" s="89"/>
      <c r="D914" s="88"/>
      <c r="E914" s="6"/>
      <c r="F914" s="6"/>
      <c r="G914" s="6"/>
      <c r="H914" s="6"/>
      <c r="O914" s="2"/>
    </row>
    <row r="915">
      <c r="C915" s="89"/>
      <c r="D915" s="88"/>
      <c r="E915" s="6"/>
      <c r="F915" s="6"/>
      <c r="G915" s="6"/>
      <c r="H915" s="6"/>
      <c r="O915" s="2"/>
    </row>
    <row r="916">
      <c r="C916" s="89"/>
      <c r="D916" s="88"/>
      <c r="E916" s="6"/>
      <c r="F916" s="6"/>
      <c r="G916" s="6"/>
      <c r="H916" s="6"/>
      <c r="O916" s="2"/>
    </row>
    <row r="917">
      <c r="C917" s="89"/>
      <c r="D917" s="88"/>
      <c r="E917" s="6"/>
      <c r="F917" s="6"/>
      <c r="G917" s="6"/>
      <c r="H917" s="6"/>
      <c r="O917" s="2"/>
    </row>
    <row r="918">
      <c r="C918" s="89"/>
      <c r="D918" s="88"/>
      <c r="E918" s="6"/>
      <c r="F918" s="6"/>
      <c r="G918" s="6"/>
      <c r="H918" s="6"/>
      <c r="O918" s="2"/>
    </row>
    <row r="919">
      <c r="C919" s="89"/>
      <c r="D919" s="88"/>
      <c r="E919" s="6"/>
      <c r="F919" s="6"/>
      <c r="G919" s="6"/>
      <c r="H919" s="6"/>
      <c r="O919" s="2"/>
    </row>
    <row r="920">
      <c r="C920" s="89"/>
      <c r="D920" s="88"/>
      <c r="E920" s="6"/>
      <c r="F920" s="6"/>
      <c r="G920" s="6"/>
      <c r="H920" s="6"/>
      <c r="O920" s="2"/>
    </row>
    <row r="921">
      <c r="C921" s="89"/>
      <c r="D921" s="88"/>
      <c r="E921" s="6"/>
      <c r="F921" s="6"/>
      <c r="G921" s="6"/>
      <c r="H921" s="6"/>
      <c r="O921" s="2"/>
    </row>
    <row r="922">
      <c r="C922" s="89"/>
      <c r="D922" s="88"/>
      <c r="E922" s="6"/>
      <c r="F922" s="6"/>
      <c r="G922" s="6"/>
      <c r="H922" s="6"/>
      <c r="O922" s="2"/>
    </row>
    <row r="923">
      <c r="C923" s="89"/>
      <c r="D923" s="88"/>
      <c r="E923" s="6"/>
      <c r="F923" s="6"/>
      <c r="G923" s="6"/>
      <c r="H923" s="6"/>
      <c r="O923" s="2"/>
    </row>
    <row r="924">
      <c r="C924" s="89"/>
      <c r="D924" s="88"/>
      <c r="E924" s="6"/>
      <c r="F924" s="6"/>
      <c r="G924" s="6"/>
      <c r="H924" s="6"/>
      <c r="O924" s="2"/>
    </row>
    <row r="925">
      <c r="C925" s="89"/>
      <c r="D925" s="88"/>
      <c r="E925" s="6"/>
      <c r="F925" s="6"/>
      <c r="G925" s="6"/>
      <c r="H925" s="6"/>
      <c r="O925" s="2"/>
    </row>
    <row r="926">
      <c r="C926" s="89"/>
      <c r="D926" s="88"/>
      <c r="E926" s="6"/>
      <c r="F926" s="6"/>
      <c r="G926" s="6"/>
      <c r="H926" s="6"/>
      <c r="O926" s="2"/>
    </row>
    <row r="927">
      <c r="C927" s="89"/>
      <c r="D927" s="88"/>
      <c r="E927" s="6"/>
      <c r="F927" s="6"/>
      <c r="G927" s="6"/>
      <c r="H927" s="6"/>
      <c r="O927" s="2"/>
    </row>
    <row r="928">
      <c r="C928" s="89"/>
      <c r="D928" s="88"/>
      <c r="E928" s="6"/>
      <c r="F928" s="6"/>
      <c r="G928" s="6"/>
      <c r="H928" s="6"/>
      <c r="O928" s="2"/>
    </row>
    <row r="929">
      <c r="C929" s="89"/>
      <c r="D929" s="88"/>
      <c r="E929" s="6"/>
      <c r="F929" s="6"/>
      <c r="G929" s="6"/>
      <c r="H929" s="6"/>
      <c r="O929" s="2"/>
    </row>
    <row r="930">
      <c r="C930" s="89"/>
      <c r="D930" s="88"/>
      <c r="E930" s="6"/>
      <c r="F930" s="6"/>
      <c r="G930" s="6"/>
      <c r="H930" s="6"/>
      <c r="O930" s="2"/>
    </row>
    <row r="931">
      <c r="C931" s="89"/>
      <c r="D931" s="88"/>
      <c r="E931" s="6"/>
      <c r="F931" s="6"/>
      <c r="G931" s="6"/>
      <c r="H931" s="6"/>
      <c r="O931" s="2"/>
    </row>
    <row r="932">
      <c r="C932" s="89"/>
      <c r="D932" s="88"/>
      <c r="E932" s="6"/>
      <c r="F932" s="6"/>
      <c r="G932" s="6"/>
      <c r="H932" s="6"/>
      <c r="O932" s="2"/>
    </row>
    <row r="933">
      <c r="C933" s="89"/>
      <c r="D933" s="88"/>
      <c r="E933" s="6"/>
      <c r="F933" s="6"/>
      <c r="G933" s="6"/>
      <c r="H933" s="6"/>
      <c r="O933" s="2"/>
    </row>
    <row r="934">
      <c r="C934" s="89"/>
      <c r="D934" s="88"/>
      <c r="E934" s="6"/>
      <c r="F934" s="6"/>
      <c r="G934" s="6"/>
      <c r="H934" s="6"/>
      <c r="O934" s="2"/>
    </row>
    <row r="935">
      <c r="C935" s="89"/>
      <c r="D935" s="88"/>
      <c r="E935" s="6"/>
      <c r="F935" s="6"/>
      <c r="G935" s="6"/>
      <c r="H935" s="6"/>
      <c r="O935" s="2"/>
    </row>
    <row r="936">
      <c r="C936" s="89"/>
      <c r="D936" s="88"/>
      <c r="E936" s="6"/>
      <c r="F936" s="6"/>
      <c r="G936" s="6"/>
      <c r="H936" s="6"/>
      <c r="O936" s="2"/>
    </row>
    <row r="937">
      <c r="C937" s="89"/>
      <c r="D937" s="88"/>
      <c r="E937" s="6"/>
      <c r="F937" s="6"/>
      <c r="G937" s="6"/>
      <c r="H937" s="6"/>
      <c r="O937" s="2"/>
    </row>
    <row r="938">
      <c r="C938" s="89"/>
      <c r="D938" s="88"/>
      <c r="E938" s="6"/>
      <c r="F938" s="6"/>
      <c r="G938" s="6"/>
      <c r="H938" s="6"/>
      <c r="O938" s="2"/>
    </row>
    <row r="939">
      <c r="C939" s="89"/>
      <c r="D939" s="88"/>
      <c r="E939" s="6"/>
      <c r="F939" s="6"/>
      <c r="G939" s="6"/>
      <c r="H939" s="6"/>
      <c r="O939" s="2"/>
    </row>
    <row r="940">
      <c r="C940" s="89"/>
      <c r="D940" s="88"/>
      <c r="E940" s="6"/>
      <c r="F940" s="6"/>
      <c r="G940" s="6"/>
      <c r="H940" s="6"/>
      <c r="O940" s="2"/>
    </row>
    <row r="941">
      <c r="C941" s="89"/>
      <c r="D941" s="88"/>
      <c r="E941" s="6"/>
      <c r="F941" s="6"/>
      <c r="G941" s="6"/>
      <c r="H941" s="6"/>
      <c r="O941" s="2"/>
    </row>
    <row r="942">
      <c r="C942" s="89"/>
      <c r="D942" s="88"/>
      <c r="E942" s="6"/>
      <c r="F942" s="6"/>
      <c r="G942" s="6"/>
      <c r="H942" s="6"/>
      <c r="O942" s="2"/>
    </row>
    <row r="943">
      <c r="C943" s="89"/>
      <c r="D943" s="88"/>
      <c r="E943" s="6"/>
      <c r="F943" s="6"/>
      <c r="G943" s="6"/>
      <c r="H943" s="6"/>
      <c r="O943" s="2"/>
    </row>
    <row r="944">
      <c r="C944" s="89"/>
      <c r="D944" s="88"/>
      <c r="E944" s="6"/>
      <c r="F944" s="6"/>
      <c r="G944" s="6"/>
      <c r="H944" s="6"/>
      <c r="O944" s="2"/>
    </row>
    <row r="945">
      <c r="C945" s="89"/>
      <c r="D945" s="88"/>
      <c r="E945" s="6"/>
      <c r="F945" s="6"/>
      <c r="G945" s="6"/>
      <c r="H945" s="6"/>
      <c r="O945" s="2"/>
    </row>
    <row r="946">
      <c r="C946" s="89"/>
      <c r="D946" s="88"/>
      <c r="E946" s="6"/>
      <c r="F946" s="6"/>
      <c r="G946" s="6"/>
      <c r="H946" s="6"/>
      <c r="O946" s="2"/>
    </row>
    <row r="947">
      <c r="C947" s="89"/>
      <c r="D947" s="88"/>
      <c r="E947" s="6"/>
      <c r="F947" s="6"/>
      <c r="G947" s="6"/>
      <c r="H947" s="6"/>
      <c r="O947" s="2"/>
    </row>
    <row r="948">
      <c r="C948" s="89"/>
      <c r="D948" s="88"/>
      <c r="E948" s="6"/>
      <c r="F948" s="6"/>
      <c r="G948" s="6"/>
      <c r="H948" s="6"/>
      <c r="O948" s="2"/>
    </row>
    <row r="949">
      <c r="C949" s="89"/>
      <c r="D949" s="88"/>
      <c r="E949" s="6"/>
      <c r="F949" s="6"/>
      <c r="G949" s="6"/>
      <c r="H949" s="6"/>
      <c r="O949" s="2"/>
    </row>
    <row r="950">
      <c r="C950" s="89"/>
      <c r="D950" s="88"/>
      <c r="E950" s="6"/>
      <c r="F950" s="6"/>
      <c r="G950" s="6"/>
      <c r="H950" s="6"/>
      <c r="O950" s="2"/>
    </row>
    <row r="951">
      <c r="C951" s="89"/>
      <c r="D951" s="88"/>
      <c r="E951" s="6"/>
      <c r="F951" s="6"/>
      <c r="G951" s="6"/>
      <c r="H951" s="6"/>
      <c r="O951" s="2"/>
    </row>
    <row r="952">
      <c r="C952" s="89"/>
      <c r="D952" s="88"/>
      <c r="E952" s="6"/>
      <c r="F952" s="6"/>
      <c r="G952" s="6"/>
      <c r="H952" s="6"/>
      <c r="O952" s="2"/>
    </row>
    <row r="953">
      <c r="C953" s="89"/>
      <c r="D953" s="88"/>
      <c r="E953" s="6"/>
      <c r="F953" s="6"/>
      <c r="G953" s="6"/>
      <c r="H953" s="6"/>
      <c r="O953" s="2"/>
    </row>
    <row r="954">
      <c r="C954" s="89"/>
      <c r="D954" s="88"/>
      <c r="E954" s="6"/>
      <c r="F954" s="6"/>
      <c r="G954" s="6"/>
      <c r="H954" s="6"/>
      <c r="O954" s="2"/>
    </row>
    <row r="955">
      <c r="C955" s="89"/>
      <c r="D955" s="88"/>
      <c r="E955" s="6"/>
      <c r="F955" s="6"/>
      <c r="G955" s="6"/>
      <c r="H955" s="6"/>
      <c r="O955" s="2"/>
    </row>
    <row r="956">
      <c r="C956" s="89"/>
      <c r="D956" s="88"/>
      <c r="E956" s="6"/>
      <c r="F956" s="6"/>
      <c r="G956" s="6"/>
      <c r="H956" s="6"/>
      <c r="O956" s="2"/>
    </row>
    <row r="957">
      <c r="C957" s="89"/>
      <c r="D957" s="88"/>
      <c r="E957" s="6"/>
      <c r="F957" s="6"/>
      <c r="G957" s="6"/>
      <c r="H957" s="6"/>
      <c r="O957" s="2"/>
    </row>
    <row r="958">
      <c r="C958" s="89"/>
      <c r="D958" s="88"/>
      <c r="E958" s="6"/>
      <c r="F958" s="6"/>
      <c r="G958" s="6"/>
      <c r="H958" s="6"/>
      <c r="O958" s="2"/>
    </row>
    <row r="959">
      <c r="C959" s="89"/>
      <c r="D959" s="88"/>
      <c r="E959" s="6"/>
      <c r="F959" s="6"/>
      <c r="G959" s="6"/>
      <c r="H959" s="6"/>
      <c r="O959" s="2"/>
    </row>
    <row r="960">
      <c r="C960" s="89"/>
      <c r="D960" s="88"/>
      <c r="E960" s="6"/>
      <c r="F960" s="6"/>
      <c r="G960" s="6"/>
      <c r="H960" s="6"/>
      <c r="O960" s="2"/>
    </row>
    <row r="961">
      <c r="C961" s="89"/>
      <c r="D961" s="88"/>
      <c r="E961" s="6"/>
      <c r="F961" s="6"/>
      <c r="G961" s="6"/>
      <c r="H961" s="6"/>
      <c r="O961" s="2"/>
    </row>
    <row r="962">
      <c r="C962" s="89"/>
      <c r="D962" s="88"/>
      <c r="E962" s="6"/>
      <c r="F962" s="6"/>
      <c r="G962" s="6"/>
      <c r="H962" s="6"/>
      <c r="O962" s="2"/>
    </row>
    <row r="963">
      <c r="C963" s="89"/>
      <c r="D963" s="88"/>
      <c r="E963" s="6"/>
      <c r="F963" s="6"/>
      <c r="G963" s="6"/>
      <c r="H963" s="6"/>
      <c r="O963" s="2"/>
    </row>
    <row r="964">
      <c r="C964" s="89"/>
      <c r="D964" s="88"/>
      <c r="E964" s="6"/>
      <c r="F964" s="6"/>
      <c r="G964" s="6"/>
      <c r="H964" s="6"/>
      <c r="O964" s="2"/>
    </row>
    <row r="965">
      <c r="C965" s="89"/>
      <c r="D965" s="88"/>
      <c r="E965" s="6"/>
      <c r="F965" s="6"/>
      <c r="G965" s="6"/>
      <c r="H965" s="6"/>
      <c r="O965" s="2"/>
    </row>
    <row r="966">
      <c r="C966" s="89"/>
      <c r="D966" s="88"/>
      <c r="E966" s="6"/>
      <c r="F966" s="6"/>
      <c r="G966" s="6"/>
      <c r="H966" s="6"/>
      <c r="O966" s="2"/>
    </row>
    <row r="967">
      <c r="C967" s="89"/>
      <c r="D967" s="88"/>
      <c r="E967" s="6"/>
      <c r="F967" s="6"/>
      <c r="G967" s="6"/>
      <c r="H967" s="6"/>
      <c r="O967" s="2"/>
    </row>
    <row r="968">
      <c r="C968" s="89"/>
      <c r="D968" s="88"/>
      <c r="E968" s="6"/>
      <c r="F968" s="6"/>
      <c r="G968" s="6"/>
      <c r="H968" s="6"/>
      <c r="O968" s="2"/>
    </row>
    <row r="969">
      <c r="C969" s="89"/>
      <c r="D969" s="88"/>
      <c r="E969" s="6"/>
      <c r="F969" s="6"/>
      <c r="G969" s="6"/>
      <c r="H969" s="6"/>
      <c r="O969" s="2"/>
    </row>
    <row r="970">
      <c r="C970" s="89"/>
      <c r="D970" s="88"/>
      <c r="E970" s="6"/>
      <c r="F970" s="6"/>
      <c r="G970" s="6"/>
      <c r="H970" s="6"/>
      <c r="O970" s="2"/>
    </row>
    <row r="971">
      <c r="C971" s="89"/>
      <c r="D971" s="88"/>
      <c r="E971" s="6"/>
      <c r="F971" s="6"/>
      <c r="G971" s="6"/>
      <c r="H971" s="6"/>
      <c r="O971" s="2"/>
    </row>
    <row r="972">
      <c r="C972" s="89"/>
      <c r="D972" s="88"/>
      <c r="E972" s="6"/>
      <c r="F972" s="6"/>
      <c r="G972" s="6"/>
      <c r="H972" s="6"/>
      <c r="O972" s="2"/>
    </row>
    <row r="973">
      <c r="C973" s="89"/>
      <c r="D973" s="88"/>
      <c r="E973" s="6"/>
      <c r="F973" s="6"/>
      <c r="G973" s="6"/>
      <c r="H973" s="6"/>
      <c r="O973" s="2"/>
    </row>
    <row r="974">
      <c r="C974" s="89"/>
      <c r="D974" s="88"/>
      <c r="E974" s="6"/>
      <c r="F974" s="6"/>
      <c r="G974" s="6"/>
      <c r="H974" s="6"/>
      <c r="O974" s="2"/>
    </row>
    <row r="975">
      <c r="C975" s="89"/>
      <c r="D975" s="88"/>
      <c r="E975" s="6"/>
      <c r="F975" s="6"/>
      <c r="G975" s="6"/>
      <c r="H975" s="6"/>
      <c r="O975" s="2"/>
    </row>
    <row r="976">
      <c r="C976" s="89"/>
      <c r="D976" s="88"/>
      <c r="E976" s="6"/>
      <c r="F976" s="6"/>
      <c r="G976" s="6"/>
      <c r="H976" s="6"/>
      <c r="O976" s="2"/>
    </row>
    <row r="977">
      <c r="C977" s="89"/>
      <c r="D977" s="88"/>
      <c r="E977" s="6"/>
      <c r="F977" s="6"/>
      <c r="G977" s="6"/>
      <c r="H977" s="6"/>
      <c r="O977" s="2"/>
    </row>
    <row r="978">
      <c r="C978" s="89"/>
      <c r="D978" s="88"/>
      <c r="E978" s="6"/>
      <c r="F978" s="6"/>
      <c r="G978" s="6"/>
      <c r="H978" s="6"/>
      <c r="O978" s="2"/>
    </row>
    <row r="979">
      <c r="C979" s="89"/>
      <c r="D979" s="88"/>
      <c r="E979" s="6"/>
      <c r="F979" s="6"/>
      <c r="G979" s="6"/>
      <c r="H979" s="6"/>
      <c r="O979" s="2"/>
    </row>
    <row r="980">
      <c r="C980" s="89"/>
      <c r="D980" s="88"/>
      <c r="E980" s="6"/>
      <c r="F980" s="6"/>
      <c r="G980" s="6"/>
      <c r="H980" s="6"/>
      <c r="O980" s="2"/>
    </row>
    <row r="981">
      <c r="C981" s="89"/>
      <c r="D981" s="88"/>
      <c r="E981" s="6"/>
      <c r="F981" s="6"/>
      <c r="G981" s="6"/>
      <c r="H981" s="6"/>
      <c r="O981" s="2"/>
    </row>
    <row r="982">
      <c r="C982" s="89"/>
      <c r="D982" s="88"/>
      <c r="E982" s="6"/>
      <c r="F982" s="6"/>
      <c r="G982" s="6"/>
      <c r="H982" s="6"/>
      <c r="O982" s="2"/>
    </row>
    <row r="983">
      <c r="C983" s="89"/>
      <c r="D983" s="88"/>
      <c r="E983" s="6"/>
      <c r="F983" s="6"/>
      <c r="G983" s="6"/>
      <c r="H983" s="6"/>
      <c r="O983" s="2"/>
    </row>
    <row r="984">
      <c r="C984" s="89"/>
      <c r="D984" s="88"/>
      <c r="E984" s="6"/>
      <c r="F984" s="6"/>
      <c r="G984" s="6"/>
      <c r="H984" s="6"/>
      <c r="O984" s="2"/>
    </row>
    <row r="985">
      <c r="C985" s="89"/>
      <c r="D985" s="88"/>
      <c r="E985" s="6"/>
      <c r="F985" s="6"/>
      <c r="G985" s="6"/>
      <c r="H985" s="6"/>
      <c r="O985" s="2"/>
    </row>
    <row r="986">
      <c r="C986" s="89"/>
      <c r="D986" s="88"/>
      <c r="E986" s="6"/>
      <c r="F986" s="6"/>
      <c r="G986" s="6"/>
      <c r="H986" s="6"/>
      <c r="O986" s="2"/>
    </row>
    <row r="987">
      <c r="C987" s="89"/>
      <c r="D987" s="88"/>
      <c r="E987" s="6"/>
      <c r="F987" s="6"/>
      <c r="G987" s="6"/>
      <c r="H987" s="6"/>
      <c r="O987" s="2"/>
    </row>
    <row r="988">
      <c r="C988" s="89"/>
      <c r="D988" s="88"/>
      <c r="E988" s="6"/>
      <c r="F988" s="6"/>
      <c r="G988" s="6"/>
      <c r="H988" s="6"/>
      <c r="O988" s="2"/>
    </row>
    <row r="989">
      <c r="C989" s="89"/>
      <c r="D989" s="88"/>
      <c r="E989" s="6"/>
      <c r="F989" s="6"/>
      <c r="G989" s="6"/>
      <c r="H989" s="6"/>
      <c r="O989" s="2"/>
    </row>
    <row r="990">
      <c r="C990" s="89"/>
      <c r="D990" s="88"/>
      <c r="E990" s="6"/>
      <c r="F990" s="6"/>
      <c r="G990" s="6"/>
      <c r="H990" s="6"/>
      <c r="O990" s="2"/>
    </row>
    <row r="991">
      <c r="C991" s="89"/>
      <c r="D991" s="88"/>
      <c r="E991" s="6"/>
      <c r="F991" s="6"/>
      <c r="G991" s="6"/>
      <c r="H991" s="6"/>
      <c r="O991" s="2"/>
    </row>
    <row r="992">
      <c r="C992" s="89"/>
      <c r="D992" s="88"/>
      <c r="E992" s="6"/>
      <c r="F992" s="6"/>
      <c r="G992" s="6"/>
      <c r="H992" s="6"/>
      <c r="O992" s="2"/>
    </row>
    <row r="993">
      <c r="C993" s="89"/>
      <c r="D993" s="88"/>
      <c r="E993" s="6"/>
      <c r="F993" s="6"/>
      <c r="G993" s="6"/>
      <c r="H993" s="6"/>
      <c r="O993" s="2"/>
    </row>
    <row r="994">
      <c r="C994" s="89"/>
      <c r="D994" s="88"/>
      <c r="E994" s="6"/>
      <c r="F994" s="6"/>
      <c r="G994" s="6"/>
      <c r="H994" s="6"/>
      <c r="O994" s="2"/>
    </row>
    <row r="995">
      <c r="C995" s="89"/>
      <c r="D995" s="88"/>
      <c r="E995" s="6"/>
      <c r="F995" s="6"/>
      <c r="G995" s="6"/>
      <c r="H995" s="6"/>
      <c r="O995" s="2"/>
    </row>
    <row r="996">
      <c r="C996" s="89"/>
      <c r="D996" s="88"/>
      <c r="E996" s="6"/>
      <c r="F996" s="6"/>
      <c r="G996" s="6"/>
      <c r="H996" s="6"/>
      <c r="O996" s="2"/>
    </row>
    <row r="997">
      <c r="C997" s="89"/>
      <c r="D997" s="88"/>
      <c r="E997" s="6"/>
      <c r="F997" s="6"/>
      <c r="G997" s="6"/>
      <c r="H997" s="6"/>
      <c r="O997" s="2"/>
    </row>
    <row r="998">
      <c r="C998" s="89"/>
      <c r="D998" s="88"/>
      <c r="E998" s="6"/>
      <c r="F998" s="6"/>
      <c r="G998" s="6"/>
      <c r="H998" s="6"/>
      <c r="O998" s="2"/>
    </row>
    <row r="999">
      <c r="C999" s="89"/>
      <c r="D999" s="88"/>
      <c r="E999" s="6"/>
      <c r="F999" s="6"/>
      <c r="G999" s="6"/>
      <c r="H999" s="6"/>
      <c r="O999" s="2"/>
    </row>
    <row r="1000">
      <c r="C1000" s="89"/>
      <c r="D1000" s="88"/>
      <c r="E1000" s="6"/>
      <c r="F1000" s="6"/>
      <c r="G1000" s="6"/>
      <c r="H1000" s="6"/>
      <c r="O1000" s="2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5" width="2.0"/>
    <col customWidth="1" min="6" max="6" width="45.75"/>
    <col customWidth="1" min="7" max="7" width="8.5"/>
    <col customWidth="1" min="8" max="8" width="14.5"/>
    <col customWidth="1" min="9" max="9" width="14.63"/>
    <col customWidth="1" min="10" max="11" width="17.38"/>
    <col customWidth="1" min="12" max="13" width="5.0"/>
    <col customWidth="1" min="14" max="15" width="9.38"/>
    <col customWidth="1" min="16" max="16" width="5.25"/>
    <col customWidth="1" min="17" max="17" width="2.75"/>
    <col customWidth="1" min="18" max="18" width="7.88"/>
    <col customWidth="1" min="19" max="22" width="2.75"/>
    <col customWidth="1" min="23" max="23" width="35.25"/>
    <col customWidth="1" min="24" max="30" width="2.75"/>
    <col customWidth="1" min="31" max="46" width="3.38"/>
    <col customWidth="1" min="47" max="48" width="7.0"/>
    <col customWidth="1" min="49" max="49" width="18.13"/>
    <col customWidth="1" min="50" max="50" width="39.63"/>
    <col customWidth="1" min="51" max="51" width="48.13"/>
    <col customWidth="1" min="52" max="53" width="7.0"/>
  </cols>
  <sheetData>
    <row r="1" ht="24.0" customHeight="1">
      <c r="A1" s="2"/>
      <c r="B1" s="2"/>
      <c r="C1" s="2"/>
      <c r="D1" s="2"/>
      <c r="E1" s="2"/>
      <c r="F1" s="117" t="s">
        <v>308</v>
      </c>
      <c r="G1" s="118" t="s">
        <v>309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119" t="s">
        <v>33</v>
      </c>
      <c r="AE1" s="2"/>
      <c r="AF1" s="119" t="s">
        <v>34</v>
      </c>
      <c r="AG1" s="2"/>
      <c r="AH1" s="119" t="s">
        <v>35</v>
      </c>
      <c r="AI1" s="2"/>
      <c r="AJ1" s="119" t="s">
        <v>36</v>
      </c>
      <c r="AK1" s="2"/>
      <c r="AL1" s="119" t="s">
        <v>37</v>
      </c>
      <c r="AM1" s="2"/>
      <c r="AN1" s="119" t="s">
        <v>38</v>
      </c>
      <c r="AO1" s="2"/>
      <c r="AP1" s="119" t="s">
        <v>39</v>
      </c>
      <c r="AQ1" s="119"/>
      <c r="AR1" s="119" t="s">
        <v>40</v>
      </c>
      <c r="AS1" s="119"/>
      <c r="AT1" s="119" t="s">
        <v>41</v>
      </c>
      <c r="AW1" s="2"/>
      <c r="AX1" s="2"/>
    </row>
    <row r="2">
      <c r="A2" s="2"/>
      <c r="B2" s="2"/>
      <c r="C2" s="2">
        <f>MAX(B:B)</f>
        <v>3</v>
      </c>
      <c r="D2" s="2"/>
      <c r="E2" s="2"/>
      <c r="F2" s="120" t="str">
        <f t="shared" ref="F2:F308" si="1">IF(H2="","","&lt;tr&gt;&lt;td style=""text-align: center;""&gt;"&amp;W2&amp;"&lt;/td&gt;"&amp;"&lt;td&gt;"&amp;H2&amp;"&lt;/td&gt;&lt;td&gt;"&amp;I2&amp;"&lt;/td&gt;&lt;td&gt;"&amp;J2&amp;"&lt;/td&gt;&lt;td&gt;"&amp;K2&amp;"&lt;/td&gt;&lt;td&gt;"&amp;L2&amp;"&lt;/td&gt;&lt;td&gt;"&amp;M2&amp;"&lt;/td&gt;&lt;td&gt;"&amp;N2&amp;"&lt;/td&gt;&lt;td&gt;"&amp;O2&amp;"&lt;/td&gt;&lt;/tr&gt;")</f>
        <v>&lt;tr&gt;&lt;td style="text-align: center;"&gt;&lt;/td&gt;&lt;td&gt;Year and Type&lt;/td&gt;&lt;td&gt;Detail&lt;/td&gt;&lt;td&gt;Description&lt;/td&gt;&lt;td&gt;Dates&lt;/td&gt;&lt;td&gt;WC ID&lt;/td&gt;&lt;td&gt;TID&lt;/td&gt;&lt;td&gt;Distribution Type&lt;/td&gt;&lt;td&gt;Languages Missing&lt;/td&gt;&lt;/tr&gt;</v>
      </c>
      <c r="G2" s="2"/>
      <c r="H2" s="121" t="s">
        <v>0</v>
      </c>
      <c r="I2" s="121" t="s">
        <v>4</v>
      </c>
      <c r="J2" s="121" t="s">
        <v>5</v>
      </c>
      <c r="K2" s="121" t="s">
        <v>6</v>
      </c>
      <c r="L2" s="2" t="s">
        <v>12</v>
      </c>
      <c r="M2" s="2" t="s">
        <v>7</v>
      </c>
      <c r="N2" s="2" t="s">
        <v>8</v>
      </c>
      <c r="O2" s="2" t="s">
        <v>9</v>
      </c>
      <c r="P2" s="2"/>
      <c r="Q2" s="2"/>
      <c r="R2" s="122"/>
      <c r="S2" s="2">
        <v>3.0</v>
      </c>
      <c r="T2" s="2">
        <v>6.0</v>
      </c>
      <c r="U2" s="2">
        <v>7.0</v>
      </c>
      <c r="V2" s="2">
        <v>8.0</v>
      </c>
      <c r="W2" s="2"/>
      <c r="X2" s="2">
        <v>30.0</v>
      </c>
      <c r="Y2" s="2">
        <v>4.0</v>
      </c>
      <c r="Z2" s="2">
        <v>5.0</v>
      </c>
      <c r="AA2" s="2"/>
      <c r="AB2" s="2">
        <v>20.0</v>
      </c>
      <c r="AC2" s="2"/>
      <c r="AD2" s="2">
        <v>33.0</v>
      </c>
      <c r="AE2" s="2"/>
      <c r="AF2" s="2">
        <v>34.0</v>
      </c>
      <c r="AG2" s="2"/>
      <c r="AH2" s="2">
        <v>35.0</v>
      </c>
      <c r="AI2" s="2"/>
      <c r="AJ2" s="2">
        <v>36.0</v>
      </c>
      <c r="AK2" s="2"/>
      <c r="AL2" s="2">
        <v>37.0</v>
      </c>
      <c r="AM2" s="2"/>
      <c r="AN2" s="2">
        <v>38.0</v>
      </c>
      <c r="AO2" s="2"/>
      <c r="AP2" s="2">
        <v>39.0</v>
      </c>
      <c r="AQ2" s="2"/>
      <c r="AR2" s="2">
        <v>40.0</v>
      </c>
      <c r="AS2" s="2"/>
      <c r="AT2" s="2">
        <v>41.0</v>
      </c>
      <c r="AW2" s="2"/>
      <c r="AX2" s="2"/>
      <c r="AY2" s="2"/>
    </row>
    <row r="3">
      <c r="A3" s="2">
        <v>1.0</v>
      </c>
      <c r="B3" s="2">
        <f t="shared" ref="B3:B499" si="4">COUNTIF($C$3:C3,1)</f>
        <v>0</v>
      </c>
      <c r="C3" s="2">
        <f>Events!AF10</f>
        <v>0</v>
      </c>
      <c r="D3" s="2">
        <f t="shared" ref="D3:D499" si="5">A3</f>
        <v>1</v>
      </c>
      <c r="E3" s="2"/>
      <c r="F3" s="120" t="str">
        <f t="shared" si="1"/>
        <v>&lt;tr&gt;&lt;td style="text-align: center;"&gt;https://projectpokemon.org/images/mini_sprites/ho-oh.png&lt;/td&gt;&lt;td&gt;Year 2017: Pkmn&lt;/td&gt;&lt;td&gt;Ho-Oh&lt;/td&gt;&lt;td&gt;CoroCoro Giveaway&lt;/td&gt;&lt;td&gt;Jul 15 - ?&lt;/td&gt;&lt;td&gt;?&lt;/td&gt;&lt;td&gt;?&lt;/td&gt;&lt;td&gt;Serial Code&lt;/td&gt;&lt;td&gt;JPN&lt;/td&gt;&lt;/tr&gt;</v>
      </c>
      <c r="G3" s="2"/>
      <c r="H3" s="123" t="str">
        <f t="shared" ref="H3:H307" si="6">IF($Q3="","",S3&amp;": "&amp;T3)</f>
        <v>Year 2017: Pkmn</v>
      </c>
      <c r="I3" s="123" t="str">
        <f t="shared" ref="I3:J3" si="2">IF($Q3="","",U3)</f>
        <v>Ho-Oh</v>
      </c>
      <c r="J3" s="123" t="str">
        <f t="shared" si="2"/>
        <v>CoroCoro Giveaway</v>
      </c>
      <c r="K3" s="123" t="str">
        <f t="shared" ref="K3:K308" si="8">X3</f>
        <v>Jul 15 - ?</v>
      </c>
      <c r="L3" s="124" t="str">
        <f t="shared" ref="L3:M3" si="3">IF($Q3="","",Y3)</f>
        <v>?</v>
      </c>
      <c r="M3" s="124" t="str">
        <f t="shared" si="3"/>
        <v>?</v>
      </c>
      <c r="N3" s="123" t="str">
        <f t="shared" ref="N3:N307" si="10">IF($Q3="","",AB3)</f>
        <v>Serial Code</v>
      </c>
      <c r="O3" s="123" t="str">
        <f t="shared" ref="O3:O307" si="11">IF($Q3="","",AD3&amp;AE3&amp;AF3&amp;AG3&amp;AH3&amp;AI3&amp;AJ3&amp;AK3&amp;AL3&amp;AM3&amp;AN3&amp;AO3&amp;AP3)</f>
        <v>JPN</v>
      </c>
      <c r="P3" s="2"/>
      <c r="Q3" s="125">
        <f t="shared" ref="Q3:Q307" si="12">IF(ISNA(VLOOKUP(A3,B:D,3,0))=TRUE,"",VLOOKUP(A3,B:D,3,0))</f>
        <v>102</v>
      </c>
      <c r="R3" s="125"/>
      <c r="S3" s="125" t="str">
        <f>IF($Q3="","","Year "&amp;VLOOKUP($Q3,Events!A:AM,S$2,0))</f>
        <v>Year 2017</v>
      </c>
      <c r="T3" s="125" t="str">
        <f>IF($Q3="","",VLOOKUP($Q3,Events!A:AM,T$2,0))</f>
        <v>Pkmn</v>
      </c>
      <c r="U3" s="125" t="str">
        <f>IF($Q3="","",VLOOKUP($Q3,Events!A:AM,U$2,0))</f>
        <v>Ho-Oh</v>
      </c>
      <c r="V3" s="125" t="str">
        <f>IF($Q3="","",VLOOKUP($Q3,Events!A:AM,V$2,0))</f>
        <v>CoroCoro Giveaway</v>
      </c>
      <c r="W3" s="126" t="str">
        <f t="shared" ref="W3:W307" si="13">IF(Q3="","",(Lower(if(T3="Pkmn",("https://projectpokemon.org/images/mini_sprites/"),"https://projectpokemon.org/images/items/")) &amp; Lower(substitute(substitute(substitute(U3,")",""),"(","")," ","_") &amp; ".png")))</f>
        <v>https://projectpokemon.org/images/mini_sprites/ho-oh.png</v>
      </c>
      <c r="X3" s="125" t="str">
        <f>IF($Q3="","",text(VLOOKUP($Q3,Events!A:AM,X$2,0),"MMM dd")&amp;" "&amp;VLOOKUP($Q3,Events!A:AM,X$2+1,0))</f>
        <v>Jul 15 - ?</v>
      </c>
      <c r="Y3" s="127" t="str">
        <f>IF($Q3="","",TEXT(VLOOKUP($Q3,Events!A:AM,Y$2,0),"0000"))</f>
        <v>?</v>
      </c>
      <c r="Z3" s="127" t="str">
        <f>IF($Q3="","",TEXT(VLOOKUP($Q3,Events!A:AM,Z$2,0),"00000"))</f>
        <v>?</v>
      </c>
      <c r="AA3" s="125" t="str">
        <f t="shared" ref="AA3:AA307" si="14">IF($Q3="","","Type:")</f>
        <v>Type:</v>
      </c>
      <c r="AB3" s="125" t="str">
        <f>IF($Q3="","",VLOOKUP($Q3,Events!A:AM,AB$2,0))</f>
        <v>Serial Code</v>
      </c>
      <c r="AC3" s="125" t="str">
        <f t="shared" ref="AC3:AC307" si="15">IF($Q3="","","Languages: ")</f>
        <v>Languages: </v>
      </c>
      <c r="AD3" s="125" t="str">
        <f>IF($Q3="","",IF(VLOOKUP($Q3,Events!A:AQ,AD$2,0)=1,AD$1,""))</f>
        <v/>
      </c>
      <c r="AE3" s="125" t="str">
        <f t="shared" ref="AE3:AE307" si="16">IF(AND((AD3=AD$1)=TRUE,($AU3&gt;1)=TRUE)=TRUE,IF(COUNTIF($AC3:AC3," &amp; ")=$AU3-1,""," &amp; "),"")</f>
        <v/>
      </c>
      <c r="AF3" s="125" t="str">
        <f>IF($Q3="","",IF(VLOOKUP($Q3,Events!A:AQ,AF$2,0)=1,AF$1,""))</f>
        <v/>
      </c>
      <c r="AG3" s="125" t="str">
        <f t="shared" ref="AG3:AG307" si="17">IF(AND((AF3=AF$1)=TRUE,($AU3&gt;1)=TRUE)=TRUE,IF(COUNTIF($AC3:AE3," &amp; ")=$AU3-1,""," &amp; "),"")</f>
        <v/>
      </c>
      <c r="AH3" s="125" t="str">
        <f>IF($Q3="","",IF(VLOOKUP($Q3,Events!A:AQ,AH$2,0)=1,AH$1,""))</f>
        <v/>
      </c>
      <c r="AI3" s="125" t="str">
        <f t="shared" ref="AI3:AI307" si="18">IF(AND((AH3=AH$1)=TRUE,($AU3&gt;1)=TRUE)=TRUE,IF(COUNTIF($AC3:AG3," &amp; ")=$AU3-1,""," &amp; "),"")</f>
        <v/>
      </c>
      <c r="AJ3" s="125" t="str">
        <f>IF($Q3="","",IF(VLOOKUP($Q3,Events!A:AQ,AJ$2,0)=1,AJ$1,""))</f>
        <v/>
      </c>
      <c r="AK3" s="125" t="str">
        <f t="shared" ref="AK3:AK307" si="19">IF(AND((AJ3=AJ$1)=TRUE,($AU3&gt;1)=TRUE)=TRUE,IF(COUNTIF($AC3:AI3," &amp; ")=$AU3-1,""," &amp; "),"")</f>
        <v/>
      </c>
      <c r="AL3" s="125" t="str">
        <f>IF($Q3="","",IF(VLOOKUP($Q3,Events!A:AQ,AL$2,0)=1,AL$1,""))</f>
        <v>JPN</v>
      </c>
      <c r="AM3" s="125" t="str">
        <f t="shared" ref="AM3:AM307" si="20">IF(AND((AL3=AL$1)=TRUE,($AU3&gt;1)=TRUE)=TRUE,IF(COUNTIF($AC3:AK3," &amp; ")=$AU3-1,""," &amp; "),"")</f>
        <v/>
      </c>
      <c r="AN3" s="125" t="str">
        <f>IF($Q3="","",IF(VLOOKUP($Q3,Events!A:AQ,AN$2,0)=1,AN$1,""))</f>
        <v/>
      </c>
      <c r="AO3" s="125" t="str">
        <f t="shared" ref="AO3:AO307" si="21">IF(AND((AN3=AN$1)=TRUE,($AU3&gt;1)=TRUE)=TRUE,IF(COUNTIF($AC3:AM3," &amp; ")=$AU3-1,""," &amp; "),"")</f>
        <v/>
      </c>
      <c r="AP3" s="125" t="str">
        <f>IF($Q3="","",IF(VLOOKUP($Q3,Events!A:AQ,AP$2,0)=1,AP$1,""))</f>
        <v/>
      </c>
      <c r="AQ3" s="125" t="str">
        <f t="shared" ref="AQ3:AQ307" si="22">IF(AND((AP3=AP$1)=TRUE,($AU3&gt;1)=TRUE)=TRUE,IF(COUNTIF($AC3:AO3," &amp; ")=$AU3-1,""," &amp; "),"")</f>
        <v/>
      </c>
      <c r="AR3" s="125" t="str">
        <f>IF($Q3="","",IF(VLOOKUP($Q3,Events!A:AQ,AR$2,0)=1,AR$1,""))</f>
        <v/>
      </c>
      <c r="AS3" s="125" t="str">
        <f t="shared" ref="AS3:AS307" si="23">IF(AND((AR3=AR$1)=TRUE,($AU3&gt;1)=TRUE)=TRUE,IF(COUNTIF($AC3:AQ3," &amp; ")=$AU3-1,""," &amp; "),"")</f>
        <v/>
      </c>
      <c r="AT3" s="125" t="str">
        <f>IF($Q3="","",IF(VLOOKUP($Q3,Events!A:AQ,AT$2,0)=1,AT$1,""))</f>
        <v/>
      </c>
      <c r="AU3" s="2">
        <f t="shared" ref="AU3:AU307" si="24">IF($Q3="","",9-COUNTBLANK(AD3)-COUNTBLANK(AF3)-COUNTBLANK(AH3)-COUNTBLANK(AJ3)-COUNTBLANK(AL3)-COUNTBLANK(AN3)-COUNTBLANK(AP3)-COUNTBLANK(AR3)-COUNTBLANK(AT3))</f>
        <v>1</v>
      </c>
      <c r="AW3" s="2"/>
      <c r="AX3" s="2"/>
      <c r="AY3" s="128"/>
    </row>
    <row r="4">
      <c r="A4" s="2">
        <v>2.0</v>
      </c>
      <c r="B4" s="2">
        <f t="shared" si="4"/>
        <v>0</v>
      </c>
      <c r="C4" s="2">
        <f>Events!AF11</f>
        <v>0</v>
      </c>
      <c r="D4" s="2">
        <f t="shared" si="5"/>
        <v>2</v>
      </c>
      <c r="E4" s="2"/>
      <c r="F4" s="120" t="str">
        <f t="shared" si="1"/>
        <v>&lt;tr&gt;&lt;td style="text-align: center;"&gt;https://projectpokemon.org/images/mini_sprites/jirachi.png&lt;/td&gt;&lt;td&gt;Year 2017: Pkmn&lt;/td&gt;&lt;td&gt;Jirachi&lt;/td&gt;&lt;td&gt;Tohoku Pokecen's Tanabata Jirachi&lt;/td&gt;&lt;td&gt;Aug 06 - Aug 13, 2017&lt;/td&gt;&lt;td&gt;?&lt;/td&gt;&lt;td&gt;?&lt;/td&gt;&lt;td&gt;Local Wireless&lt;/td&gt;&lt;td&gt;JPN&lt;/td&gt;&lt;/tr&gt;</v>
      </c>
      <c r="G4" s="2"/>
      <c r="H4" s="123" t="str">
        <f t="shared" si="6"/>
        <v>Year 2017: Pkmn</v>
      </c>
      <c r="I4" s="123" t="str">
        <f t="shared" ref="I4:J4" si="7">IF($Q4="","",U4)</f>
        <v>Jirachi</v>
      </c>
      <c r="J4" s="123" t="str">
        <f t="shared" si="7"/>
        <v>Tohoku Pokecen's Tanabata Jirachi</v>
      </c>
      <c r="K4" s="123" t="str">
        <f t="shared" si="8"/>
        <v>Aug 06 - Aug 13, 2017</v>
      </c>
      <c r="L4" s="124" t="str">
        <f t="shared" ref="L4:M4" si="9">IF($Q4="","",Y4)</f>
        <v>?</v>
      </c>
      <c r="M4" s="124" t="str">
        <f t="shared" si="9"/>
        <v>?</v>
      </c>
      <c r="N4" s="123" t="str">
        <f t="shared" si="10"/>
        <v>Local Wireless</v>
      </c>
      <c r="O4" s="123" t="str">
        <f t="shared" si="11"/>
        <v>JPN</v>
      </c>
      <c r="P4" s="2"/>
      <c r="Q4" s="125">
        <f t="shared" si="12"/>
        <v>103</v>
      </c>
      <c r="R4" s="125"/>
      <c r="S4" s="125" t="str">
        <f>IF($Q4="","","Year "&amp;VLOOKUP($Q4,Events!A:AM,S$2,0))</f>
        <v>Year 2017</v>
      </c>
      <c r="T4" s="125" t="str">
        <f>IF($Q4="","",VLOOKUP($Q4,Events!A:AM,T$2,0))</f>
        <v>Pkmn</v>
      </c>
      <c r="U4" s="125" t="str">
        <f>IF($Q4="","",VLOOKUP($Q4,Events!A:AM,U$2,0))</f>
        <v>Jirachi</v>
      </c>
      <c r="V4" s="125" t="str">
        <f>IF($Q4="","",VLOOKUP($Q4,Events!A:AM,V$2,0))</f>
        <v>Tohoku Pokecen's Tanabata Jirachi</v>
      </c>
      <c r="W4" s="126" t="str">
        <f t="shared" si="13"/>
        <v>https://projectpokemon.org/images/mini_sprites/jirachi.png</v>
      </c>
      <c r="X4" s="125" t="str">
        <f>IF($Q4="","",text(VLOOKUP($Q4,Events!A:AM,X$2,0),"MMM dd")&amp;" "&amp;VLOOKUP($Q4,Events!A:AM,X$2+1,0))</f>
        <v>Aug 06 - Aug 13, 2017</v>
      </c>
      <c r="Y4" s="127" t="str">
        <f>IF($Q4="","",TEXT(VLOOKUP($Q4,Events!A:AM,Y$2,0),"0000"))</f>
        <v>?</v>
      </c>
      <c r="Z4" s="127" t="str">
        <f>IF($Q4="","",TEXT(VLOOKUP($Q4,Events!A:AM,Z$2,0),"00000"))</f>
        <v>?</v>
      </c>
      <c r="AA4" s="125" t="str">
        <f t="shared" si="14"/>
        <v>Type:</v>
      </c>
      <c r="AB4" s="125" t="str">
        <f>IF($Q4="","",VLOOKUP($Q4,Events!A:AM,AB$2,0))</f>
        <v>Local Wireless</v>
      </c>
      <c r="AC4" s="125" t="str">
        <f t="shared" si="15"/>
        <v>Languages: </v>
      </c>
      <c r="AD4" s="125" t="str">
        <f>IF($Q4="","",IF(VLOOKUP($Q4,Events!A:AQ,AD$2,0)=1,AD$1,""))</f>
        <v/>
      </c>
      <c r="AE4" s="125" t="str">
        <f t="shared" si="16"/>
        <v/>
      </c>
      <c r="AF4" s="125" t="str">
        <f>IF($Q4="","",IF(VLOOKUP($Q4,Events!A:AQ,AF$2,0)=1,AF$1,""))</f>
        <v/>
      </c>
      <c r="AG4" s="125" t="str">
        <f t="shared" si="17"/>
        <v/>
      </c>
      <c r="AH4" s="125" t="str">
        <f>IF($Q4="","",IF(VLOOKUP($Q4,Events!A:AQ,AH$2,0)=1,AH$1,""))</f>
        <v/>
      </c>
      <c r="AI4" s="125" t="str">
        <f t="shared" si="18"/>
        <v/>
      </c>
      <c r="AJ4" s="125" t="str">
        <f>IF($Q4="","",IF(VLOOKUP($Q4,Events!A:AQ,AJ$2,0)=1,AJ$1,""))</f>
        <v/>
      </c>
      <c r="AK4" s="125" t="str">
        <f t="shared" si="19"/>
        <v/>
      </c>
      <c r="AL4" s="125" t="str">
        <f>IF($Q4="","",IF(VLOOKUP($Q4,Events!A:AQ,AL$2,0)=1,AL$1,""))</f>
        <v>JPN</v>
      </c>
      <c r="AM4" s="125" t="str">
        <f t="shared" si="20"/>
        <v/>
      </c>
      <c r="AN4" s="125" t="str">
        <f>IF($Q4="","",IF(VLOOKUP($Q4,Events!A:AQ,AN$2,0)=1,AN$1,""))</f>
        <v/>
      </c>
      <c r="AO4" s="125" t="str">
        <f t="shared" si="21"/>
        <v/>
      </c>
      <c r="AP4" s="125" t="str">
        <f>IF($Q4="","",IF(VLOOKUP($Q4,Events!A:AQ,AP$2,0)=1,AP$1,""))</f>
        <v/>
      </c>
      <c r="AQ4" s="125" t="str">
        <f t="shared" si="22"/>
        <v/>
      </c>
      <c r="AR4" s="125" t="str">
        <f>IF($Q4="","",IF(VLOOKUP($Q4,Events!A:AQ,AR$2,0)=1,AR$1,""))</f>
        <v/>
      </c>
      <c r="AS4" s="125" t="str">
        <f t="shared" si="23"/>
        <v/>
      </c>
      <c r="AT4" s="125" t="str">
        <f>IF($Q4="","",IF(VLOOKUP($Q4,Events!A:AQ,AT$2,0)=1,AT$1,""))</f>
        <v/>
      </c>
      <c r="AU4" s="2">
        <f t="shared" si="24"/>
        <v>1</v>
      </c>
      <c r="AW4" s="2"/>
      <c r="AX4" s="2"/>
      <c r="AY4" s="128"/>
    </row>
    <row r="5">
      <c r="A5" s="2">
        <v>3.0</v>
      </c>
      <c r="B5" s="2">
        <f t="shared" si="4"/>
        <v>0</v>
      </c>
      <c r="C5" s="2">
        <f>Events!AF12</f>
        <v>0</v>
      </c>
      <c r="D5" s="2">
        <f t="shared" si="5"/>
        <v>3</v>
      </c>
      <c r="E5" s="2"/>
      <c r="F5" s="120" t="str">
        <f t="shared" si="1"/>
        <v>&lt;tr&gt;&lt;td style="text-align: center;"&gt;https://projectpokemon.org/images/mini_sprites/salazzle.png&lt;/td&gt;&lt;td&gt;Year 2017: Pkmn&lt;/td&gt;&lt;td&gt;Salazzle&lt;/td&gt;&lt;td&gt;?&lt;/td&gt;&lt;td&gt;? - ?&lt;/td&gt;&lt;td&gt;?&lt;/td&gt;&lt;td&gt;?&lt;/td&gt;&lt;td&gt;Serial Code&lt;/td&gt;&lt;td&gt;ENG &amp; FRE &amp; GER &amp; ITA &amp; SPA&lt;/td&gt;&lt;/tr&gt;</v>
      </c>
      <c r="G5" s="2"/>
      <c r="H5" s="123" t="str">
        <f t="shared" si="6"/>
        <v>Year 2017: Pkmn</v>
      </c>
      <c r="I5" s="123" t="str">
        <f t="shared" ref="I5:J5" si="25">IF($Q5="","",U5)</f>
        <v>Salazzle</v>
      </c>
      <c r="J5" s="123" t="str">
        <f t="shared" si="25"/>
        <v>?</v>
      </c>
      <c r="K5" s="123" t="str">
        <f t="shared" si="8"/>
        <v>? - ?</v>
      </c>
      <c r="L5" s="124" t="str">
        <f t="shared" ref="L5:M5" si="26">IF($Q5="","",Y5)</f>
        <v>?</v>
      </c>
      <c r="M5" s="124" t="str">
        <f t="shared" si="26"/>
        <v>?</v>
      </c>
      <c r="N5" s="123" t="str">
        <f t="shared" si="10"/>
        <v>Serial Code</v>
      </c>
      <c r="O5" s="123" t="str">
        <f t="shared" si="11"/>
        <v>ENG &amp; FRE &amp; GER &amp; ITA &amp; SPA</v>
      </c>
      <c r="P5" s="2"/>
      <c r="Q5" s="125">
        <f t="shared" si="12"/>
        <v>104</v>
      </c>
      <c r="R5" s="125"/>
      <c r="S5" s="125" t="str">
        <f>IF($Q5="","","Year "&amp;VLOOKUP($Q5,Events!A:AM,S$2,0))</f>
        <v>Year 2017</v>
      </c>
      <c r="T5" s="125" t="str">
        <f>IF($Q5="","",VLOOKUP($Q5,Events!A:AM,T$2,0))</f>
        <v>Pkmn</v>
      </c>
      <c r="U5" s="125" t="str">
        <f>IF($Q5="","",VLOOKUP($Q5,Events!A:AM,U$2,0))</f>
        <v>Salazzle</v>
      </c>
      <c r="V5" s="125" t="str">
        <f>IF($Q5="","",VLOOKUP($Q5,Events!A:AM,V$2,0))</f>
        <v>?</v>
      </c>
      <c r="W5" s="126" t="str">
        <f t="shared" si="13"/>
        <v>https://projectpokemon.org/images/mini_sprites/salazzle.png</v>
      </c>
      <c r="X5" s="125" t="str">
        <f>IF($Q5="","",text(VLOOKUP($Q5,Events!A:AM,X$2,0),"MMM dd")&amp;" "&amp;VLOOKUP($Q5,Events!A:AM,X$2+1,0))</f>
        <v>? - ?</v>
      </c>
      <c r="Y5" s="127" t="str">
        <f>IF($Q5="","",TEXT(VLOOKUP($Q5,Events!A:AM,Y$2,0),"0000"))</f>
        <v>?</v>
      </c>
      <c r="Z5" s="127" t="str">
        <f>IF($Q5="","",TEXT(VLOOKUP($Q5,Events!A:AM,Z$2,0),"00000"))</f>
        <v>?</v>
      </c>
      <c r="AA5" s="125" t="str">
        <f t="shared" si="14"/>
        <v>Type:</v>
      </c>
      <c r="AB5" s="125" t="str">
        <f>IF($Q5="","",VLOOKUP($Q5,Events!A:AM,AB$2,0))</f>
        <v>Serial Code</v>
      </c>
      <c r="AC5" s="125" t="str">
        <f t="shared" si="15"/>
        <v>Languages: </v>
      </c>
      <c r="AD5" s="125" t="str">
        <f>IF($Q5="","",IF(VLOOKUP($Q5,Events!A:AQ,AD$2,0)=1,AD$1,""))</f>
        <v>ENG</v>
      </c>
      <c r="AE5" s="125" t="str">
        <f t="shared" si="16"/>
        <v> &amp; </v>
      </c>
      <c r="AF5" s="125" t="str">
        <f>IF($Q5="","",IF(VLOOKUP($Q5,Events!A:AQ,AF$2,0)=1,AF$1,""))</f>
        <v>FRE</v>
      </c>
      <c r="AG5" s="125" t="str">
        <f t="shared" si="17"/>
        <v> &amp; </v>
      </c>
      <c r="AH5" s="125" t="str">
        <f>IF($Q5="","",IF(VLOOKUP($Q5,Events!A:AQ,AH$2,0)=1,AH$1,""))</f>
        <v>GER</v>
      </c>
      <c r="AI5" s="125" t="str">
        <f t="shared" si="18"/>
        <v> &amp; </v>
      </c>
      <c r="AJ5" s="125" t="str">
        <f>IF($Q5="","",IF(VLOOKUP($Q5,Events!A:AQ,AJ$2,0)=1,AJ$1,""))</f>
        <v>ITA</v>
      </c>
      <c r="AK5" s="125" t="str">
        <f t="shared" si="19"/>
        <v> &amp; </v>
      </c>
      <c r="AL5" s="125" t="str">
        <f>IF($Q5="","",IF(VLOOKUP($Q5,Events!A:AQ,AL$2,0)=1,AL$1,""))</f>
        <v/>
      </c>
      <c r="AM5" s="125" t="str">
        <f t="shared" si="20"/>
        <v/>
      </c>
      <c r="AN5" s="125" t="str">
        <f>IF($Q5="","",IF(VLOOKUP($Q5,Events!A:AQ,AN$2,0)=1,AN$1,""))</f>
        <v/>
      </c>
      <c r="AO5" s="125" t="str">
        <f t="shared" si="21"/>
        <v/>
      </c>
      <c r="AP5" s="125" t="str">
        <f>IF($Q5="","",IF(VLOOKUP($Q5,Events!A:AQ,AP$2,0)=1,AP$1,""))</f>
        <v>SPA</v>
      </c>
      <c r="AQ5" s="125" t="str">
        <f t="shared" si="22"/>
        <v/>
      </c>
      <c r="AR5" s="125" t="str">
        <f>IF($Q5="","",IF(VLOOKUP($Q5,Events!A:AQ,AR$2,0)=1,AR$1,""))</f>
        <v/>
      </c>
      <c r="AS5" s="125" t="str">
        <f t="shared" si="23"/>
        <v/>
      </c>
      <c r="AT5" s="125" t="str">
        <f>IF($Q5="","",IF(VLOOKUP($Q5,Events!A:AQ,AT$2,0)=1,AT$1,""))</f>
        <v/>
      </c>
      <c r="AU5" s="2">
        <f t="shared" si="24"/>
        <v>5</v>
      </c>
      <c r="AW5" s="2"/>
      <c r="AX5" s="2"/>
      <c r="AY5" s="128"/>
    </row>
    <row r="6">
      <c r="A6" s="2">
        <v>4.0</v>
      </c>
      <c r="B6" s="2">
        <f t="shared" si="4"/>
        <v>0</v>
      </c>
      <c r="C6" s="2">
        <f>Events!AF13</f>
        <v>0</v>
      </c>
      <c r="D6" s="2">
        <f t="shared" si="5"/>
        <v>4</v>
      </c>
      <c r="E6" s="2"/>
      <c r="F6" s="120" t="str">
        <f t="shared" si="1"/>
        <v/>
      </c>
      <c r="G6" s="2"/>
      <c r="H6" s="123" t="str">
        <f t="shared" si="6"/>
        <v/>
      </c>
      <c r="I6" s="123" t="str">
        <f t="shared" ref="I6:J6" si="27">IF($Q6="","",U6)</f>
        <v/>
      </c>
      <c r="J6" s="123" t="str">
        <f t="shared" si="27"/>
        <v/>
      </c>
      <c r="K6" s="123" t="str">
        <f t="shared" si="8"/>
        <v/>
      </c>
      <c r="L6" s="123" t="str">
        <f t="shared" ref="L6:M6" si="28">IF($Q6="","",Y6)</f>
        <v/>
      </c>
      <c r="M6" s="123" t="str">
        <f t="shared" si="28"/>
        <v/>
      </c>
      <c r="N6" s="123" t="str">
        <f t="shared" si="10"/>
        <v/>
      </c>
      <c r="O6" s="123" t="str">
        <f t="shared" si="11"/>
        <v/>
      </c>
      <c r="P6" s="2"/>
      <c r="Q6" s="125" t="str">
        <f t="shared" si="12"/>
        <v/>
      </c>
      <c r="R6" s="125"/>
      <c r="S6" s="125" t="str">
        <f>IF($Q6="","","Year "&amp;VLOOKUP($Q6,Events!A:AM,S$2,0))</f>
        <v/>
      </c>
      <c r="T6" s="125" t="str">
        <f>IF($Q6="","",VLOOKUP($Q6,Events!A:AM,T$2,0))</f>
        <v/>
      </c>
      <c r="U6" s="125" t="str">
        <f>IF($Q6="","",VLOOKUP($Q6,Events!A:AM,U$2,0))</f>
        <v/>
      </c>
      <c r="V6" s="125" t="str">
        <f>IF($Q6="","",VLOOKUP($Q6,Events!A:AM,V$2,0))</f>
        <v/>
      </c>
      <c r="W6" s="125" t="str">
        <f t="shared" si="13"/>
        <v/>
      </c>
      <c r="X6" s="125" t="str">
        <f>IF($Q6="","",text(VLOOKUP($Q6,Events!A:AM,X$2,0),"MMM dd")&amp;" "&amp;VLOOKUP($Q6,Events!A:AM,X$2+1,0))</f>
        <v/>
      </c>
      <c r="Y6" s="127" t="str">
        <f>IF($Q6="","",TEXT(VLOOKUP($Q6,Events!A:AM,Y$2,0),"0000"))</f>
        <v/>
      </c>
      <c r="Z6" s="127" t="str">
        <f>IF($Q6="","",TEXT(VLOOKUP($Q6,Events!A:AM,Z$2,0),"00000"))</f>
        <v/>
      </c>
      <c r="AA6" s="125" t="str">
        <f t="shared" si="14"/>
        <v/>
      </c>
      <c r="AB6" s="125" t="str">
        <f>IF($Q6="","",VLOOKUP($Q6,Events!A:AM,AB$2,0))</f>
        <v/>
      </c>
      <c r="AC6" s="125" t="str">
        <f t="shared" si="15"/>
        <v/>
      </c>
      <c r="AD6" s="125" t="str">
        <f>IF($Q6="","",IF(VLOOKUP($Q6,Events!A:AQ,AD$2,0)=1,AD$1,""))</f>
        <v/>
      </c>
      <c r="AE6" s="125" t="str">
        <f t="shared" si="16"/>
        <v/>
      </c>
      <c r="AF6" s="125" t="str">
        <f>IF($Q6="","",IF(VLOOKUP($Q6,Events!A:AQ,AF$2,0)=1,AF$1,""))</f>
        <v/>
      </c>
      <c r="AG6" s="125" t="str">
        <f t="shared" si="17"/>
        <v/>
      </c>
      <c r="AH6" s="125" t="str">
        <f>IF($Q6="","",IF(VLOOKUP($Q6,Events!A:AQ,AH$2,0)=1,AH$1,""))</f>
        <v/>
      </c>
      <c r="AI6" s="125" t="str">
        <f t="shared" si="18"/>
        <v/>
      </c>
      <c r="AJ6" s="125" t="str">
        <f>IF($Q6="","",IF(VLOOKUP($Q6,Events!A:AQ,AJ$2,0)=1,AJ$1,""))</f>
        <v/>
      </c>
      <c r="AK6" s="125" t="str">
        <f t="shared" si="19"/>
        <v/>
      </c>
      <c r="AL6" s="125" t="str">
        <f>IF($Q6="","",IF(VLOOKUP($Q6,Events!A:AQ,AL$2,0)=1,AL$1,""))</f>
        <v/>
      </c>
      <c r="AM6" s="125" t="str">
        <f t="shared" si="20"/>
        <v/>
      </c>
      <c r="AN6" s="125" t="str">
        <f>IF($Q6="","",IF(VLOOKUP($Q6,Events!A:AQ,AN$2,0)=1,AN$1,""))</f>
        <v/>
      </c>
      <c r="AO6" s="125" t="str">
        <f t="shared" si="21"/>
        <v/>
      </c>
      <c r="AP6" s="125" t="str">
        <f>IF($Q6="","",IF(VLOOKUP($Q6,Events!A:AQ,AP$2,0)=1,AP$1,""))</f>
        <v/>
      </c>
      <c r="AQ6" s="125" t="str">
        <f t="shared" si="22"/>
        <v/>
      </c>
      <c r="AR6" s="125" t="str">
        <f>IF($Q6="","",IF(VLOOKUP($Q6,Events!A:AQ,AR$2,0)=1,AR$1,""))</f>
        <v/>
      </c>
      <c r="AS6" s="125" t="str">
        <f t="shared" si="23"/>
        <v/>
      </c>
      <c r="AT6" s="125" t="str">
        <f>IF($Q6="","",IF(VLOOKUP($Q6,Events!A:AQ,AT$2,0)=1,AT$1,""))</f>
        <v/>
      </c>
      <c r="AU6" s="2" t="str">
        <f t="shared" si="24"/>
        <v/>
      </c>
      <c r="AW6" s="2"/>
      <c r="AX6" s="2"/>
      <c r="AY6" s="128"/>
    </row>
    <row r="7">
      <c r="A7" s="2">
        <v>5.0</v>
      </c>
      <c r="B7" s="2">
        <f t="shared" si="4"/>
        <v>0</v>
      </c>
      <c r="C7" s="2">
        <f>Events!AF14</f>
        <v>0</v>
      </c>
      <c r="D7" s="2">
        <f t="shared" si="5"/>
        <v>5</v>
      </c>
      <c r="E7" s="2"/>
      <c r="F7" s="120" t="str">
        <f t="shared" si="1"/>
        <v/>
      </c>
      <c r="G7" s="2"/>
      <c r="H7" s="123" t="str">
        <f t="shared" si="6"/>
        <v/>
      </c>
      <c r="I7" s="123" t="str">
        <f t="shared" ref="I7:J7" si="29">IF($Q7="","",U7)</f>
        <v/>
      </c>
      <c r="J7" s="123" t="str">
        <f t="shared" si="29"/>
        <v/>
      </c>
      <c r="K7" s="123" t="str">
        <f t="shared" si="8"/>
        <v/>
      </c>
      <c r="L7" s="123" t="str">
        <f t="shared" ref="L7:M7" si="30">IF($Q7="","",Y7)</f>
        <v/>
      </c>
      <c r="M7" s="123" t="str">
        <f t="shared" si="30"/>
        <v/>
      </c>
      <c r="N7" s="123" t="str">
        <f t="shared" si="10"/>
        <v/>
      </c>
      <c r="O7" s="123" t="str">
        <f t="shared" si="11"/>
        <v/>
      </c>
      <c r="P7" s="2"/>
      <c r="Q7" s="125" t="str">
        <f t="shared" si="12"/>
        <v/>
      </c>
      <c r="R7" s="125"/>
      <c r="S7" s="125" t="str">
        <f>IF($Q7="","","Year "&amp;VLOOKUP($Q7,Events!A:AM,S$2,0))</f>
        <v/>
      </c>
      <c r="T7" s="125" t="str">
        <f>IF($Q7="","",VLOOKUP($Q7,Events!A:AM,T$2,0))</f>
        <v/>
      </c>
      <c r="U7" s="125" t="str">
        <f>IF($Q7="","",VLOOKUP($Q7,Events!A:AM,U$2,0))</f>
        <v/>
      </c>
      <c r="V7" s="125" t="str">
        <f>IF($Q7="","",VLOOKUP($Q7,Events!A:AM,V$2,0))</f>
        <v/>
      </c>
      <c r="W7" s="125" t="str">
        <f t="shared" si="13"/>
        <v/>
      </c>
      <c r="X7" s="125" t="str">
        <f>IF($Q7="","",text(VLOOKUP($Q7,Events!A:AM,X$2,0),"MMM dd")&amp;" "&amp;VLOOKUP($Q7,Events!A:AM,X$2+1,0))</f>
        <v/>
      </c>
      <c r="Y7" s="127" t="str">
        <f>IF($Q7="","",TEXT(VLOOKUP($Q7,Events!A:AM,Y$2,0),"0000"))</f>
        <v/>
      </c>
      <c r="Z7" s="127" t="str">
        <f>IF($Q7="","",TEXT(VLOOKUP($Q7,Events!A:AM,Z$2,0),"00000"))</f>
        <v/>
      </c>
      <c r="AA7" s="125" t="str">
        <f t="shared" si="14"/>
        <v/>
      </c>
      <c r="AB7" s="125" t="str">
        <f>IF($Q7="","",VLOOKUP($Q7,Events!A:AM,AB$2,0))</f>
        <v/>
      </c>
      <c r="AC7" s="125" t="str">
        <f t="shared" si="15"/>
        <v/>
      </c>
      <c r="AD7" s="125" t="str">
        <f>IF($Q7="","",IF(VLOOKUP($Q7,Events!A:AQ,AD$2,0)=1,AD$1,""))</f>
        <v/>
      </c>
      <c r="AE7" s="125" t="str">
        <f t="shared" si="16"/>
        <v/>
      </c>
      <c r="AF7" s="125" t="str">
        <f>IF($Q7="","",IF(VLOOKUP($Q7,Events!A:AQ,AF$2,0)=1,AF$1,""))</f>
        <v/>
      </c>
      <c r="AG7" s="125" t="str">
        <f t="shared" si="17"/>
        <v/>
      </c>
      <c r="AH7" s="125" t="str">
        <f>IF($Q7="","",IF(VLOOKUP($Q7,Events!A:AQ,AH$2,0)=1,AH$1,""))</f>
        <v/>
      </c>
      <c r="AI7" s="125" t="str">
        <f t="shared" si="18"/>
        <v/>
      </c>
      <c r="AJ7" s="125" t="str">
        <f>IF($Q7="","",IF(VLOOKUP($Q7,Events!A:AQ,AJ$2,0)=1,AJ$1,""))</f>
        <v/>
      </c>
      <c r="AK7" s="125" t="str">
        <f t="shared" si="19"/>
        <v/>
      </c>
      <c r="AL7" s="125" t="str">
        <f>IF($Q7="","",IF(VLOOKUP($Q7,Events!A:AQ,AL$2,0)=1,AL$1,""))</f>
        <v/>
      </c>
      <c r="AM7" s="125" t="str">
        <f t="shared" si="20"/>
        <v/>
      </c>
      <c r="AN7" s="125" t="str">
        <f>IF($Q7="","",IF(VLOOKUP($Q7,Events!A:AQ,AN$2,0)=1,AN$1,""))</f>
        <v/>
      </c>
      <c r="AO7" s="125" t="str">
        <f t="shared" si="21"/>
        <v/>
      </c>
      <c r="AP7" s="125" t="str">
        <f>IF($Q7="","",IF(VLOOKUP($Q7,Events!A:AQ,AP$2,0)=1,AP$1,""))</f>
        <v/>
      </c>
      <c r="AQ7" s="125" t="str">
        <f t="shared" si="22"/>
        <v/>
      </c>
      <c r="AR7" s="125" t="str">
        <f>IF($Q7="","",IF(VLOOKUP($Q7,Events!A:AQ,AR$2,0)=1,AR$1,""))</f>
        <v/>
      </c>
      <c r="AS7" s="125" t="str">
        <f t="shared" si="23"/>
        <v/>
      </c>
      <c r="AT7" s="125" t="str">
        <f>IF($Q7="","",IF(VLOOKUP($Q7,Events!A:AQ,AT$2,0)=1,AT$1,""))</f>
        <v/>
      </c>
      <c r="AU7" s="2" t="str">
        <f t="shared" si="24"/>
        <v/>
      </c>
      <c r="AW7" s="2"/>
      <c r="AX7" s="2"/>
      <c r="AY7" s="128"/>
    </row>
    <row r="8">
      <c r="A8" s="2">
        <v>6.0</v>
      </c>
      <c r="B8" s="2">
        <f t="shared" si="4"/>
        <v>0</v>
      </c>
      <c r="C8" s="2">
        <f>Events!AF15</f>
        <v>0</v>
      </c>
      <c r="D8" s="2">
        <f t="shared" si="5"/>
        <v>6</v>
      </c>
      <c r="E8" s="2"/>
      <c r="F8" s="120" t="str">
        <f t="shared" si="1"/>
        <v/>
      </c>
      <c r="G8" s="2"/>
      <c r="H8" s="123" t="str">
        <f t="shared" si="6"/>
        <v/>
      </c>
      <c r="I8" s="123" t="str">
        <f t="shared" ref="I8:J8" si="31">IF($Q8="","",U8)</f>
        <v/>
      </c>
      <c r="J8" s="123" t="str">
        <f t="shared" si="31"/>
        <v/>
      </c>
      <c r="K8" s="123" t="str">
        <f t="shared" si="8"/>
        <v/>
      </c>
      <c r="L8" s="123" t="str">
        <f t="shared" ref="L8:M8" si="32">IF($Q8="","",Y8)</f>
        <v/>
      </c>
      <c r="M8" s="123" t="str">
        <f t="shared" si="32"/>
        <v/>
      </c>
      <c r="N8" s="123" t="str">
        <f t="shared" si="10"/>
        <v/>
      </c>
      <c r="O8" s="123" t="str">
        <f t="shared" si="11"/>
        <v/>
      </c>
      <c r="P8" s="2"/>
      <c r="Q8" s="125" t="str">
        <f t="shared" si="12"/>
        <v/>
      </c>
      <c r="R8" s="125"/>
      <c r="S8" s="125" t="str">
        <f>IF($Q8="","","Year "&amp;VLOOKUP($Q8,Events!A:AM,S$2,0))</f>
        <v/>
      </c>
      <c r="T8" s="125" t="str">
        <f>IF($Q8="","",VLOOKUP($Q8,Events!A:AM,T$2,0))</f>
        <v/>
      </c>
      <c r="U8" s="125" t="str">
        <f>IF($Q8="","",VLOOKUP($Q8,Events!A:AM,U$2,0))</f>
        <v/>
      </c>
      <c r="V8" s="125" t="str">
        <f>IF($Q8="","",VLOOKUP($Q8,Events!A:AM,V$2,0))</f>
        <v/>
      </c>
      <c r="W8" s="125" t="str">
        <f t="shared" si="13"/>
        <v/>
      </c>
      <c r="X8" s="125" t="str">
        <f>IF($Q8="","",text(VLOOKUP($Q8,Events!A:AM,X$2,0),"MMM dd")&amp;" "&amp;VLOOKUP($Q8,Events!A:AM,X$2+1,0))</f>
        <v/>
      </c>
      <c r="Y8" s="127" t="str">
        <f>IF($Q8="","",TEXT(VLOOKUP($Q8,Events!A:AM,Y$2,0),"0000"))</f>
        <v/>
      </c>
      <c r="Z8" s="127" t="str">
        <f>IF($Q8="","",TEXT(VLOOKUP($Q8,Events!A:AM,Z$2,0),"00000"))</f>
        <v/>
      </c>
      <c r="AA8" s="125" t="str">
        <f t="shared" si="14"/>
        <v/>
      </c>
      <c r="AB8" s="125" t="str">
        <f>IF($Q8="","",VLOOKUP($Q8,Events!A:AM,AB$2,0))</f>
        <v/>
      </c>
      <c r="AC8" s="125" t="str">
        <f t="shared" si="15"/>
        <v/>
      </c>
      <c r="AD8" s="125" t="str">
        <f>IF($Q8="","",IF(VLOOKUP($Q8,Events!A:AQ,AD$2,0)=1,AD$1,""))</f>
        <v/>
      </c>
      <c r="AE8" s="125" t="str">
        <f t="shared" si="16"/>
        <v/>
      </c>
      <c r="AF8" s="125" t="str">
        <f>IF($Q8="","",IF(VLOOKUP($Q8,Events!A:AQ,AF$2,0)=1,AF$1,""))</f>
        <v/>
      </c>
      <c r="AG8" s="125" t="str">
        <f t="shared" si="17"/>
        <v/>
      </c>
      <c r="AH8" s="125" t="str">
        <f>IF($Q8="","",IF(VLOOKUP($Q8,Events!A:AQ,AH$2,0)=1,AH$1,""))</f>
        <v/>
      </c>
      <c r="AI8" s="125" t="str">
        <f t="shared" si="18"/>
        <v/>
      </c>
      <c r="AJ8" s="125" t="str">
        <f>IF($Q8="","",IF(VLOOKUP($Q8,Events!A:AQ,AJ$2,0)=1,AJ$1,""))</f>
        <v/>
      </c>
      <c r="AK8" s="125" t="str">
        <f t="shared" si="19"/>
        <v/>
      </c>
      <c r="AL8" s="125" t="str">
        <f>IF($Q8="","",IF(VLOOKUP($Q8,Events!A:AQ,AL$2,0)=1,AL$1,""))</f>
        <v/>
      </c>
      <c r="AM8" s="125" t="str">
        <f t="shared" si="20"/>
        <v/>
      </c>
      <c r="AN8" s="125" t="str">
        <f>IF($Q8="","",IF(VLOOKUP($Q8,Events!A:AQ,AN$2,0)=1,AN$1,""))</f>
        <v/>
      </c>
      <c r="AO8" s="125" t="str">
        <f t="shared" si="21"/>
        <v/>
      </c>
      <c r="AP8" s="125" t="str">
        <f>IF($Q8="","",IF(VLOOKUP($Q8,Events!A:AQ,AP$2,0)=1,AP$1,""))</f>
        <v/>
      </c>
      <c r="AQ8" s="125" t="str">
        <f t="shared" si="22"/>
        <v/>
      </c>
      <c r="AR8" s="125" t="str">
        <f>IF($Q8="","",IF(VLOOKUP($Q8,Events!A:AQ,AR$2,0)=1,AR$1,""))</f>
        <v/>
      </c>
      <c r="AS8" s="125" t="str">
        <f t="shared" si="23"/>
        <v/>
      </c>
      <c r="AT8" s="125" t="str">
        <f>IF($Q8="","",IF(VLOOKUP($Q8,Events!A:AQ,AT$2,0)=1,AT$1,""))</f>
        <v/>
      </c>
      <c r="AU8" s="2" t="str">
        <f t="shared" si="24"/>
        <v/>
      </c>
      <c r="AW8" s="2"/>
      <c r="AX8" s="2"/>
      <c r="AY8" s="128"/>
    </row>
    <row r="9">
      <c r="A9" s="2">
        <v>7.0</v>
      </c>
      <c r="B9" s="2">
        <f t="shared" si="4"/>
        <v>0</v>
      </c>
      <c r="C9" s="2">
        <f>Events!AF16</f>
        <v>0</v>
      </c>
      <c r="D9" s="2">
        <f t="shared" si="5"/>
        <v>7</v>
      </c>
      <c r="E9" s="2"/>
      <c r="F9" s="120" t="str">
        <f t="shared" si="1"/>
        <v/>
      </c>
      <c r="G9" s="2"/>
      <c r="H9" s="123" t="str">
        <f t="shared" si="6"/>
        <v/>
      </c>
      <c r="I9" s="123" t="str">
        <f t="shared" ref="I9:J9" si="33">IF($Q9="","",U9)</f>
        <v/>
      </c>
      <c r="J9" s="123" t="str">
        <f t="shared" si="33"/>
        <v/>
      </c>
      <c r="K9" s="123" t="str">
        <f t="shared" si="8"/>
        <v/>
      </c>
      <c r="L9" s="123" t="str">
        <f t="shared" ref="L9:M9" si="34">IF($Q9="","",Y9)</f>
        <v/>
      </c>
      <c r="M9" s="123" t="str">
        <f t="shared" si="34"/>
        <v/>
      </c>
      <c r="N9" s="123" t="str">
        <f t="shared" si="10"/>
        <v/>
      </c>
      <c r="O9" s="123" t="str">
        <f t="shared" si="11"/>
        <v/>
      </c>
      <c r="P9" s="2"/>
      <c r="Q9" s="125" t="str">
        <f t="shared" si="12"/>
        <v/>
      </c>
      <c r="R9" s="125"/>
      <c r="S9" s="125" t="str">
        <f>IF($Q9="","","Year "&amp;VLOOKUP($Q9,Events!A:AM,S$2,0))</f>
        <v/>
      </c>
      <c r="T9" s="125" t="str">
        <f>IF($Q9="","",VLOOKUP($Q9,Events!A:AM,T$2,0))</f>
        <v/>
      </c>
      <c r="U9" s="125" t="str">
        <f>IF($Q9="","",VLOOKUP($Q9,Events!A:AM,U$2,0))</f>
        <v/>
      </c>
      <c r="V9" s="125" t="str">
        <f>IF($Q9="","",VLOOKUP($Q9,Events!A:AM,V$2,0))</f>
        <v/>
      </c>
      <c r="W9" s="125" t="str">
        <f t="shared" si="13"/>
        <v/>
      </c>
      <c r="X9" s="125" t="str">
        <f>IF($Q9="","",text(VLOOKUP($Q9,Events!A:AM,X$2,0),"MMM dd")&amp;" "&amp;VLOOKUP($Q9,Events!A:AM,X$2+1,0))</f>
        <v/>
      </c>
      <c r="Y9" s="127" t="str">
        <f>IF($Q9="","",TEXT(VLOOKUP($Q9,Events!A:AM,Y$2,0),"0000"))</f>
        <v/>
      </c>
      <c r="Z9" s="127" t="str">
        <f>IF($Q9="","",TEXT(VLOOKUP($Q9,Events!A:AM,Z$2,0),"00000"))</f>
        <v/>
      </c>
      <c r="AA9" s="125" t="str">
        <f t="shared" si="14"/>
        <v/>
      </c>
      <c r="AB9" s="125" t="str">
        <f>IF($Q9="","",VLOOKUP($Q9,Events!A:AM,AB$2,0))</f>
        <v/>
      </c>
      <c r="AC9" s="125" t="str">
        <f t="shared" si="15"/>
        <v/>
      </c>
      <c r="AD9" s="125" t="str">
        <f>IF($Q9="","",IF(VLOOKUP($Q9,Events!A:AQ,AD$2,0)=1,AD$1,""))</f>
        <v/>
      </c>
      <c r="AE9" s="125" t="str">
        <f t="shared" si="16"/>
        <v/>
      </c>
      <c r="AF9" s="125" t="str">
        <f>IF($Q9="","",IF(VLOOKUP($Q9,Events!A:AQ,AF$2,0)=1,AF$1,""))</f>
        <v/>
      </c>
      <c r="AG9" s="125" t="str">
        <f t="shared" si="17"/>
        <v/>
      </c>
      <c r="AH9" s="125" t="str">
        <f>IF($Q9="","",IF(VLOOKUP($Q9,Events!A:AQ,AH$2,0)=1,AH$1,""))</f>
        <v/>
      </c>
      <c r="AI9" s="125" t="str">
        <f t="shared" si="18"/>
        <v/>
      </c>
      <c r="AJ9" s="125" t="str">
        <f>IF($Q9="","",IF(VLOOKUP($Q9,Events!A:AQ,AJ$2,0)=1,AJ$1,""))</f>
        <v/>
      </c>
      <c r="AK9" s="125" t="str">
        <f t="shared" si="19"/>
        <v/>
      </c>
      <c r="AL9" s="125" t="str">
        <f>IF($Q9="","",IF(VLOOKUP($Q9,Events!A:AQ,AL$2,0)=1,AL$1,""))</f>
        <v/>
      </c>
      <c r="AM9" s="125" t="str">
        <f t="shared" si="20"/>
        <v/>
      </c>
      <c r="AN9" s="125" t="str">
        <f>IF($Q9="","",IF(VLOOKUP($Q9,Events!A:AQ,AN$2,0)=1,AN$1,""))</f>
        <v/>
      </c>
      <c r="AO9" s="125" t="str">
        <f t="shared" si="21"/>
        <v/>
      </c>
      <c r="AP9" s="125" t="str">
        <f>IF($Q9="","",IF(VLOOKUP($Q9,Events!A:AQ,AP$2,0)=1,AP$1,""))</f>
        <v/>
      </c>
      <c r="AQ9" s="125" t="str">
        <f t="shared" si="22"/>
        <v/>
      </c>
      <c r="AR9" s="125" t="str">
        <f>IF($Q9="","",IF(VLOOKUP($Q9,Events!A:AQ,AR$2,0)=1,AR$1,""))</f>
        <v/>
      </c>
      <c r="AS9" s="125" t="str">
        <f t="shared" si="23"/>
        <v/>
      </c>
      <c r="AT9" s="125" t="str">
        <f>IF($Q9="","",IF(VLOOKUP($Q9,Events!A:AQ,AT$2,0)=1,AT$1,""))</f>
        <v/>
      </c>
      <c r="AU9" s="2" t="str">
        <f t="shared" si="24"/>
        <v/>
      </c>
      <c r="AW9" s="2"/>
      <c r="AX9" s="2"/>
      <c r="AY9" s="136"/>
    </row>
    <row r="10">
      <c r="A10" s="2">
        <v>8.0</v>
      </c>
      <c r="B10" s="2">
        <f t="shared" si="4"/>
        <v>0</v>
      </c>
      <c r="C10" s="2">
        <f>Events!AF17</f>
        <v>0</v>
      </c>
      <c r="D10" s="2">
        <f t="shared" si="5"/>
        <v>8</v>
      </c>
      <c r="E10" s="2"/>
      <c r="F10" s="120" t="str">
        <f t="shared" si="1"/>
        <v/>
      </c>
      <c r="G10" s="2"/>
      <c r="H10" s="123" t="str">
        <f t="shared" si="6"/>
        <v/>
      </c>
      <c r="I10" s="123" t="str">
        <f t="shared" ref="I10:J10" si="35">IF($Q10="","",U10)</f>
        <v/>
      </c>
      <c r="J10" s="123" t="str">
        <f t="shared" si="35"/>
        <v/>
      </c>
      <c r="K10" s="123" t="str">
        <f t="shared" si="8"/>
        <v/>
      </c>
      <c r="L10" s="123" t="str">
        <f t="shared" ref="L10:M10" si="36">IF($Q10="","",Y10)</f>
        <v/>
      </c>
      <c r="M10" s="123" t="str">
        <f t="shared" si="36"/>
        <v/>
      </c>
      <c r="N10" s="123" t="str">
        <f t="shared" si="10"/>
        <v/>
      </c>
      <c r="O10" s="123" t="str">
        <f t="shared" si="11"/>
        <v/>
      </c>
      <c r="P10" s="2"/>
      <c r="Q10" s="125" t="str">
        <f t="shared" si="12"/>
        <v/>
      </c>
      <c r="R10" s="125"/>
      <c r="S10" s="125" t="str">
        <f>IF($Q10="","","Year "&amp;VLOOKUP($Q10,Events!A:AM,S$2,0))</f>
        <v/>
      </c>
      <c r="T10" s="125" t="str">
        <f>IF($Q10="","",VLOOKUP($Q10,Events!A:AM,T$2,0))</f>
        <v/>
      </c>
      <c r="U10" s="125" t="str">
        <f>IF($Q10="","",VLOOKUP($Q10,Events!A:AM,U$2,0))</f>
        <v/>
      </c>
      <c r="V10" s="125" t="str">
        <f>IF($Q10="","",VLOOKUP($Q10,Events!A:AM,V$2,0))</f>
        <v/>
      </c>
      <c r="W10" s="125" t="str">
        <f t="shared" si="13"/>
        <v/>
      </c>
      <c r="X10" s="125" t="str">
        <f>IF($Q10="","",text(VLOOKUP($Q10,Events!A:AM,X$2,0),"MMM dd")&amp;" "&amp;VLOOKUP($Q10,Events!A:AM,X$2+1,0))</f>
        <v/>
      </c>
      <c r="Y10" s="127" t="str">
        <f>IF($Q10="","",TEXT(VLOOKUP($Q10,Events!A:AM,Y$2,0),"0000"))</f>
        <v/>
      </c>
      <c r="Z10" s="127" t="str">
        <f>IF($Q10="","",TEXT(VLOOKUP($Q10,Events!A:AM,Z$2,0),"00000"))</f>
        <v/>
      </c>
      <c r="AA10" s="125" t="str">
        <f t="shared" si="14"/>
        <v/>
      </c>
      <c r="AB10" s="125" t="str">
        <f>IF($Q10="","",VLOOKUP($Q10,Events!A:AM,AB$2,0))</f>
        <v/>
      </c>
      <c r="AC10" s="125" t="str">
        <f t="shared" si="15"/>
        <v/>
      </c>
      <c r="AD10" s="125" t="str">
        <f>IF($Q10="","",IF(VLOOKUP($Q10,Events!A:AQ,AD$2,0)=1,AD$1,""))</f>
        <v/>
      </c>
      <c r="AE10" s="125" t="str">
        <f t="shared" si="16"/>
        <v/>
      </c>
      <c r="AF10" s="125" t="str">
        <f>IF($Q10="","",IF(VLOOKUP($Q10,Events!A:AQ,AF$2,0)=1,AF$1,""))</f>
        <v/>
      </c>
      <c r="AG10" s="125" t="str">
        <f t="shared" si="17"/>
        <v/>
      </c>
      <c r="AH10" s="125" t="str">
        <f>IF($Q10="","",IF(VLOOKUP($Q10,Events!A:AQ,AH$2,0)=1,AH$1,""))</f>
        <v/>
      </c>
      <c r="AI10" s="125" t="str">
        <f t="shared" si="18"/>
        <v/>
      </c>
      <c r="AJ10" s="125" t="str">
        <f>IF($Q10="","",IF(VLOOKUP($Q10,Events!A:AQ,AJ$2,0)=1,AJ$1,""))</f>
        <v/>
      </c>
      <c r="AK10" s="125" t="str">
        <f t="shared" si="19"/>
        <v/>
      </c>
      <c r="AL10" s="125" t="str">
        <f>IF($Q10="","",IF(VLOOKUP($Q10,Events!A:AQ,AL$2,0)=1,AL$1,""))</f>
        <v/>
      </c>
      <c r="AM10" s="125" t="str">
        <f t="shared" si="20"/>
        <v/>
      </c>
      <c r="AN10" s="125" t="str">
        <f>IF($Q10="","",IF(VLOOKUP($Q10,Events!A:AQ,AN$2,0)=1,AN$1,""))</f>
        <v/>
      </c>
      <c r="AO10" s="125" t="str">
        <f t="shared" si="21"/>
        <v/>
      </c>
      <c r="AP10" s="125" t="str">
        <f>IF($Q10="","",IF(VLOOKUP($Q10,Events!A:AQ,AP$2,0)=1,AP$1,""))</f>
        <v/>
      </c>
      <c r="AQ10" s="125" t="str">
        <f t="shared" si="22"/>
        <v/>
      </c>
      <c r="AR10" s="125" t="str">
        <f>IF($Q10="","",IF(VLOOKUP($Q10,Events!A:AQ,AR$2,0)=1,AR$1,""))</f>
        <v/>
      </c>
      <c r="AS10" s="125" t="str">
        <f t="shared" si="23"/>
        <v/>
      </c>
      <c r="AT10" s="125" t="str">
        <f>IF($Q10="","",IF(VLOOKUP($Q10,Events!A:AQ,AT$2,0)=1,AT$1,""))</f>
        <v/>
      </c>
      <c r="AU10" s="2" t="str">
        <f t="shared" si="24"/>
        <v/>
      </c>
      <c r="AW10" s="2"/>
      <c r="AX10" s="2"/>
      <c r="AY10" s="136"/>
    </row>
    <row r="11">
      <c r="A11" s="2">
        <v>9.0</v>
      </c>
      <c r="B11" s="2">
        <f t="shared" si="4"/>
        <v>0</v>
      </c>
      <c r="C11" s="2">
        <f>Events!AF18</f>
        <v>0</v>
      </c>
      <c r="D11" s="2">
        <f t="shared" si="5"/>
        <v>9</v>
      </c>
      <c r="E11" s="2"/>
      <c r="F11" s="120" t="str">
        <f t="shared" si="1"/>
        <v/>
      </c>
      <c r="G11" s="2"/>
      <c r="H11" s="123" t="str">
        <f t="shared" si="6"/>
        <v/>
      </c>
      <c r="I11" s="123" t="str">
        <f t="shared" ref="I11:J11" si="37">IF($Q11="","",U11)</f>
        <v/>
      </c>
      <c r="J11" s="123" t="str">
        <f t="shared" si="37"/>
        <v/>
      </c>
      <c r="K11" s="123" t="str">
        <f t="shared" si="8"/>
        <v/>
      </c>
      <c r="L11" s="123" t="str">
        <f t="shared" ref="L11:M11" si="38">IF($Q11="","",Y11)</f>
        <v/>
      </c>
      <c r="M11" s="123" t="str">
        <f t="shared" si="38"/>
        <v/>
      </c>
      <c r="N11" s="123" t="str">
        <f t="shared" si="10"/>
        <v/>
      </c>
      <c r="O11" s="123" t="str">
        <f t="shared" si="11"/>
        <v/>
      </c>
      <c r="P11" s="2"/>
      <c r="Q11" s="125" t="str">
        <f t="shared" si="12"/>
        <v/>
      </c>
      <c r="R11" s="125"/>
      <c r="S11" s="125" t="str">
        <f>IF($Q11="","","Year "&amp;VLOOKUP($Q11,Events!A:AM,S$2,0))</f>
        <v/>
      </c>
      <c r="T11" s="125" t="str">
        <f>IF($Q11="","",VLOOKUP($Q11,Events!A:AM,T$2,0))</f>
        <v/>
      </c>
      <c r="U11" s="125" t="str">
        <f>IF($Q11="","",VLOOKUP($Q11,Events!A:AM,U$2,0))</f>
        <v/>
      </c>
      <c r="V11" s="125" t="str">
        <f>IF($Q11="","",VLOOKUP($Q11,Events!A:AM,V$2,0))</f>
        <v/>
      </c>
      <c r="W11" s="125" t="str">
        <f t="shared" si="13"/>
        <v/>
      </c>
      <c r="X11" s="125" t="str">
        <f>IF($Q11="","",text(VLOOKUP($Q11,Events!A:AM,X$2,0),"MMM dd")&amp;" "&amp;VLOOKUP($Q11,Events!A:AM,X$2+1,0))</f>
        <v/>
      </c>
      <c r="Y11" s="127" t="str">
        <f>IF($Q11="","",TEXT(VLOOKUP($Q11,Events!A:AM,Y$2,0),"0000"))</f>
        <v/>
      </c>
      <c r="Z11" s="127" t="str">
        <f>IF($Q11="","",TEXT(VLOOKUP($Q11,Events!A:AM,Z$2,0),"00000"))</f>
        <v/>
      </c>
      <c r="AA11" s="125" t="str">
        <f t="shared" si="14"/>
        <v/>
      </c>
      <c r="AB11" s="125" t="str">
        <f>IF($Q11="","",VLOOKUP($Q11,Events!A:AM,AB$2,0))</f>
        <v/>
      </c>
      <c r="AC11" s="125" t="str">
        <f t="shared" si="15"/>
        <v/>
      </c>
      <c r="AD11" s="125" t="str">
        <f>IF($Q11="","",IF(VLOOKUP($Q11,Events!A:AQ,AD$2,0)=1,AD$1,""))</f>
        <v/>
      </c>
      <c r="AE11" s="125" t="str">
        <f t="shared" si="16"/>
        <v/>
      </c>
      <c r="AF11" s="125" t="str">
        <f>IF($Q11="","",IF(VLOOKUP($Q11,Events!A:AQ,AF$2,0)=1,AF$1,""))</f>
        <v/>
      </c>
      <c r="AG11" s="125" t="str">
        <f t="shared" si="17"/>
        <v/>
      </c>
      <c r="AH11" s="125" t="str">
        <f>IF($Q11="","",IF(VLOOKUP($Q11,Events!A:AQ,AH$2,0)=1,AH$1,""))</f>
        <v/>
      </c>
      <c r="AI11" s="125" t="str">
        <f t="shared" si="18"/>
        <v/>
      </c>
      <c r="AJ11" s="125" t="str">
        <f>IF($Q11="","",IF(VLOOKUP($Q11,Events!A:AQ,AJ$2,0)=1,AJ$1,""))</f>
        <v/>
      </c>
      <c r="AK11" s="125" t="str">
        <f t="shared" si="19"/>
        <v/>
      </c>
      <c r="AL11" s="125" t="str">
        <f>IF($Q11="","",IF(VLOOKUP($Q11,Events!A:AQ,AL$2,0)=1,AL$1,""))</f>
        <v/>
      </c>
      <c r="AM11" s="125" t="str">
        <f t="shared" si="20"/>
        <v/>
      </c>
      <c r="AN11" s="125" t="str">
        <f>IF($Q11="","",IF(VLOOKUP($Q11,Events!A:AQ,AN$2,0)=1,AN$1,""))</f>
        <v/>
      </c>
      <c r="AO11" s="125" t="str">
        <f t="shared" si="21"/>
        <v/>
      </c>
      <c r="AP11" s="125" t="str">
        <f>IF($Q11="","",IF(VLOOKUP($Q11,Events!A:AQ,AP$2,0)=1,AP$1,""))</f>
        <v/>
      </c>
      <c r="AQ11" s="125" t="str">
        <f t="shared" si="22"/>
        <v/>
      </c>
      <c r="AR11" s="125" t="str">
        <f>IF($Q11="","",IF(VLOOKUP($Q11,Events!A:AQ,AR$2,0)=1,AR$1,""))</f>
        <v/>
      </c>
      <c r="AS11" s="125" t="str">
        <f t="shared" si="23"/>
        <v/>
      </c>
      <c r="AT11" s="125" t="str">
        <f>IF($Q11="","",IF(VLOOKUP($Q11,Events!A:AQ,AT$2,0)=1,AT$1,""))</f>
        <v/>
      </c>
      <c r="AU11" s="2" t="str">
        <f t="shared" si="24"/>
        <v/>
      </c>
      <c r="AW11" s="2"/>
      <c r="AX11" s="2"/>
      <c r="AY11" s="136"/>
    </row>
    <row r="12">
      <c r="A12" s="2">
        <v>10.0</v>
      </c>
      <c r="B12" s="2">
        <f t="shared" si="4"/>
        <v>0</v>
      </c>
      <c r="C12" s="2">
        <f>Events!AF19</f>
        <v>0</v>
      </c>
      <c r="D12" s="2">
        <f t="shared" si="5"/>
        <v>10</v>
      </c>
      <c r="E12" s="2"/>
      <c r="F12" s="120" t="str">
        <f t="shared" si="1"/>
        <v/>
      </c>
      <c r="G12" s="2"/>
      <c r="H12" s="123" t="str">
        <f t="shared" si="6"/>
        <v/>
      </c>
      <c r="I12" s="123" t="str">
        <f t="shared" ref="I12:J12" si="39">IF($Q12="","",U12)</f>
        <v/>
      </c>
      <c r="J12" s="123" t="str">
        <f t="shared" si="39"/>
        <v/>
      </c>
      <c r="K12" s="123" t="str">
        <f t="shared" si="8"/>
        <v/>
      </c>
      <c r="L12" s="123" t="str">
        <f t="shared" ref="L12:M12" si="40">IF($Q12="","",Y12)</f>
        <v/>
      </c>
      <c r="M12" s="123" t="str">
        <f t="shared" si="40"/>
        <v/>
      </c>
      <c r="N12" s="123" t="str">
        <f t="shared" si="10"/>
        <v/>
      </c>
      <c r="O12" s="123" t="str">
        <f t="shared" si="11"/>
        <v/>
      </c>
      <c r="P12" s="2"/>
      <c r="Q12" s="125" t="str">
        <f t="shared" si="12"/>
        <v/>
      </c>
      <c r="R12" s="125"/>
      <c r="S12" s="125" t="str">
        <f>IF($Q12="","","Year "&amp;VLOOKUP($Q12,Events!A:AM,S$2,0))</f>
        <v/>
      </c>
      <c r="T12" s="125" t="str">
        <f>IF($Q12="","",VLOOKUP($Q12,Events!A:AM,T$2,0))</f>
        <v/>
      </c>
      <c r="U12" s="125" t="str">
        <f>IF($Q12="","",VLOOKUP($Q12,Events!A:AM,U$2,0))</f>
        <v/>
      </c>
      <c r="V12" s="125" t="str">
        <f>IF($Q12="","",VLOOKUP($Q12,Events!A:AM,V$2,0))</f>
        <v/>
      </c>
      <c r="W12" s="125" t="str">
        <f t="shared" si="13"/>
        <v/>
      </c>
      <c r="X12" s="125" t="str">
        <f>IF($Q12="","",text(VLOOKUP($Q12,Events!A:AM,X$2,0),"MMM dd")&amp;" "&amp;VLOOKUP($Q12,Events!A:AM,X$2+1,0))</f>
        <v/>
      </c>
      <c r="Y12" s="127" t="str">
        <f>IF($Q12="","",TEXT(VLOOKUP($Q12,Events!A:AM,Y$2,0),"0000"))</f>
        <v/>
      </c>
      <c r="Z12" s="127" t="str">
        <f>IF($Q12="","",TEXT(VLOOKUP($Q12,Events!A:AM,Z$2,0),"00000"))</f>
        <v/>
      </c>
      <c r="AA12" s="125" t="str">
        <f t="shared" si="14"/>
        <v/>
      </c>
      <c r="AB12" s="125" t="str">
        <f>IF($Q12="","",VLOOKUP($Q12,Events!A:AM,AB$2,0))</f>
        <v/>
      </c>
      <c r="AC12" s="125" t="str">
        <f t="shared" si="15"/>
        <v/>
      </c>
      <c r="AD12" s="125" t="str">
        <f>IF($Q12="","",IF(VLOOKUP($Q12,Events!A:AQ,AD$2,0)=1,AD$1,""))</f>
        <v/>
      </c>
      <c r="AE12" s="125" t="str">
        <f t="shared" si="16"/>
        <v/>
      </c>
      <c r="AF12" s="125" t="str">
        <f>IF($Q12="","",IF(VLOOKUP($Q12,Events!A:AQ,AF$2,0)=1,AF$1,""))</f>
        <v/>
      </c>
      <c r="AG12" s="125" t="str">
        <f t="shared" si="17"/>
        <v/>
      </c>
      <c r="AH12" s="125" t="str">
        <f>IF($Q12="","",IF(VLOOKUP($Q12,Events!A:AQ,AH$2,0)=1,AH$1,""))</f>
        <v/>
      </c>
      <c r="AI12" s="125" t="str">
        <f t="shared" si="18"/>
        <v/>
      </c>
      <c r="AJ12" s="125" t="str">
        <f>IF($Q12="","",IF(VLOOKUP($Q12,Events!A:AQ,AJ$2,0)=1,AJ$1,""))</f>
        <v/>
      </c>
      <c r="AK12" s="125" t="str">
        <f t="shared" si="19"/>
        <v/>
      </c>
      <c r="AL12" s="125" t="str">
        <f>IF($Q12="","",IF(VLOOKUP($Q12,Events!A:AQ,AL$2,0)=1,AL$1,""))</f>
        <v/>
      </c>
      <c r="AM12" s="125" t="str">
        <f t="shared" si="20"/>
        <v/>
      </c>
      <c r="AN12" s="125" t="str">
        <f>IF($Q12="","",IF(VLOOKUP($Q12,Events!A:AQ,AN$2,0)=1,AN$1,""))</f>
        <v/>
      </c>
      <c r="AO12" s="125" t="str">
        <f t="shared" si="21"/>
        <v/>
      </c>
      <c r="AP12" s="125" t="str">
        <f>IF($Q12="","",IF(VLOOKUP($Q12,Events!A:AQ,AP$2,0)=1,AP$1,""))</f>
        <v/>
      </c>
      <c r="AQ12" s="125" t="str">
        <f t="shared" si="22"/>
        <v/>
      </c>
      <c r="AR12" s="125" t="str">
        <f>IF($Q12="","",IF(VLOOKUP($Q12,Events!A:AQ,AR$2,0)=1,AR$1,""))</f>
        <v/>
      </c>
      <c r="AS12" s="125" t="str">
        <f t="shared" si="23"/>
        <v/>
      </c>
      <c r="AT12" s="125" t="str">
        <f>IF($Q12="","",IF(VLOOKUP($Q12,Events!A:AQ,AT$2,0)=1,AT$1,""))</f>
        <v/>
      </c>
      <c r="AU12" s="2" t="str">
        <f t="shared" si="24"/>
        <v/>
      </c>
      <c r="AW12" s="2"/>
      <c r="AX12" s="2"/>
      <c r="AY12" s="122"/>
    </row>
    <row r="13">
      <c r="A13" s="2">
        <v>11.0</v>
      </c>
      <c r="B13" s="2">
        <f t="shared" si="4"/>
        <v>0</v>
      </c>
      <c r="C13" s="2">
        <f>Events!AF20</f>
        <v>0</v>
      </c>
      <c r="D13" s="2">
        <f t="shared" si="5"/>
        <v>11</v>
      </c>
      <c r="E13" s="2"/>
      <c r="F13" s="120" t="str">
        <f t="shared" si="1"/>
        <v/>
      </c>
      <c r="G13" s="2"/>
      <c r="H13" s="123" t="str">
        <f t="shared" si="6"/>
        <v/>
      </c>
      <c r="I13" s="123" t="str">
        <f t="shared" ref="I13:J13" si="41">IF($Q13="","",U13)</f>
        <v/>
      </c>
      <c r="J13" s="123" t="str">
        <f t="shared" si="41"/>
        <v/>
      </c>
      <c r="K13" s="123" t="str">
        <f t="shared" si="8"/>
        <v/>
      </c>
      <c r="L13" s="123" t="str">
        <f t="shared" ref="L13:M13" si="42">IF($Q13="","",Y13)</f>
        <v/>
      </c>
      <c r="M13" s="123" t="str">
        <f t="shared" si="42"/>
        <v/>
      </c>
      <c r="N13" s="123" t="str">
        <f t="shared" si="10"/>
        <v/>
      </c>
      <c r="O13" s="123" t="str">
        <f t="shared" si="11"/>
        <v/>
      </c>
      <c r="P13" s="2"/>
      <c r="Q13" s="125" t="str">
        <f t="shared" si="12"/>
        <v/>
      </c>
      <c r="R13" s="125"/>
      <c r="S13" s="125" t="str">
        <f>IF($Q13="","","Year "&amp;VLOOKUP($Q13,Events!A:AM,S$2,0))</f>
        <v/>
      </c>
      <c r="T13" s="125" t="str">
        <f>IF($Q13="","",VLOOKUP($Q13,Events!A:AM,T$2,0))</f>
        <v/>
      </c>
      <c r="U13" s="125" t="str">
        <f>IF($Q13="","",VLOOKUP($Q13,Events!A:AM,U$2,0))</f>
        <v/>
      </c>
      <c r="V13" s="125" t="str">
        <f>IF($Q13="","",VLOOKUP($Q13,Events!A:AM,V$2,0))</f>
        <v/>
      </c>
      <c r="W13" s="125" t="str">
        <f t="shared" si="13"/>
        <v/>
      </c>
      <c r="X13" s="125" t="str">
        <f>IF($Q13="","",text(VLOOKUP($Q13,Events!A:AM,X$2,0),"MMM dd")&amp;" "&amp;VLOOKUP($Q13,Events!A:AM,X$2+1,0))</f>
        <v/>
      </c>
      <c r="Y13" s="127" t="str">
        <f>IF($Q13="","",TEXT(VLOOKUP($Q13,Events!A:AM,Y$2,0),"0000"))</f>
        <v/>
      </c>
      <c r="Z13" s="127" t="str">
        <f>IF($Q13="","",TEXT(VLOOKUP($Q13,Events!A:AM,Z$2,0),"00000"))</f>
        <v/>
      </c>
      <c r="AA13" s="125" t="str">
        <f t="shared" si="14"/>
        <v/>
      </c>
      <c r="AB13" s="125" t="str">
        <f>IF($Q13="","",VLOOKUP($Q13,Events!A:AM,AB$2,0))</f>
        <v/>
      </c>
      <c r="AC13" s="125" t="str">
        <f t="shared" si="15"/>
        <v/>
      </c>
      <c r="AD13" s="125" t="str">
        <f>IF($Q13="","",IF(VLOOKUP($Q13,Events!A:AQ,AD$2,0)=1,AD$1,""))</f>
        <v/>
      </c>
      <c r="AE13" s="125" t="str">
        <f t="shared" si="16"/>
        <v/>
      </c>
      <c r="AF13" s="125" t="str">
        <f>IF($Q13="","",IF(VLOOKUP($Q13,Events!A:AQ,AF$2,0)=1,AF$1,""))</f>
        <v/>
      </c>
      <c r="AG13" s="125" t="str">
        <f t="shared" si="17"/>
        <v/>
      </c>
      <c r="AH13" s="125" t="str">
        <f>IF($Q13="","",IF(VLOOKUP($Q13,Events!A:AQ,AH$2,0)=1,AH$1,""))</f>
        <v/>
      </c>
      <c r="AI13" s="125" t="str">
        <f t="shared" si="18"/>
        <v/>
      </c>
      <c r="AJ13" s="125" t="str">
        <f>IF($Q13="","",IF(VLOOKUP($Q13,Events!A:AQ,AJ$2,0)=1,AJ$1,""))</f>
        <v/>
      </c>
      <c r="AK13" s="125" t="str">
        <f t="shared" si="19"/>
        <v/>
      </c>
      <c r="AL13" s="125" t="str">
        <f>IF($Q13="","",IF(VLOOKUP($Q13,Events!A:AQ,AL$2,0)=1,AL$1,""))</f>
        <v/>
      </c>
      <c r="AM13" s="125" t="str">
        <f t="shared" si="20"/>
        <v/>
      </c>
      <c r="AN13" s="125" t="str">
        <f>IF($Q13="","",IF(VLOOKUP($Q13,Events!A:AQ,AN$2,0)=1,AN$1,""))</f>
        <v/>
      </c>
      <c r="AO13" s="125" t="str">
        <f t="shared" si="21"/>
        <v/>
      </c>
      <c r="AP13" s="125" t="str">
        <f>IF($Q13="","",IF(VLOOKUP($Q13,Events!A:AQ,AP$2,0)=1,AP$1,""))</f>
        <v/>
      </c>
      <c r="AQ13" s="125" t="str">
        <f t="shared" si="22"/>
        <v/>
      </c>
      <c r="AR13" s="125" t="str">
        <f>IF($Q13="","",IF(VLOOKUP($Q13,Events!A:AQ,AR$2,0)=1,AR$1,""))</f>
        <v/>
      </c>
      <c r="AS13" s="125" t="str">
        <f t="shared" si="23"/>
        <v/>
      </c>
      <c r="AT13" s="125" t="str">
        <f>IF($Q13="","",IF(VLOOKUP($Q13,Events!A:AQ,AT$2,0)=1,AT$1,""))</f>
        <v/>
      </c>
      <c r="AU13" s="2" t="str">
        <f t="shared" si="24"/>
        <v/>
      </c>
      <c r="AW13" s="2"/>
      <c r="AX13" s="2"/>
      <c r="AY13" s="122"/>
    </row>
    <row r="14">
      <c r="A14" s="2">
        <v>12.0</v>
      </c>
      <c r="B14" s="2">
        <f t="shared" si="4"/>
        <v>0</v>
      </c>
      <c r="C14" s="2">
        <f>Events!AF21</f>
        <v>0</v>
      </c>
      <c r="D14" s="2">
        <f t="shared" si="5"/>
        <v>12</v>
      </c>
      <c r="E14" s="2"/>
      <c r="F14" s="120" t="str">
        <f t="shared" si="1"/>
        <v/>
      </c>
      <c r="G14" s="2"/>
      <c r="H14" s="123" t="str">
        <f t="shared" si="6"/>
        <v/>
      </c>
      <c r="I14" s="123" t="str">
        <f t="shared" ref="I14:J14" si="43">IF($Q14="","",U14)</f>
        <v/>
      </c>
      <c r="J14" s="123" t="str">
        <f t="shared" si="43"/>
        <v/>
      </c>
      <c r="K14" s="123" t="str">
        <f t="shared" si="8"/>
        <v/>
      </c>
      <c r="L14" s="123" t="str">
        <f t="shared" ref="L14:M14" si="44">IF($Q14="","",Y14)</f>
        <v/>
      </c>
      <c r="M14" s="123" t="str">
        <f t="shared" si="44"/>
        <v/>
      </c>
      <c r="N14" s="123" t="str">
        <f t="shared" si="10"/>
        <v/>
      </c>
      <c r="O14" s="123" t="str">
        <f t="shared" si="11"/>
        <v/>
      </c>
      <c r="P14" s="2"/>
      <c r="Q14" s="125" t="str">
        <f t="shared" si="12"/>
        <v/>
      </c>
      <c r="R14" s="125"/>
      <c r="S14" s="125" t="str">
        <f>IF($Q14="","","Year "&amp;VLOOKUP($Q14,Events!A:AM,S$2,0))</f>
        <v/>
      </c>
      <c r="T14" s="125" t="str">
        <f>IF($Q14="","",VLOOKUP($Q14,Events!A:AM,T$2,0))</f>
        <v/>
      </c>
      <c r="U14" s="125" t="str">
        <f>IF($Q14="","",VLOOKUP($Q14,Events!A:AM,U$2,0))</f>
        <v/>
      </c>
      <c r="V14" s="125" t="str">
        <f>IF($Q14="","",VLOOKUP($Q14,Events!A:AM,V$2,0))</f>
        <v/>
      </c>
      <c r="W14" s="125" t="str">
        <f t="shared" si="13"/>
        <v/>
      </c>
      <c r="X14" s="125" t="str">
        <f>IF($Q14="","",text(VLOOKUP($Q14,Events!A:AM,X$2,0),"MMM dd")&amp;" "&amp;VLOOKUP($Q14,Events!A:AM,X$2+1,0))</f>
        <v/>
      </c>
      <c r="Y14" s="127" t="str">
        <f>IF($Q14="","",TEXT(VLOOKUP($Q14,Events!A:AM,Y$2,0),"0000"))</f>
        <v/>
      </c>
      <c r="Z14" s="127" t="str">
        <f>IF($Q14="","",TEXT(VLOOKUP($Q14,Events!A:AM,Z$2,0),"00000"))</f>
        <v/>
      </c>
      <c r="AA14" s="125" t="str">
        <f t="shared" si="14"/>
        <v/>
      </c>
      <c r="AB14" s="125" t="str">
        <f>IF($Q14="","",VLOOKUP($Q14,Events!A:AM,AB$2,0))</f>
        <v/>
      </c>
      <c r="AC14" s="125" t="str">
        <f t="shared" si="15"/>
        <v/>
      </c>
      <c r="AD14" s="125" t="str">
        <f>IF($Q14="","",IF(VLOOKUP($Q14,Events!A:AQ,AD$2,0)=1,AD$1,""))</f>
        <v/>
      </c>
      <c r="AE14" s="125" t="str">
        <f t="shared" si="16"/>
        <v/>
      </c>
      <c r="AF14" s="125" t="str">
        <f>IF($Q14="","",IF(VLOOKUP($Q14,Events!A:AQ,AF$2,0)=1,AF$1,""))</f>
        <v/>
      </c>
      <c r="AG14" s="125" t="str">
        <f t="shared" si="17"/>
        <v/>
      </c>
      <c r="AH14" s="125" t="str">
        <f>IF($Q14="","",IF(VLOOKUP($Q14,Events!A:AQ,AH$2,0)=1,AH$1,""))</f>
        <v/>
      </c>
      <c r="AI14" s="125" t="str">
        <f t="shared" si="18"/>
        <v/>
      </c>
      <c r="AJ14" s="125" t="str">
        <f>IF($Q14="","",IF(VLOOKUP($Q14,Events!A:AQ,AJ$2,0)=1,AJ$1,""))</f>
        <v/>
      </c>
      <c r="AK14" s="125" t="str">
        <f t="shared" si="19"/>
        <v/>
      </c>
      <c r="AL14" s="125" t="str">
        <f>IF($Q14="","",IF(VLOOKUP($Q14,Events!A:AQ,AL$2,0)=1,AL$1,""))</f>
        <v/>
      </c>
      <c r="AM14" s="125" t="str">
        <f t="shared" si="20"/>
        <v/>
      </c>
      <c r="AN14" s="125" t="str">
        <f>IF($Q14="","",IF(VLOOKUP($Q14,Events!A:AQ,AN$2,0)=1,AN$1,""))</f>
        <v/>
      </c>
      <c r="AO14" s="125" t="str">
        <f t="shared" si="21"/>
        <v/>
      </c>
      <c r="AP14" s="125" t="str">
        <f>IF($Q14="","",IF(VLOOKUP($Q14,Events!A:AQ,AP$2,0)=1,AP$1,""))</f>
        <v/>
      </c>
      <c r="AQ14" s="125" t="str">
        <f t="shared" si="22"/>
        <v/>
      </c>
      <c r="AR14" s="125" t="str">
        <f>IF($Q14="","",IF(VLOOKUP($Q14,Events!A:AQ,AR$2,0)=1,AR$1,""))</f>
        <v/>
      </c>
      <c r="AS14" s="125" t="str">
        <f t="shared" si="23"/>
        <v/>
      </c>
      <c r="AT14" s="125" t="str">
        <f>IF($Q14="","",IF(VLOOKUP($Q14,Events!A:AQ,AT$2,0)=1,AT$1,""))</f>
        <v/>
      </c>
      <c r="AU14" s="2" t="str">
        <f t="shared" si="24"/>
        <v/>
      </c>
      <c r="AW14" s="2"/>
      <c r="AX14" s="2"/>
      <c r="AY14" s="122"/>
    </row>
    <row r="15">
      <c r="A15" s="2">
        <v>13.0</v>
      </c>
      <c r="B15" s="2">
        <f t="shared" si="4"/>
        <v>0</v>
      </c>
      <c r="C15" s="2">
        <f>Events!AF22</f>
        <v>0</v>
      </c>
      <c r="D15" s="2">
        <f t="shared" si="5"/>
        <v>13</v>
      </c>
      <c r="E15" s="2"/>
      <c r="F15" s="120" t="str">
        <f t="shared" si="1"/>
        <v/>
      </c>
      <c r="G15" s="2"/>
      <c r="H15" s="123" t="str">
        <f t="shared" si="6"/>
        <v/>
      </c>
      <c r="I15" s="123" t="str">
        <f t="shared" ref="I15:J15" si="45">IF($Q15="","",U15)</f>
        <v/>
      </c>
      <c r="J15" s="123" t="str">
        <f t="shared" si="45"/>
        <v/>
      </c>
      <c r="K15" s="123" t="str">
        <f t="shared" si="8"/>
        <v/>
      </c>
      <c r="L15" s="123" t="str">
        <f t="shared" ref="L15:M15" si="46">IF($Q15="","",Y15)</f>
        <v/>
      </c>
      <c r="M15" s="123" t="str">
        <f t="shared" si="46"/>
        <v/>
      </c>
      <c r="N15" s="123" t="str">
        <f t="shared" si="10"/>
        <v/>
      </c>
      <c r="O15" s="123" t="str">
        <f t="shared" si="11"/>
        <v/>
      </c>
      <c r="P15" s="2"/>
      <c r="Q15" s="125" t="str">
        <f t="shared" si="12"/>
        <v/>
      </c>
      <c r="R15" s="125"/>
      <c r="S15" s="125" t="str">
        <f>IF($Q15="","","Year "&amp;VLOOKUP($Q15,Events!A:AM,S$2,0))</f>
        <v/>
      </c>
      <c r="T15" s="125" t="str">
        <f>IF($Q15="","",VLOOKUP($Q15,Events!A:AM,T$2,0))</f>
        <v/>
      </c>
      <c r="U15" s="125" t="str">
        <f>IF($Q15="","",VLOOKUP($Q15,Events!A:AM,U$2,0))</f>
        <v/>
      </c>
      <c r="V15" s="125" t="str">
        <f>IF($Q15="","",VLOOKUP($Q15,Events!A:AM,V$2,0))</f>
        <v/>
      </c>
      <c r="W15" s="125" t="str">
        <f t="shared" si="13"/>
        <v/>
      </c>
      <c r="X15" s="125" t="str">
        <f>IF($Q15="","",text(VLOOKUP($Q15,Events!A:AM,X$2,0),"MMM dd")&amp;" "&amp;VLOOKUP($Q15,Events!A:AM,X$2+1,0))</f>
        <v/>
      </c>
      <c r="Y15" s="127" t="str">
        <f>IF($Q15="","",TEXT(VLOOKUP($Q15,Events!A:AM,Y$2,0),"0000"))</f>
        <v/>
      </c>
      <c r="Z15" s="127" t="str">
        <f>IF($Q15="","",TEXT(VLOOKUP($Q15,Events!A:AM,Z$2,0),"00000"))</f>
        <v/>
      </c>
      <c r="AA15" s="125" t="str">
        <f t="shared" si="14"/>
        <v/>
      </c>
      <c r="AB15" s="125" t="str">
        <f>IF($Q15="","",VLOOKUP($Q15,Events!A:AM,AB$2,0))</f>
        <v/>
      </c>
      <c r="AC15" s="125" t="str">
        <f t="shared" si="15"/>
        <v/>
      </c>
      <c r="AD15" s="125" t="str">
        <f>IF($Q15="","",IF(VLOOKUP($Q15,Events!A:AQ,AD$2,0)=1,AD$1,""))</f>
        <v/>
      </c>
      <c r="AE15" s="125" t="str">
        <f t="shared" si="16"/>
        <v/>
      </c>
      <c r="AF15" s="125" t="str">
        <f>IF($Q15="","",IF(VLOOKUP($Q15,Events!A:AQ,AF$2,0)=1,AF$1,""))</f>
        <v/>
      </c>
      <c r="AG15" s="125" t="str">
        <f t="shared" si="17"/>
        <v/>
      </c>
      <c r="AH15" s="125" t="str">
        <f>IF($Q15="","",IF(VLOOKUP($Q15,Events!A:AQ,AH$2,0)=1,AH$1,""))</f>
        <v/>
      </c>
      <c r="AI15" s="125" t="str">
        <f t="shared" si="18"/>
        <v/>
      </c>
      <c r="AJ15" s="125" t="str">
        <f>IF($Q15="","",IF(VLOOKUP($Q15,Events!A:AQ,AJ$2,0)=1,AJ$1,""))</f>
        <v/>
      </c>
      <c r="AK15" s="125" t="str">
        <f t="shared" si="19"/>
        <v/>
      </c>
      <c r="AL15" s="125" t="str">
        <f>IF($Q15="","",IF(VLOOKUP($Q15,Events!A:AQ,AL$2,0)=1,AL$1,""))</f>
        <v/>
      </c>
      <c r="AM15" s="125" t="str">
        <f t="shared" si="20"/>
        <v/>
      </c>
      <c r="AN15" s="125" t="str">
        <f>IF($Q15="","",IF(VLOOKUP($Q15,Events!A:AQ,AN$2,0)=1,AN$1,""))</f>
        <v/>
      </c>
      <c r="AO15" s="125" t="str">
        <f t="shared" si="21"/>
        <v/>
      </c>
      <c r="AP15" s="125" t="str">
        <f>IF($Q15="","",IF(VLOOKUP($Q15,Events!A:AQ,AP$2,0)=1,AP$1,""))</f>
        <v/>
      </c>
      <c r="AQ15" s="125" t="str">
        <f t="shared" si="22"/>
        <v/>
      </c>
      <c r="AR15" s="125" t="str">
        <f>IF($Q15="","",IF(VLOOKUP($Q15,Events!A:AQ,AR$2,0)=1,AR$1,""))</f>
        <v/>
      </c>
      <c r="AS15" s="125" t="str">
        <f t="shared" si="23"/>
        <v/>
      </c>
      <c r="AT15" s="125" t="str">
        <f>IF($Q15="","",IF(VLOOKUP($Q15,Events!A:AQ,AT$2,0)=1,AT$1,""))</f>
        <v/>
      </c>
      <c r="AU15" s="2" t="str">
        <f t="shared" si="24"/>
        <v/>
      </c>
      <c r="AW15" s="2"/>
      <c r="AX15" s="2"/>
      <c r="AY15" s="122"/>
    </row>
    <row r="16">
      <c r="A16" s="2">
        <v>14.0</v>
      </c>
      <c r="B16" s="2">
        <f t="shared" si="4"/>
        <v>0</v>
      </c>
      <c r="C16" s="2">
        <f>Events!AF23</f>
        <v>0</v>
      </c>
      <c r="D16" s="2">
        <f t="shared" si="5"/>
        <v>14</v>
      </c>
      <c r="E16" s="2"/>
      <c r="F16" s="120" t="str">
        <f t="shared" si="1"/>
        <v/>
      </c>
      <c r="G16" s="2"/>
      <c r="H16" s="123" t="str">
        <f t="shared" si="6"/>
        <v/>
      </c>
      <c r="I16" s="123" t="str">
        <f t="shared" ref="I16:J16" si="47">IF($Q16="","",U16)</f>
        <v/>
      </c>
      <c r="J16" s="123" t="str">
        <f t="shared" si="47"/>
        <v/>
      </c>
      <c r="K16" s="123" t="str">
        <f t="shared" si="8"/>
        <v/>
      </c>
      <c r="L16" s="123" t="str">
        <f t="shared" ref="L16:M16" si="48">IF($Q16="","",Y16)</f>
        <v/>
      </c>
      <c r="M16" s="123" t="str">
        <f t="shared" si="48"/>
        <v/>
      </c>
      <c r="N16" s="123" t="str">
        <f t="shared" si="10"/>
        <v/>
      </c>
      <c r="O16" s="123" t="str">
        <f t="shared" si="11"/>
        <v/>
      </c>
      <c r="P16" s="2"/>
      <c r="Q16" s="125" t="str">
        <f t="shared" si="12"/>
        <v/>
      </c>
      <c r="R16" s="125"/>
      <c r="S16" s="125" t="str">
        <f>IF($Q16="","","Year "&amp;VLOOKUP($Q16,Events!A:AM,S$2,0))</f>
        <v/>
      </c>
      <c r="T16" s="125" t="str">
        <f>IF($Q16="","",VLOOKUP($Q16,Events!A:AM,T$2,0))</f>
        <v/>
      </c>
      <c r="U16" s="125" t="str">
        <f>IF($Q16="","",VLOOKUP($Q16,Events!A:AM,U$2,0))</f>
        <v/>
      </c>
      <c r="V16" s="125" t="str">
        <f>IF($Q16="","",VLOOKUP($Q16,Events!A:AM,V$2,0))</f>
        <v/>
      </c>
      <c r="W16" s="125" t="str">
        <f t="shared" si="13"/>
        <v/>
      </c>
      <c r="X16" s="125" t="str">
        <f>IF($Q16="","",text(VLOOKUP($Q16,Events!A:AM,X$2,0),"MMM dd")&amp;" "&amp;VLOOKUP($Q16,Events!A:AM,X$2+1,0))</f>
        <v/>
      </c>
      <c r="Y16" s="127" t="str">
        <f>IF($Q16="","",TEXT(VLOOKUP($Q16,Events!A:AM,Y$2,0),"0000"))</f>
        <v/>
      </c>
      <c r="Z16" s="127" t="str">
        <f>IF($Q16="","",TEXT(VLOOKUP($Q16,Events!A:AM,Z$2,0),"00000"))</f>
        <v/>
      </c>
      <c r="AA16" s="125" t="str">
        <f t="shared" si="14"/>
        <v/>
      </c>
      <c r="AB16" s="125" t="str">
        <f>IF($Q16="","",VLOOKUP($Q16,Events!A:AM,AB$2,0))</f>
        <v/>
      </c>
      <c r="AC16" s="125" t="str">
        <f t="shared" si="15"/>
        <v/>
      </c>
      <c r="AD16" s="125" t="str">
        <f>IF($Q16="","",IF(VLOOKUP($Q16,Events!A:AQ,AD$2,0)=1,AD$1,""))</f>
        <v/>
      </c>
      <c r="AE16" s="125" t="str">
        <f t="shared" si="16"/>
        <v/>
      </c>
      <c r="AF16" s="125" t="str">
        <f>IF($Q16="","",IF(VLOOKUP($Q16,Events!A:AQ,AF$2,0)=1,AF$1,""))</f>
        <v/>
      </c>
      <c r="AG16" s="125" t="str">
        <f t="shared" si="17"/>
        <v/>
      </c>
      <c r="AH16" s="125" t="str">
        <f>IF($Q16="","",IF(VLOOKUP($Q16,Events!A:AQ,AH$2,0)=1,AH$1,""))</f>
        <v/>
      </c>
      <c r="AI16" s="125" t="str">
        <f t="shared" si="18"/>
        <v/>
      </c>
      <c r="AJ16" s="125" t="str">
        <f>IF($Q16="","",IF(VLOOKUP($Q16,Events!A:AQ,AJ$2,0)=1,AJ$1,""))</f>
        <v/>
      </c>
      <c r="AK16" s="125" t="str">
        <f t="shared" si="19"/>
        <v/>
      </c>
      <c r="AL16" s="125" t="str">
        <f>IF($Q16="","",IF(VLOOKUP($Q16,Events!A:AQ,AL$2,0)=1,AL$1,""))</f>
        <v/>
      </c>
      <c r="AM16" s="125" t="str">
        <f t="shared" si="20"/>
        <v/>
      </c>
      <c r="AN16" s="125" t="str">
        <f>IF($Q16="","",IF(VLOOKUP($Q16,Events!A:AQ,AN$2,0)=1,AN$1,""))</f>
        <v/>
      </c>
      <c r="AO16" s="125" t="str">
        <f t="shared" si="21"/>
        <v/>
      </c>
      <c r="AP16" s="125" t="str">
        <f>IF($Q16="","",IF(VLOOKUP($Q16,Events!A:AQ,AP$2,0)=1,AP$1,""))</f>
        <v/>
      </c>
      <c r="AQ16" s="125" t="str">
        <f t="shared" si="22"/>
        <v/>
      </c>
      <c r="AR16" s="125" t="str">
        <f>IF($Q16="","",IF(VLOOKUP($Q16,Events!A:AQ,AR$2,0)=1,AR$1,""))</f>
        <v/>
      </c>
      <c r="AS16" s="125" t="str">
        <f t="shared" si="23"/>
        <v/>
      </c>
      <c r="AT16" s="125" t="str">
        <f>IF($Q16="","",IF(VLOOKUP($Q16,Events!A:AQ,AT$2,0)=1,AT$1,""))</f>
        <v/>
      </c>
      <c r="AU16" s="2" t="str">
        <f t="shared" si="24"/>
        <v/>
      </c>
      <c r="AW16" s="2"/>
      <c r="AX16" s="2"/>
      <c r="AY16" s="122"/>
    </row>
    <row r="17">
      <c r="A17" s="2">
        <v>15.0</v>
      </c>
      <c r="B17" s="2">
        <f t="shared" si="4"/>
        <v>0</v>
      </c>
      <c r="C17" s="2">
        <f>Events!AF24</f>
        <v>0</v>
      </c>
      <c r="D17" s="2">
        <f t="shared" si="5"/>
        <v>15</v>
      </c>
      <c r="E17" s="2"/>
      <c r="F17" s="120" t="str">
        <f t="shared" si="1"/>
        <v/>
      </c>
      <c r="G17" s="2"/>
      <c r="H17" s="123" t="str">
        <f t="shared" si="6"/>
        <v/>
      </c>
      <c r="I17" s="123" t="str">
        <f t="shared" ref="I17:J17" si="49">IF($Q17="","",U17)</f>
        <v/>
      </c>
      <c r="J17" s="123" t="str">
        <f t="shared" si="49"/>
        <v/>
      </c>
      <c r="K17" s="123" t="str">
        <f t="shared" si="8"/>
        <v/>
      </c>
      <c r="L17" s="123" t="str">
        <f t="shared" ref="L17:M17" si="50">IF($Q17="","",Y17)</f>
        <v/>
      </c>
      <c r="M17" s="123" t="str">
        <f t="shared" si="50"/>
        <v/>
      </c>
      <c r="N17" s="123" t="str">
        <f t="shared" si="10"/>
        <v/>
      </c>
      <c r="O17" s="123" t="str">
        <f t="shared" si="11"/>
        <v/>
      </c>
      <c r="P17" s="2"/>
      <c r="Q17" s="125" t="str">
        <f t="shared" si="12"/>
        <v/>
      </c>
      <c r="R17" s="125"/>
      <c r="S17" s="125" t="str">
        <f>IF($Q17="","","Year "&amp;VLOOKUP($Q17,Events!A:AM,S$2,0))</f>
        <v/>
      </c>
      <c r="T17" s="125" t="str">
        <f>IF($Q17="","",VLOOKUP($Q17,Events!A:AM,T$2,0))</f>
        <v/>
      </c>
      <c r="U17" s="125" t="str">
        <f>IF($Q17="","",VLOOKUP($Q17,Events!A:AM,U$2,0))</f>
        <v/>
      </c>
      <c r="V17" s="125" t="str">
        <f>IF($Q17="","",VLOOKUP($Q17,Events!A:AM,V$2,0))</f>
        <v/>
      </c>
      <c r="W17" s="125" t="str">
        <f t="shared" si="13"/>
        <v/>
      </c>
      <c r="X17" s="125" t="str">
        <f>IF($Q17="","",text(VLOOKUP($Q17,Events!A:AM,X$2,0),"MMM dd")&amp;" "&amp;VLOOKUP($Q17,Events!A:AM,X$2+1,0))</f>
        <v/>
      </c>
      <c r="Y17" s="127" t="str">
        <f>IF($Q17="","",TEXT(VLOOKUP($Q17,Events!A:AM,Y$2,0),"0000"))</f>
        <v/>
      </c>
      <c r="Z17" s="127" t="str">
        <f>IF($Q17="","",TEXT(VLOOKUP($Q17,Events!A:AM,Z$2,0),"00000"))</f>
        <v/>
      </c>
      <c r="AA17" s="125" t="str">
        <f t="shared" si="14"/>
        <v/>
      </c>
      <c r="AB17" s="125" t="str">
        <f>IF($Q17="","",VLOOKUP($Q17,Events!A:AM,AB$2,0))</f>
        <v/>
      </c>
      <c r="AC17" s="125" t="str">
        <f t="shared" si="15"/>
        <v/>
      </c>
      <c r="AD17" s="125" t="str">
        <f>IF($Q17="","",IF(VLOOKUP($Q17,Events!A:AQ,AD$2,0)=1,AD$1,""))</f>
        <v/>
      </c>
      <c r="AE17" s="125" t="str">
        <f t="shared" si="16"/>
        <v/>
      </c>
      <c r="AF17" s="125" t="str">
        <f>IF($Q17="","",IF(VLOOKUP($Q17,Events!A:AQ,AF$2,0)=1,AF$1,""))</f>
        <v/>
      </c>
      <c r="AG17" s="125" t="str">
        <f t="shared" si="17"/>
        <v/>
      </c>
      <c r="AH17" s="125" t="str">
        <f>IF($Q17="","",IF(VLOOKUP($Q17,Events!A:AQ,AH$2,0)=1,AH$1,""))</f>
        <v/>
      </c>
      <c r="AI17" s="125" t="str">
        <f t="shared" si="18"/>
        <v/>
      </c>
      <c r="AJ17" s="125" t="str">
        <f>IF($Q17="","",IF(VLOOKUP($Q17,Events!A:AQ,AJ$2,0)=1,AJ$1,""))</f>
        <v/>
      </c>
      <c r="AK17" s="125" t="str">
        <f t="shared" si="19"/>
        <v/>
      </c>
      <c r="AL17" s="125" t="str">
        <f>IF($Q17="","",IF(VLOOKUP($Q17,Events!A:AQ,AL$2,0)=1,AL$1,""))</f>
        <v/>
      </c>
      <c r="AM17" s="125" t="str">
        <f t="shared" si="20"/>
        <v/>
      </c>
      <c r="AN17" s="125" t="str">
        <f>IF($Q17="","",IF(VLOOKUP($Q17,Events!A:AQ,AN$2,0)=1,AN$1,""))</f>
        <v/>
      </c>
      <c r="AO17" s="125" t="str">
        <f t="shared" si="21"/>
        <v/>
      </c>
      <c r="AP17" s="125" t="str">
        <f>IF($Q17="","",IF(VLOOKUP($Q17,Events!A:AQ,AP$2,0)=1,AP$1,""))</f>
        <v/>
      </c>
      <c r="AQ17" s="125" t="str">
        <f t="shared" si="22"/>
        <v/>
      </c>
      <c r="AR17" s="125" t="str">
        <f>IF($Q17="","",IF(VLOOKUP($Q17,Events!A:AQ,AR$2,0)=1,AR$1,""))</f>
        <v/>
      </c>
      <c r="AS17" s="125" t="str">
        <f t="shared" si="23"/>
        <v/>
      </c>
      <c r="AT17" s="125" t="str">
        <f>IF($Q17="","",IF(VLOOKUP($Q17,Events!A:AQ,AT$2,0)=1,AT$1,""))</f>
        <v/>
      </c>
      <c r="AU17" s="2" t="str">
        <f t="shared" si="24"/>
        <v/>
      </c>
      <c r="AW17" s="2"/>
      <c r="AX17" s="2"/>
      <c r="AY17" s="122"/>
    </row>
    <row r="18">
      <c r="A18" s="2">
        <v>16.0</v>
      </c>
      <c r="B18" s="2">
        <f t="shared" si="4"/>
        <v>0</v>
      </c>
      <c r="C18" s="2">
        <f>Events!AF25</f>
        <v>0</v>
      </c>
      <c r="D18" s="2">
        <f t="shared" si="5"/>
        <v>16</v>
      </c>
      <c r="E18" s="2"/>
      <c r="F18" s="120" t="str">
        <f t="shared" si="1"/>
        <v/>
      </c>
      <c r="G18" s="2"/>
      <c r="H18" s="123" t="str">
        <f t="shared" si="6"/>
        <v/>
      </c>
      <c r="I18" s="123" t="str">
        <f t="shared" ref="I18:J18" si="51">IF($Q18="","",U18)</f>
        <v/>
      </c>
      <c r="J18" s="123" t="str">
        <f t="shared" si="51"/>
        <v/>
      </c>
      <c r="K18" s="123" t="str">
        <f t="shared" si="8"/>
        <v/>
      </c>
      <c r="L18" s="123" t="str">
        <f t="shared" ref="L18:M18" si="52">IF($Q18="","",Y18)</f>
        <v/>
      </c>
      <c r="M18" s="123" t="str">
        <f t="shared" si="52"/>
        <v/>
      </c>
      <c r="N18" s="123" t="str">
        <f t="shared" si="10"/>
        <v/>
      </c>
      <c r="O18" s="123" t="str">
        <f t="shared" si="11"/>
        <v/>
      </c>
      <c r="P18" s="2"/>
      <c r="Q18" s="125" t="str">
        <f t="shared" si="12"/>
        <v/>
      </c>
      <c r="R18" s="125"/>
      <c r="S18" s="125" t="str">
        <f>IF($Q18="","","Year "&amp;VLOOKUP($Q18,Events!A:AM,S$2,0))</f>
        <v/>
      </c>
      <c r="T18" s="125" t="str">
        <f>IF($Q18="","",VLOOKUP($Q18,Events!A:AM,T$2,0))</f>
        <v/>
      </c>
      <c r="U18" s="125" t="str">
        <f>IF($Q18="","",VLOOKUP($Q18,Events!A:AM,U$2,0))</f>
        <v/>
      </c>
      <c r="V18" s="125" t="str">
        <f>IF($Q18="","",VLOOKUP($Q18,Events!A:AM,V$2,0))</f>
        <v/>
      </c>
      <c r="W18" s="125" t="str">
        <f t="shared" si="13"/>
        <v/>
      </c>
      <c r="X18" s="125" t="str">
        <f>IF($Q18="","",text(VLOOKUP($Q18,Events!A:AM,X$2,0),"MMM dd")&amp;" "&amp;VLOOKUP($Q18,Events!A:AM,X$2+1,0))</f>
        <v/>
      </c>
      <c r="Y18" s="127" t="str">
        <f>IF($Q18="","",TEXT(VLOOKUP($Q18,Events!A:AM,Y$2,0),"0000"))</f>
        <v/>
      </c>
      <c r="Z18" s="127" t="str">
        <f>IF($Q18="","",TEXT(VLOOKUP($Q18,Events!A:AM,Z$2,0),"00000"))</f>
        <v/>
      </c>
      <c r="AA18" s="125" t="str">
        <f t="shared" si="14"/>
        <v/>
      </c>
      <c r="AB18" s="125" t="str">
        <f>IF($Q18="","",VLOOKUP($Q18,Events!A:AM,AB$2,0))</f>
        <v/>
      </c>
      <c r="AC18" s="125" t="str">
        <f t="shared" si="15"/>
        <v/>
      </c>
      <c r="AD18" s="125" t="str">
        <f>IF($Q18="","",IF(VLOOKUP($Q18,Events!A:AQ,AD$2,0)=1,AD$1,""))</f>
        <v/>
      </c>
      <c r="AE18" s="125" t="str">
        <f t="shared" si="16"/>
        <v/>
      </c>
      <c r="AF18" s="125" t="str">
        <f>IF($Q18="","",IF(VLOOKUP($Q18,Events!A:AQ,AF$2,0)=1,AF$1,""))</f>
        <v/>
      </c>
      <c r="AG18" s="125" t="str">
        <f t="shared" si="17"/>
        <v/>
      </c>
      <c r="AH18" s="125" t="str">
        <f>IF($Q18="","",IF(VLOOKUP($Q18,Events!A:AQ,AH$2,0)=1,AH$1,""))</f>
        <v/>
      </c>
      <c r="AI18" s="125" t="str">
        <f t="shared" si="18"/>
        <v/>
      </c>
      <c r="AJ18" s="125" t="str">
        <f>IF($Q18="","",IF(VLOOKUP($Q18,Events!A:AQ,AJ$2,0)=1,AJ$1,""))</f>
        <v/>
      </c>
      <c r="AK18" s="125" t="str">
        <f t="shared" si="19"/>
        <v/>
      </c>
      <c r="AL18" s="125" t="str">
        <f>IF($Q18="","",IF(VLOOKUP($Q18,Events!A:AQ,AL$2,0)=1,AL$1,""))</f>
        <v/>
      </c>
      <c r="AM18" s="125" t="str">
        <f t="shared" si="20"/>
        <v/>
      </c>
      <c r="AN18" s="125" t="str">
        <f>IF($Q18="","",IF(VLOOKUP($Q18,Events!A:AQ,AN$2,0)=1,AN$1,""))</f>
        <v/>
      </c>
      <c r="AO18" s="125" t="str">
        <f t="shared" si="21"/>
        <v/>
      </c>
      <c r="AP18" s="125" t="str">
        <f>IF($Q18="","",IF(VLOOKUP($Q18,Events!A:AQ,AP$2,0)=1,AP$1,""))</f>
        <v/>
      </c>
      <c r="AQ18" s="125" t="str">
        <f t="shared" si="22"/>
        <v/>
      </c>
      <c r="AR18" s="125" t="str">
        <f>IF($Q18="","",IF(VLOOKUP($Q18,Events!A:AQ,AR$2,0)=1,AR$1,""))</f>
        <v/>
      </c>
      <c r="AS18" s="125" t="str">
        <f t="shared" si="23"/>
        <v/>
      </c>
      <c r="AT18" s="125" t="str">
        <f>IF($Q18="","",IF(VLOOKUP($Q18,Events!A:AQ,AT$2,0)=1,AT$1,""))</f>
        <v/>
      </c>
      <c r="AU18" s="2" t="str">
        <f t="shared" si="24"/>
        <v/>
      </c>
      <c r="AW18" s="2"/>
      <c r="AX18" s="2"/>
      <c r="AY18" s="2"/>
    </row>
    <row r="19">
      <c r="A19" s="2">
        <v>17.0</v>
      </c>
      <c r="B19" s="2">
        <f t="shared" si="4"/>
        <v>0</v>
      </c>
      <c r="C19" s="2">
        <f>Events!AF26</f>
        <v>0</v>
      </c>
      <c r="D19" s="2">
        <f t="shared" si="5"/>
        <v>17</v>
      </c>
      <c r="E19" s="2"/>
      <c r="F19" s="120" t="str">
        <f t="shared" si="1"/>
        <v/>
      </c>
      <c r="G19" s="2"/>
      <c r="H19" s="123" t="str">
        <f t="shared" si="6"/>
        <v/>
      </c>
      <c r="I19" s="123" t="str">
        <f t="shared" ref="I19:J19" si="53">IF($Q19="","",U19)</f>
        <v/>
      </c>
      <c r="J19" s="123" t="str">
        <f t="shared" si="53"/>
        <v/>
      </c>
      <c r="K19" s="123" t="str">
        <f t="shared" si="8"/>
        <v/>
      </c>
      <c r="L19" s="123" t="str">
        <f t="shared" ref="L19:M19" si="54">IF($Q19="","",Y19)</f>
        <v/>
      </c>
      <c r="M19" s="123" t="str">
        <f t="shared" si="54"/>
        <v/>
      </c>
      <c r="N19" s="123" t="str">
        <f t="shared" si="10"/>
        <v/>
      </c>
      <c r="O19" s="123" t="str">
        <f t="shared" si="11"/>
        <v/>
      </c>
      <c r="P19" s="2"/>
      <c r="Q19" s="125" t="str">
        <f t="shared" si="12"/>
        <v/>
      </c>
      <c r="R19" s="125"/>
      <c r="S19" s="125" t="str">
        <f>IF($Q19="","","Year "&amp;VLOOKUP($Q19,Events!A:AM,S$2,0))</f>
        <v/>
      </c>
      <c r="T19" s="125" t="str">
        <f>IF($Q19="","",VLOOKUP($Q19,Events!A:AM,T$2,0))</f>
        <v/>
      </c>
      <c r="U19" s="125" t="str">
        <f>IF($Q19="","",VLOOKUP($Q19,Events!A:AM,U$2,0))</f>
        <v/>
      </c>
      <c r="V19" s="125" t="str">
        <f>IF($Q19="","",VLOOKUP($Q19,Events!A:AM,V$2,0))</f>
        <v/>
      </c>
      <c r="W19" s="125" t="str">
        <f t="shared" si="13"/>
        <v/>
      </c>
      <c r="X19" s="125" t="str">
        <f>IF($Q19="","",text(VLOOKUP($Q19,Events!A:AM,X$2,0),"MMM dd")&amp;" "&amp;VLOOKUP($Q19,Events!A:AM,X$2+1,0))</f>
        <v/>
      </c>
      <c r="Y19" s="127" t="str">
        <f>IF($Q19="","",TEXT(VLOOKUP($Q19,Events!A:AM,Y$2,0),"0000"))</f>
        <v/>
      </c>
      <c r="Z19" s="127" t="str">
        <f>IF($Q19="","",TEXT(VLOOKUP($Q19,Events!A:AM,Z$2,0),"00000"))</f>
        <v/>
      </c>
      <c r="AA19" s="125" t="str">
        <f t="shared" si="14"/>
        <v/>
      </c>
      <c r="AB19" s="125" t="str">
        <f>IF($Q19="","",VLOOKUP($Q19,Events!A:AM,AB$2,0))</f>
        <v/>
      </c>
      <c r="AC19" s="125" t="str">
        <f t="shared" si="15"/>
        <v/>
      </c>
      <c r="AD19" s="125" t="str">
        <f>IF($Q19="","",IF(VLOOKUP($Q19,Events!A:AQ,AD$2,0)=1,AD$1,""))</f>
        <v/>
      </c>
      <c r="AE19" s="125" t="str">
        <f t="shared" si="16"/>
        <v/>
      </c>
      <c r="AF19" s="125" t="str">
        <f>IF($Q19="","",IF(VLOOKUP($Q19,Events!A:AQ,AF$2,0)=1,AF$1,""))</f>
        <v/>
      </c>
      <c r="AG19" s="125" t="str">
        <f t="shared" si="17"/>
        <v/>
      </c>
      <c r="AH19" s="125" t="str">
        <f>IF($Q19="","",IF(VLOOKUP($Q19,Events!A:AQ,AH$2,0)=1,AH$1,""))</f>
        <v/>
      </c>
      <c r="AI19" s="125" t="str">
        <f t="shared" si="18"/>
        <v/>
      </c>
      <c r="AJ19" s="125" t="str">
        <f>IF($Q19="","",IF(VLOOKUP($Q19,Events!A:AQ,AJ$2,0)=1,AJ$1,""))</f>
        <v/>
      </c>
      <c r="AK19" s="125" t="str">
        <f t="shared" si="19"/>
        <v/>
      </c>
      <c r="AL19" s="125" t="str">
        <f>IF($Q19="","",IF(VLOOKUP($Q19,Events!A:AQ,AL$2,0)=1,AL$1,""))</f>
        <v/>
      </c>
      <c r="AM19" s="125" t="str">
        <f t="shared" si="20"/>
        <v/>
      </c>
      <c r="AN19" s="125" t="str">
        <f>IF($Q19="","",IF(VLOOKUP($Q19,Events!A:AQ,AN$2,0)=1,AN$1,""))</f>
        <v/>
      </c>
      <c r="AO19" s="125" t="str">
        <f t="shared" si="21"/>
        <v/>
      </c>
      <c r="AP19" s="125" t="str">
        <f>IF($Q19="","",IF(VLOOKUP($Q19,Events!A:AQ,AP$2,0)=1,AP$1,""))</f>
        <v/>
      </c>
      <c r="AQ19" s="125" t="str">
        <f t="shared" si="22"/>
        <v/>
      </c>
      <c r="AR19" s="125" t="str">
        <f>IF($Q19="","",IF(VLOOKUP($Q19,Events!A:AQ,AR$2,0)=1,AR$1,""))</f>
        <v/>
      </c>
      <c r="AS19" s="125" t="str">
        <f t="shared" si="23"/>
        <v/>
      </c>
      <c r="AT19" s="125" t="str">
        <f>IF($Q19="","",IF(VLOOKUP($Q19,Events!A:AQ,AT$2,0)=1,AT$1,""))</f>
        <v/>
      </c>
      <c r="AU19" s="2" t="str">
        <f t="shared" si="24"/>
        <v/>
      </c>
      <c r="AW19" s="2"/>
      <c r="AX19" s="2"/>
      <c r="AY19" s="128"/>
    </row>
    <row r="20">
      <c r="A20" s="2">
        <v>18.0</v>
      </c>
      <c r="B20" s="2">
        <f t="shared" si="4"/>
        <v>0</v>
      </c>
      <c r="C20" s="2">
        <f>Events!AF27</f>
        <v>0</v>
      </c>
      <c r="D20" s="2">
        <f t="shared" si="5"/>
        <v>18</v>
      </c>
      <c r="E20" s="2"/>
      <c r="F20" s="120" t="str">
        <f t="shared" si="1"/>
        <v/>
      </c>
      <c r="G20" s="2"/>
      <c r="H20" s="123" t="str">
        <f t="shared" si="6"/>
        <v/>
      </c>
      <c r="I20" s="123" t="str">
        <f t="shared" ref="I20:J20" si="55">IF($Q20="","",U20)</f>
        <v/>
      </c>
      <c r="J20" s="123" t="str">
        <f t="shared" si="55"/>
        <v/>
      </c>
      <c r="K20" s="123" t="str">
        <f t="shared" si="8"/>
        <v/>
      </c>
      <c r="L20" s="123" t="str">
        <f t="shared" ref="L20:M20" si="56">IF($Q20="","",Y20)</f>
        <v/>
      </c>
      <c r="M20" s="123" t="str">
        <f t="shared" si="56"/>
        <v/>
      </c>
      <c r="N20" s="123" t="str">
        <f t="shared" si="10"/>
        <v/>
      </c>
      <c r="O20" s="123" t="str">
        <f t="shared" si="11"/>
        <v/>
      </c>
      <c r="P20" s="2"/>
      <c r="Q20" s="125" t="str">
        <f t="shared" si="12"/>
        <v/>
      </c>
      <c r="R20" s="125"/>
      <c r="S20" s="125" t="str">
        <f>IF($Q20="","","Year "&amp;VLOOKUP($Q20,Events!A:AM,S$2,0))</f>
        <v/>
      </c>
      <c r="T20" s="125" t="str">
        <f>IF($Q20="","",VLOOKUP($Q20,Events!A:AM,T$2,0))</f>
        <v/>
      </c>
      <c r="U20" s="125" t="str">
        <f>IF($Q20="","",VLOOKUP($Q20,Events!A:AM,U$2,0))</f>
        <v/>
      </c>
      <c r="V20" s="125" t="str">
        <f>IF($Q20="","",VLOOKUP($Q20,Events!A:AM,V$2,0))</f>
        <v/>
      </c>
      <c r="W20" s="125" t="str">
        <f t="shared" si="13"/>
        <v/>
      </c>
      <c r="X20" s="125" t="str">
        <f>IF($Q20="","",text(VLOOKUP($Q20,Events!A:AM,X$2,0),"MMM dd")&amp;" "&amp;VLOOKUP($Q20,Events!A:AM,X$2+1,0))</f>
        <v/>
      </c>
      <c r="Y20" s="127" t="str">
        <f>IF($Q20="","",TEXT(VLOOKUP($Q20,Events!A:AM,Y$2,0),"0000"))</f>
        <v/>
      </c>
      <c r="Z20" s="127" t="str">
        <f>IF($Q20="","",TEXT(VLOOKUP($Q20,Events!A:AM,Z$2,0),"00000"))</f>
        <v/>
      </c>
      <c r="AA20" s="125" t="str">
        <f t="shared" si="14"/>
        <v/>
      </c>
      <c r="AB20" s="125" t="str">
        <f>IF($Q20="","",VLOOKUP($Q20,Events!A:AM,AB$2,0))</f>
        <v/>
      </c>
      <c r="AC20" s="125" t="str">
        <f t="shared" si="15"/>
        <v/>
      </c>
      <c r="AD20" s="125" t="str">
        <f>IF($Q20="","",IF(VLOOKUP($Q20,Events!A:AQ,AD$2,0)=1,AD$1,""))</f>
        <v/>
      </c>
      <c r="AE20" s="125" t="str">
        <f t="shared" si="16"/>
        <v/>
      </c>
      <c r="AF20" s="125" t="str">
        <f>IF($Q20="","",IF(VLOOKUP($Q20,Events!A:AQ,AF$2,0)=1,AF$1,""))</f>
        <v/>
      </c>
      <c r="AG20" s="125" t="str">
        <f t="shared" si="17"/>
        <v/>
      </c>
      <c r="AH20" s="125" t="str">
        <f>IF($Q20="","",IF(VLOOKUP($Q20,Events!A:AQ,AH$2,0)=1,AH$1,""))</f>
        <v/>
      </c>
      <c r="AI20" s="125" t="str">
        <f t="shared" si="18"/>
        <v/>
      </c>
      <c r="AJ20" s="125" t="str">
        <f>IF($Q20="","",IF(VLOOKUP($Q20,Events!A:AQ,AJ$2,0)=1,AJ$1,""))</f>
        <v/>
      </c>
      <c r="AK20" s="125" t="str">
        <f t="shared" si="19"/>
        <v/>
      </c>
      <c r="AL20" s="125" t="str">
        <f>IF($Q20="","",IF(VLOOKUP($Q20,Events!A:AQ,AL$2,0)=1,AL$1,""))</f>
        <v/>
      </c>
      <c r="AM20" s="125" t="str">
        <f t="shared" si="20"/>
        <v/>
      </c>
      <c r="AN20" s="125" t="str">
        <f>IF($Q20="","",IF(VLOOKUP($Q20,Events!A:AQ,AN$2,0)=1,AN$1,""))</f>
        <v/>
      </c>
      <c r="AO20" s="125" t="str">
        <f t="shared" si="21"/>
        <v/>
      </c>
      <c r="AP20" s="125" t="str">
        <f>IF($Q20="","",IF(VLOOKUP($Q20,Events!A:AQ,AP$2,0)=1,AP$1,""))</f>
        <v/>
      </c>
      <c r="AQ20" s="125" t="str">
        <f t="shared" si="22"/>
        <v/>
      </c>
      <c r="AR20" s="125" t="str">
        <f>IF($Q20="","",IF(VLOOKUP($Q20,Events!A:AQ,AR$2,0)=1,AR$1,""))</f>
        <v/>
      </c>
      <c r="AS20" s="125" t="str">
        <f t="shared" si="23"/>
        <v/>
      </c>
      <c r="AT20" s="125" t="str">
        <f>IF($Q20="","",IF(VLOOKUP($Q20,Events!A:AQ,AT$2,0)=1,AT$1,""))</f>
        <v/>
      </c>
      <c r="AU20" s="2" t="str">
        <f t="shared" si="24"/>
        <v/>
      </c>
      <c r="AW20" s="2"/>
      <c r="AX20" s="2"/>
      <c r="AY20" s="128"/>
    </row>
    <row r="21">
      <c r="A21" s="2">
        <v>19.0</v>
      </c>
      <c r="B21" s="2">
        <f t="shared" si="4"/>
        <v>0</v>
      </c>
      <c r="C21" s="2">
        <f>Events!AF28</f>
        <v>0</v>
      </c>
      <c r="D21" s="2">
        <f t="shared" si="5"/>
        <v>19</v>
      </c>
      <c r="E21" s="2"/>
      <c r="F21" s="120" t="str">
        <f t="shared" si="1"/>
        <v/>
      </c>
      <c r="G21" s="2"/>
      <c r="H21" s="123" t="str">
        <f t="shared" si="6"/>
        <v/>
      </c>
      <c r="I21" s="123" t="str">
        <f t="shared" ref="I21:J21" si="57">IF($Q21="","",U21)</f>
        <v/>
      </c>
      <c r="J21" s="123" t="str">
        <f t="shared" si="57"/>
        <v/>
      </c>
      <c r="K21" s="123" t="str">
        <f t="shared" si="8"/>
        <v/>
      </c>
      <c r="L21" s="123" t="str">
        <f t="shared" ref="L21:M21" si="58">IF($Q21="","",Y21)</f>
        <v/>
      </c>
      <c r="M21" s="123" t="str">
        <f t="shared" si="58"/>
        <v/>
      </c>
      <c r="N21" s="123" t="str">
        <f t="shared" si="10"/>
        <v/>
      </c>
      <c r="O21" s="123" t="str">
        <f t="shared" si="11"/>
        <v/>
      </c>
      <c r="P21" s="2"/>
      <c r="Q21" s="125" t="str">
        <f t="shared" si="12"/>
        <v/>
      </c>
      <c r="R21" s="125"/>
      <c r="S21" s="125" t="str">
        <f>IF($Q21="","","Year "&amp;VLOOKUP($Q21,Events!A:AM,S$2,0))</f>
        <v/>
      </c>
      <c r="T21" s="125" t="str">
        <f>IF($Q21="","",VLOOKUP($Q21,Events!A:AM,T$2,0))</f>
        <v/>
      </c>
      <c r="U21" s="125" t="str">
        <f>IF($Q21="","",VLOOKUP($Q21,Events!A:AM,U$2,0))</f>
        <v/>
      </c>
      <c r="V21" s="125" t="str">
        <f>IF($Q21="","",VLOOKUP($Q21,Events!A:AM,V$2,0))</f>
        <v/>
      </c>
      <c r="W21" s="125" t="str">
        <f t="shared" si="13"/>
        <v/>
      </c>
      <c r="X21" s="125" t="str">
        <f>IF($Q21="","",text(VLOOKUP($Q21,Events!A:AM,X$2,0),"MMM dd")&amp;" "&amp;VLOOKUP($Q21,Events!A:AM,X$2+1,0))</f>
        <v/>
      </c>
      <c r="Y21" s="127" t="str">
        <f>IF($Q21="","",TEXT(VLOOKUP($Q21,Events!A:AM,Y$2,0),"0000"))</f>
        <v/>
      </c>
      <c r="Z21" s="127" t="str">
        <f>IF($Q21="","",TEXT(VLOOKUP($Q21,Events!A:AM,Z$2,0),"00000"))</f>
        <v/>
      </c>
      <c r="AA21" s="125" t="str">
        <f t="shared" si="14"/>
        <v/>
      </c>
      <c r="AB21" s="125" t="str">
        <f>IF($Q21="","",VLOOKUP($Q21,Events!A:AM,AB$2,0))</f>
        <v/>
      </c>
      <c r="AC21" s="125" t="str">
        <f t="shared" si="15"/>
        <v/>
      </c>
      <c r="AD21" s="125" t="str">
        <f>IF($Q21="","",IF(VLOOKUP($Q21,Events!A:AQ,AD$2,0)=1,AD$1,""))</f>
        <v/>
      </c>
      <c r="AE21" s="125" t="str">
        <f t="shared" si="16"/>
        <v/>
      </c>
      <c r="AF21" s="125" t="str">
        <f>IF($Q21="","",IF(VLOOKUP($Q21,Events!A:AQ,AF$2,0)=1,AF$1,""))</f>
        <v/>
      </c>
      <c r="AG21" s="125" t="str">
        <f t="shared" si="17"/>
        <v/>
      </c>
      <c r="AH21" s="125" t="str">
        <f>IF($Q21="","",IF(VLOOKUP($Q21,Events!A:AQ,AH$2,0)=1,AH$1,""))</f>
        <v/>
      </c>
      <c r="AI21" s="125" t="str">
        <f t="shared" si="18"/>
        <v/>
      </c>
      <c r="AJ21" s="125" t="str">
        <f>IF($Q21="","",IF(VLOOKUP($Q21,Events!A:AQ,AJ$2,0)=1,AJ$1,""))</f>
        <v/>
      </c>
      <c r="AK21" s="125" t="str">
        <f t="shared" si="19"/>
        <v/>
      </c>
      <c r="AL21" s="125" t="str">
        <f>IF($Q21="","",IF(VLOOKUP($Q21,Events!A:AQ,AL$2,0)=1,AL$1,""))</f>
        <v/>
      </c>
      <c r="AM21" s="125" t="str">
        <f t="shared" si="20"/>
        <v/>
      </c>
      <c r="AN21" s="125" t="str">
        <f>IF($Q21="","",IF(VLOOKUP($Q21,Events!A:AQ,AN$2,0)=1,AN$1,""))</f>
        <v/>
      </c>
      <c r="AO21" s="125" t="str">
        <f t="shared" si="21"/>
        <v/>
      </c>
      <c r="AP21" s="125" t="str">
        <f>IF($Q21="","",IF(VLOOKUP($Q21,Events!A:AQ,AP$2,0)=1,AP$1,""))</f>
        <v/>
      </c>
      <c r="AQ21" s="125" t="str">
        <f t="shared" si="22"/>
        <v/>
      </c>
      <c r="AR21" s="125" t="str">
        <f>IF($Q21="","",IF(VLOOKUP($Q21,Events!A:AQ,AR$2,0)=1,AR$1,""))</f>
        <v/>
      </c>
      <c r="AS21" s="125" t="str">
        <f t="shared" si="23"/>
        <v/>
      </c>
      <c r="AT21" s="125" t="str">
        <f>IF($Q21="","",IF(VLOOKUP($Q21,Events!A:AQ,AT$2,0)=1,AT$1,""))</f>
        <v/>
      </c>
      <c r="AU21" s="2" t="str">
        <f t="shared" si="24"/>
        <v/>
      </c>
      <c r="AW21" s="2"/>
      <c r="AX21" s="2"/>
      <c r="AY21" s="128"/>
    </row>
    <row r="22">
      <c r="A22" s="2">
        <v>20.0</v>
      </c>
      <c r="B22" s="2">
        <f t="shared" si="4"/>
        <v>0</v>
      </c>
      <c r="C22" s="2">
        <f>Events!AF29</f>
        <v>0</v>
      </c>
      <c r="D22" s="2">
        <f t="shared" si="5"/>
        <v>20</v>
      </c>
      <c r="E22" s="2"/>
      <c r="F22" s="120" t="str">
        <f t="shared" si="1"/>
        <v/>
      </c>
      <c r="G22" s="2"/>
      <c r="H22" s="123" t="str">
        <f t="shared" si="6"/>
        <v/>
      </c>
      <c r="I22" s="123" t="str">
        <f t="shared" ref="I22:J22" si="59">IF($Q22="","",U22)</f>
        <v/>
      </c>
      <c r="J22" s="123" t="str">
        <f t="shared" si="59"/>
        <v/>
      </c>
      <c r="K22" s="123" t="str">
        <f t="shared" si="8"/>
        <v/>
      </c>
      <c r="L22" s="123" t="str">
        <f t="shared" ref="L22:M22" si="60">IF($Q22="","",Y22)</f>
        <v/>
      </c>
      <c r="M22" s="123" t="str">
        <f t="shared" si="60"/>
        <v/>
      </c>
      <c r="N22" s="123" t="str">
        <f t="shared" si="10"/>
        <v/>
      </c>
      <c r="O22" s="123" t="str">
        <f t="shared" si="11"/>
        <v/>
      </c>
      <c r="P22" s="2"/>
      <c r="Q22" s="125" t="str">
        <f t="shared" si="12"/>
        <v/>
      </c>
      <c r="R22" s="125"/>
      <c r="S22" s="125" t="str">
        <f>IF($Q22="","","Year "&amp;VLOOKUP($Q22,Events!A:AM,S$2,0))</f>
        <v/>
      </c>
      <c r="T22" s="125" t="str">
        <f>IF($Q22="","",VLOOKUP($Q22,Events!A:AM,T$2,0))</f>
        <v/>
      </c>
      <c r="U22" s="125" t="str">
        <f>IF($Q22="","",VLOOKUP($Q22,Events!A:AM,U$2,0))</f>
        <v/>
      </c>
      <c r="V22" s="125" t="str">
        <f>IF($Q22="","",VLOOKUP($Q22,Events!A:AM,V$2,0))</f>
        <v/>
      </c>
      <c r="W22" s="125" t="str">
        <f t="shared" si="13"/>
        <v/>
      </c>
      <c r="X22" s="125" t="str">
        <f>IF($Q22="","",text(VLOOKUP($Q22,Events!A:AM,X$2,0),"MMM dd")&amp;" "&amp;VLOOKUP($Q22,Events!A:AM,X$2+1,0))</f>
        <v/>
      </c>
      <c r="Y22" s="127" t="str">
        <f>IF($Q22="","",TEXT(VLOOKUP($Q22,Events!A:AM,Y$2,0),"0000"))</f>
        <v/>
      </c>
      <c r="Z22" s="127" t="str">
        <f>IF($Q22="","",TEXT(VLOOKUP($Q22,Events!A:AM,Z$2,0),"00000"))</f>
        <v/>
      </c>
      <c r="AA22" s="125" t="str">
        <f t="shared" si="14"/>
        <v/>
      </c>
      <c r="AB22" s="125" t="str">
        <f>IF($Q22="","",VLOOKUP($Q22,Events!A:AM,AB$2,0))</f>
        <v/>
      </c>
      <c r="AC22" s="125" t="str">
        <f t="shared" si="15"/>
        <v/>
      </c>
      <c r="AD22" s="125" t="str">
        <f>IF($Q22="","",IF(VLOOKUP($Q22,Events!A:AQ,AD$2,0)=1,AD$1,""))</f>
        <v/>
      </c>
      <c r="AE22" s="125" t="str">
        <f t="shared" si="16"/>
        <v/>
      </c>
      <c r="AF22" s="125" t="str">
        <f>IF($Q22="","",IF(VLOOKUP($Q22,Events!A:AQ,AF$2,0)=1,AF$1,""))</f>
        <v/>
      </c>
      <c r="AG22" s="125" t="str">
        <f t="shared" si="17"/>
        <v/>
      </c>
      <c r="AH22" s="125" t="str">
        <f>IF($Q22="","",IF(VLOOKUP($Q22,Events!A:AQ,AH$2,0)=1,AH$1,""))</f>
        <v/>
      </c>
      <c r="AI22" s="125" t="str">
        <f t="shared" si="18"/>
        <v/>
      </c>
      <c r="AJ22" s="125" t="str">
        <f>IF($Q22="","",IF(VLOOKUP($Q22,Events!A:AQ,AJ$2,0)=1,AJ$1,""))</f>
        <v/>
      </c>
      <c r="AK22" s="125" t="str">
        <f t="shared" si="19"/>
        <v/>
      </c>
      <c r="AL22" s="125" t="str">
        <f>IF($Q22="","",IF(VLOOKUP($Q22,Events!A:AQ,AL$2,0)=1,AL$1,""))</f>
        <v/>
      </c>
      <c r="AM22" s="125" t="str">
        <f t="shared" si="20"/>
        <v/>
      </c>
      <c r="AN22" s="125" t="str">
        <f>IF($Q22="","",IF(VLOOKUP($Q22,Events!A:AQ,AN$2,0)=1,AN$1,""))</f>
        <v/>
      </c>
      <c r="AO22" s="125" t="str">
        <f t="shared" si="21"/>
        <v/>
      </c>
      <c r="AP22" s="125" t="str">
        <f>IF($Q22="","",IF(VLOOKUP($Q22,Events!A:AQ,AP$2,0)=1,AP$1,""))</f>
        <v/>
      </c>
      <c r="AQ22" s="125" t="str">
        <f t="shared" si="22"/>
        <v/>
      </c>
      <c r="AR22" s="125" t="str">
        <f>IF($Q22="","",IF(VLOOKUP($Q22,Events!A:AQ,AR$2,0)=1,AR$1,""))</f>
        <v/>
      </c>
      <c r="AS22" s="125" t="str">
        <f t="shared" si="23"/>
        <v/>
      </c>
      <c r="AT22" s="125" t="str">
        <f>IF($Q22="","",IF(VLOOKUP($Q22,Events!A:AQ,AT$2,0)=1,AT$1,""))</f>
        <v/>
      </c>
      <c r="AU22" s="2" t="str">
        <f t="shared" si="24"/>
        <v/>
      </c>
      <c r="AW22" s="2"/>
      <c r="AX22" s="2"/>
      <c r="AY22" s="128"/>
    </row>
    <row r="23">
      <c r="A23" s="2">
        <v>21.0</v>
      </c>
      <c r="B23" s="2">
        <f t="shared" si="4"/>
        <v>0</v>
      </c>
      <c r="C23" s="2">
        <f>Events!AF30</f>
        <v>0</v>
      </c>
      <c r="D23" s="2">
        <f t="shared" si="5"/>
        <v>21</v>
      </c>
      <c r="E23" s="2"/>
      <c r="F23" s="120" t="str">
        <f t="shared" si="1"/>
        <v/>
      </c>
      <c r="G23" s="2"/>
      <c r="H23" s="123" t="str">
        <f t="shared" si="6"/>
        <v/>
      </c>
      <c r="I23" s="123" t="str">
        <f t="shared" ref="I23:J23" si="61">IF($Q23="","",U23)</f>
        <v/>
      </c>
      <c r="J23" s="123" t="str">
        <f t="shared" si="61"/>
        <v/>
      </c>
      <c r="K23" s="123" t="str">
        <f t="shared" si="8"/>
        <v/>
      </c>
      <c r="L23" s="123" t="str">
        <f t="shared" ref="L23:M23" si="62">IF($Q23="","",Y23)</f>
        <v/>
      </c>
      <c r="M23" s="123" t="str">
        <f t="shared" si="62"/>
        <v/>
      </c>
      <c r="N23" s="123" t="str">
        <f t="shared" si="10"/>
        <v/>
      </c>
      <c r="O23" s="123" t="str">
        <f t="shared" si="11"/>
        <v/>
      </c>
      <c r="P23" s="2"/>
      <c r="Q23" s="125" t="str">
        <f t="shared" si="12"/>
        <v/>
      </c>
      <c r="R23" s="125"/>
      <c r="S23" s="125" t="str">
        <f>IF($Q23="","","Year "&amp;VLOOKUP($Q23,Events!A:AM,S$2,0))</f>
        <v/>
      </c>
      <c r="T23" s="125" t="str">
        <f>IF($Q23="","",VLOOKUP($Q23,Events!A:AM,T$2,0))</f>
        <v/>
      </c>
      <c r="U23" s="125" t="str">
        <f>IF($Q23="","",VLOOKUP($Q23,Events!A:AM,U$2,0))</f>
        <v/>
      </c>
      <c r="V23" s="125" t="str">
        <f>IF($Q23="","",VLOOKUP($Q23,Events!A:AM,V$2,0))</f>
        <v/>
      </c>
      <c r="W23" s="125" t="str">
        <f t="shared" si="13"/>
        <v/>
      </c>
      <c r="X23" s="125" t="str">
        <f>IF($Q23="","",text(VLOOKUP($Q23,Events!A:AM,X$2,0),"MMM dd")&amp;" "&amp;VLOOKUP($Q23,Events!A:AM,X$2+1,0))</f>
        <v/>
      </c>
      <c r="Y23" s="127" t="str">
        <f>IF($Q23="","",TEXT(VLOOKUP($Q23,Events!A:AM,Y$2,0),"0000"))</f>
        <v/>
      </c>
      <c r="Z23" s="127" t="str">
        <f>IF($Q23="","",TEXT(VLOOKUP($Q23,Events!A:AM,Z$2,0),"00000"))</f>
        <v/>
      </c>
      <c r="AA23" s="125" t="str">
        <f t="shared" si="14"/>
        <v/>
      </c>
      <c r="AB23" s="125" t="str">
        <f>IF($Q23="","",VLOOKUP($Q23,Events!A:AM,AB$2,0))</f>
        <v/>
      </c>
      <c r="AC23" s="125" t="str">
        <f t="shared" si="15"/>
        <v/>
      </c>
      <c r="AD23" s="125" t="str">
        <f>IF($Q23="","",IF(VLOOKUP($Q23,Events!A:AQ,AD$2,0)=1,AD$1,""))</f>
        <v/>
      </c>
      <c r="AE23" s="125" t="str">
        <f t="shared" si="16"/>
        <v/>
      </c>
      <c r="AF23" s="125" t="str">
        <f>IF($Q23="","",IF(VLOOKUP($Q23,Events!A:AQ,AF$2,0)=1,AF$1,""))</f>
        <v/>
      </c>
      <c r="AG23" s="125" t="str">
        <f t="shared" si="17"/>
        <v/>
      </c>
      <c r="AH23" s="125" t="str">
        <f>IF($Q23="","",IF(VLOOKUP($Q23,Events!A:AQ,AH$2,0)=1,AH$1,""))</f>
        <v/>
      </c>
      <c r="AI23" s="125" t="str">
        <f t="shared" si="18"/>
        <v/>
      </c>
      <c r="AJ23" s="125" t="str">
        <f>IF($Q23="","",IF(VLOOKUP($Q23,Events!A:AQ,AJ$2,0)=1,AJ$1,""))</f>
        <v/>
      </c>
      <c r="AK23" s="125" t="str">
        <f t="shared" si="19"/>
        <v/>
      </c>
      <c r="AL23" s="125" t="str">
        <f>IF($Q23="","",IF(VLOOKUP($Q23,Events!A:AQ,AL$2,0)=1,AL$1,""))</f>
        <v/>
      </c>
      <c r="AM23" s="125" t="str">
        <f t="shared" si="20"/>
        <v/>
      </c>
      <c r="AN23" s="125" t="str">
        <f>IF($Q23="","",IF(VLOOKUP($Q23,Events!A:AQ,AN$2,0)=1,AN$1,""))</f>
        <v/>
      </c>
      <c r="AO23" s="125" t="str">
        <f t="shared" si="21"/>
        <v/>
      </c>
      <c r="AP23" s="125" t="str">
        <f>IF($Q23="","",IF(VLOOKUP($Q23,Events!A:AQ,AP$2,0)=1,AP$1,""))</f>
        <v/>
      </c>
      <c r="AQ23" s="125" t="str">
        <f t="shared" si="22"/>
        <v/>
      </c>
      <c r="AR23" s="125" t="str">
        <f>IF($Q23="","",IF(VLOOKUP($Q23,Events!A:AQ,AR$2,0)=1,AR$1,""))</f>
        <v/>
      </c>
      <c r="AS23" s="125" t="str">
        <f t="shared" si="23"/>
        <v/>
      </c>
      <c r="AT23" s="125" t="str">
        <f>IF($Q23="","",IF(VLOOKUP($Q23,Events!A:AQ,AT$2,0)=1,AT$1,""))</f>
        <v/>
      </c>
      <c r="AU23" s="2" t="str">
        <f t="shared" si="24"/>
        <v/>
      </c>
      <c r="AW23" s="2"/>
      <c r="AX23" s="2"/>
      <c r="AY23" s="128"/>
    </row>
    <row r="24">
      <c r="A24" s="2">
        <v>22.0</v>
      </c>
      <c r="B24" s="2">
        <f t="shared" si="4"/>
        <v>0</v>
      </c>
      <c r="C24" s="2">
        <f>Events!AF31</f>
        <v>0</v>
      </c>
      <c r="D24" s="2">
        <f t="shared" si="5"/>
        <v>22</v>
      </c>
      <c r="E24" s="2"/>
      <c r="F24" s="120" t="str">
        <f t="shared" si="1"/>
        <v/>
      </c>
      <c r="G24" s="2"/>
      <c r="H24" s="123" t="str">
        <f t="shared" si="6"/>
        <v/>
      </c>
      <c r="I24" s="123" t="str">
        <f t="shared" ref="I24:J24" si="63">IF($Q24="","",U24)</f>
        <v/>
      </c>
      <c r="J24" s="123" t="str">
        <f t="shared" si="63"/>
        <v/>
      </c>
      <c r="K24" s="123" t="str">
        <f t="shared" si="8"/>
        <v/>
      </c>
      <c r="L24" s="123" t="str">
        <f t="shared" ref="L24:M24" si="64">IF($Q24="","",Y24)</f>
        <v/>
      </c>
      <c r="M24" s="123" t="str">
        <f t="shared" si="64"/>
        <v/>
      </c>
      <c r="N24" s="123" t="str">
        <f t="shared" si="10"/>
        <v/>
      </c>
      <c r="O24" s="123" t="str">
        <f t="shared" si="11"/>
        <v/>
      </c>
      <c r="P24" s="2"/>
      <c r="Q24" s="125" t="str">
        <f t="shared" si="12"/>
        <v/>
      </c>
      <c r="R24" s="125"/>
      <c r="S24" s="125" t="str">
        <f>IF($Q24="","","Year "&amp;VLOOKUP($Q24,Events!A:AM,S$2,0))</f>
        <v/>
      </c>
      <c r="T24" s="125" t="str">
        <f>IF($Q24="","",VLOOKUP($Q24,Events!A:AM,T$2,0))</f>
        <v/>
      </c>
      <c r="U24" s="125" t="str">
        <f>IF($Q24="","",VLOOKUP($Q24,Events!A:AM,U$2,0))</f>
        <v/>
      </c>
      <c r="V24" s="125" t="str">
        <f>IF($Q24="","",VLOOKUP($Q24,Events!A:AM,V$2,0))</f>
        <v/>
      </c>
      <c r="W24" s="125" t="str">
        <f t="shared" si="13"/>
        <v/>
      </c>
      <c r="X24" s="125" t="str">
        <f>IF($Q24="","",text(VLOOKUP($Q24,Events!A:AM,X$2,0),"MMM dd")&amp;" "&amp;VLOOKUP($Q24,Events!A:AM,X$2+1,0))</f>
        <v/>
      </c>
      <c r="Y24" s="127" t="str">
        <f>IF($Q24="","",TEXT(VLOOKUP($Q24,Events!A:AM,Y$2,0),"0000"))</f>
        <v/>
      </c>
      <c r="Z24" s="127" t="str">
        <f>IF($Q24="","",TEXT(VLOOKUP($Q24,Events!A:AM,Z$2,0),"00000"))</f>
        <v/>
      </c>
      <c r="AA24" s="125" t="str">
        <f t="shared" si="14"/>
        <v/>
      </c>
      <c r="AB24" s="125" t="str">
        <f>IF($Q24="","",VLOOKUP($Q24,Events!A:AM,AB$2,0))</f>
        <v/>
      </c>
      <c r="AC24" s="125" t="str">
        <f t="shared" si="15"/>
        <v/>
      </c>
      <c r="AD24" s="125" t="str">
        <f>IF($Q24="","",IF(VLOOKUP($Q24,Events!A:AQ,AD$2,0)=1,AD$1,""))</f>
        <v/>
      </c>
      <c r="AE24" s="125" t="str">
        <f t="shared" si="16"/>
        <v/>
      </c>
      <c r="AF24" s="125" t="str">
        <f>IF($Q24="","",IF(VLOOKUP($Q24,Events!A:AQ,AF$2,0)=1,AF$1,""))</f>
        <v/>
      </c>
      <c r="AG24" s="125" t="str">
        <f t="shared" si="17"/>
        <v/>
      </c>
      <c r="AH24" s="125" t="str">
        <f>IF($Q24="","",IF(VLOOKUP($Q24,Events!A:AQ,AH$2,0)=1,AH$1,""))</f>
        <v/>
      </c>
      <c r="AI24" s="125" t="str">
        <f t="shared" si="18"/>
        <v/>
      </c>
      <c r="AJ24" s="125" t="str">
        <f>IF($Q24="","",IF(VLOOKUP($Q24,Events!A:AQ,AJ$2,0)=1,AJ$1,""))</f>
        <v/>
      </c>
      <c r="AK24" s="125" t="str">
        <f t="shared" si="19"/>
        <v/>
      </c>
      <c r="AL24" s="125" t="str">
        <f>IF($Q24="","",IF(VLOOKUP($Q24,Events!A:AQ,AL$2,0)=1,AL$1,""))</f>
        <v/>
      </c>
      <c r="AM24" s="125" t="str">
        <f t="shared" si="20"/>
        <v/>
      </c>
      <c r="AN24" s="125" t="str">
        <f>IF($Q24="","",IF(VLOOKUP($Q24,Events!A:AQ,AN$2,0)=1,AN$1,""))</f>
        <v/>
      </c>
      <c r="AO24" s="125" t="str">
        <f t="shared" si="21"/>
        <v/>
      </c>
      <c r="AP24" s="125" t="str">
        <f>IF($Q24="","",IF(VLOOKUP($Q24,Events!A:AQ,AP$2,0)=1,AP$1,""))</f>
        <v/>
      </c>
      <c r="AQ24" s="125" t="str">
        <f t="shared" si="22"/>
        <v/>
      </c>
      <c r="AR24" s="125" t="str">
        <f>IF($Q24="","",IF(VLOOKUP($Q24,Events!A:AQ,AR$2,0)=1,AR$1,""))</f>
        <v/>
      </c>
      <c r="AS24" s="125" t="str">
        <f t="shared" si="23"/>
        <v/>
      </c>
      <c r="AT24" s="125" t="str">
        <f>IF($Q24="","",IF(VLOOKUP($Q24,Events!A:AQ,AT$2,0)=1,AT$1,""))</f>
        <v/>
      </c>
      <c r="AU24" s="2" t="str">
        <f t="shared" si="24"/>
        <v/>
      </c>
      <c r="AW24" s="2"/>
      <c r="AX24" s="2"/>
      <c r="AY24" s="128"/>
    </row>
    <row r="25">
      <c r="A25" s="2">
        <v>23.0</v>
      </c>
      <c r="B25" s="2">
        <f t="shared" si="4"/>
        <v>0</v>
      </c>
      <c r="C25" s="2">
        <f>Events!AF32</f>
        <v>0</v>
      </c>
      <c r="D25" s="2">
        <f t="shared" si="5"/>
        <v>23</v>
      </c>
      <c r="E25" s="2"/>
      <c r="F25" s="120" t="str">
        <f t="shared" si="1"/>
        <v/>
      </c>
      <c r="G25" s="2"/>
      <c r="H25" s="123" t="str">
        <f t="shared" si="6"/>
        <v/>
      </c>
      <c r="I25" s="123" t="str">
        <f t="shared" ref="I25:J25" si="65">IF($Q25="","",U25)</f>
        <v/>
      </c>
      <c r="J25" s="123" t="str">
        <f t="shared" si="65"/>
        <v/>
      </c>
      <c r="K25" s="123" t="str">
        <f t="shared" si="8"/>
        <v/>
      </c>
      <c r="L25" s="123" t="str">
        <f t="shared" ref="L25:M25" si="66">IF($Q25="","",Y25)</f>
        <v/>
      </c>
      <c r="M25" s="123" t="str">
        <f t="shared" si="66"/>
        <v/>
      </c>
      <c r="N25" s="123" t="str">
        <f t="shared" si="10"/>
        <v/>
      </c>
      <c r="O25" s="123" t="str">
        <f t="shared" si="11"/>
        <v/>
      </c>
      <c r="P25" s="2"/>
      <c r="Q25" s="125" t="str">
        <f t="shared" si="12"/>
        <v/>
      </c>
      <c r="R25" s="125"/>
      <c r="S25" s="125" t="str">
        <f>IF($Q25="","","Year "&amp;VLOOKUP($Q25,Events!A:AM,S$2,0))</f>
        <v/>
      </c>
      <c r="T25" s="125" t="str">
        <f>IF($Q25="","",VLOOKUP($Q25,Events!A:AM,T$2,0))</f>
        <v/>
      </c>
      <c r="U25" s="125" t="str">
        <f>IF($Q25="","",VLOOKUP($Q25,Events!A:AM,U$2,0))</f>
        <v/>
      </c>
      <c r="V25" s="125" t="str">
        <f>IF($Q25="","",VLOOKUP($Q25,Events!A:AM,V$2,0))</f>
        <v/>
      </c>
      <c r="W25" s="125" t="str">
        <f t="shared" si="13"/>
        <v/>
      </c>
      <c r="X25" s="125" t="str">
        <f>IF($Q25="","",text(VLOOKUP($Q25,Events!A:AM,X$2,0),"MMM dd")&amp;" "&amp;VLOOKUP($Q25,Events!A:AM,X$2+1,0))</f>
        <v/>
      </c>
      <c r="Y25" s="127" t="str">
        <f>IF($Q25="","",TEXT(VLOOKUP($Q25,Events!A:AM,Y$2,0),"0000"))</f>
        <v/>
      </c>
      <c r="Z25" s="127" t="str">
        <f>IF($Q25="","",TEXT(VLOOKUP($Q25,Events!A:AM,Z$2,0),"00000"))</f>
        <v/>
      </c>
      <c r="AA25" s="125" t="str">
        <f t="shared" si="14"/>
        <v/>
      </c>
      <c r="AB25" s="125" t="str">
        <f>IF($Q25="","",VLOOKUP($Q25,Events!A:AM,AB$2,0))</f>
        <v/>
      </c>
      <c r="AC25" s="125" t="str">
        <f t="shared" si="15"/>
        <v/>
      </c>
      <c r="AD25" s="125" t="str">
        <f>IF($Q25="","",IF(VLOOKUP($Q25,Events!A:AQ,AD$2,0)=1,AD$1,""))</f>
        <v/>
      </c>
      <c r="AE25" s="125" t="str">
        <f t="shared" si="16"/>
        <v/>
      </c>
      <c r="AF25" s="125" t="str">
        <f>IF($Q25="","",IF(VLOOKUP($Q25,Events!A:AQ,AF$2,0)=1,AF$1,""))</f>
        <v/>
      </c>
      <c r="AG25" s="125" t="str">
        <f t="shared" si="17"/>
        <v/>
      </c>
      <c r="AH25" s="125" t="str">
        <f>IF($Q25="","",IF(VLOOKUP($Q25,Events!A:AQ,AH$2,0)=1,AH$1,""))</f>
        <v/>
      </c>
      <c r="AI25" s="125" t="str">
        <f t="shared" si="18"/>
        <v/>
      </c>
      <c r="AJ25" s="125" t="str">
        <f>IF($Q25="","",IF(VLOOKUP($Q25,Events!A:AQ,AJ$2,0)=1,AJ$1,""))</f>
        <v/>
      </c>
      <c r="AK25" s="125" t="str">
        <f t="shared" si="19"/>
        <v/>
      </c>
      <c r="AL25" s="125" t="str">
        <f>IF($Q25="","",IF(VLOOKUP($Q25,Events!A:AQ,AL$2,0)=1,AL$1,""))</f>
        <v/>
      </c>
      <c r="AM25" s="125" t="str">
        <f t="shared" si="20"/>
        <v/>
      </c>
      <c r="AN25" s="125" t="str">
        <f>IF($Q25="","",IF(VLOOKUP($Q25,Events!A:AQ,AN$2,0)=1,AN$1,""))</f>
        <v/>
      </c>
      <c r="AO25" s="125" t="str">
        <f t="shared" si="21"/>
        <v/>
      </c>
      <c r="AP25" s="125" t="str">
        <f>IF($Q25="","",IF(VLOOKUP($Q25,Events!A:AQ,AP$2,0)=1,AP$1,""))</f>
        <v/>
      </c>
      <c r="AQ25" s="125" t="str">
        <f t="shared" si="22"/>
        <v/>
      </c>
      <c r="AR25" s="125" t="str">
        <f>IF($Q25="","",IF(VLOOKUP($Q25,Events!A:AQ,AR$2,0)=1,AR$1,""))</f>
        <v/>
      </c>
      <c r="AS25" s="125" t="str">
        <f t="shared" si="23"/>
        <v/>
      </c>
      <c r="AT25" s="125" t="str">
        <f>IF($Q25="","",IF(VLOOKUP($Q25,Events!A:AQ,AT$2,0)=1,AT$1,""))</f>
        <v/>
      </c>
      <c r="AU25" s="2" t="str">
        <f t="shared" si="24"/>
        <v/>
      </c>
      <c r="AW25" s="2"/>
      <c r="AX25" s="2"/>
      <c r="AY25" s="128"/>
    </row>
    <row r="26">
      <c r="A26" s="2">
        <v>24.0</v>
      </c>
      <c r="B26" s="2">
        <f t="shared" si="4"/>
        <v>0</v>
      </c>
      <c r="C26" s="2">
        <f>Events!AF33</f>
        <v>0</v>
      </c>
      <c r="D26" s="2">
        <f t="shared" si="5"/>
        <v>24</v>
      </c>
      <c r="E26" s="2"/>
      <c r="F26" s="120" t="str">
        <f t="shared" si="1"/>
        <v/>
      </c>
      <c r="G26" s="2"/>
      <c r="H26" s="123" t="str">
        <f t="shared" si="6"/>
        <v/>
      </c>
      <c r="I26" s="123" t="str">
        <f t="shared" ref="I26:J26" si="67">IF($Q26="","",U26)</f>
        <v/>
      </c>
      <c r="J26" s="123" t="str">
        <f t="shared" si="67"/>
        <v/>
      </c>
      <c r="K26" s="123" t="str">
        <f t="shared" si="8"/>
        <v/>
      </c>
      <c r="L26" s="123" t="str">
        <f t="shared" ref="L26:M26" si="68">IF($Q26="","",Y26)</f>
        <v/>
      </c>
      <c r="M26" s="123" t="str">
        <f t="shared" si="68"/>
        <v/>
      </c>
      <c r="N26" s="123" t="str">
        <f t="shared" si="10"/>
        <v/>
      </c>
      <c r="O26" s="123" t="str">
        <f t="shared" si="11"/>
        <v/>
      </c>
      <c r="P26" s="2"/>
      <c r="Q26" s="125" t="str">
        <f t="shared" si="12"/>
        <v/>
      </c>
      <c r="R26" s="125"/>
      <c r="S26" s="125" t="str">
        <f>IF($Q26="","","Year "&amp;VLOOKUP($Q26,Events!A:AM,S$2,0))</f>
        <v/>
      </c>
      <c r="T26" s="125" t="str">
        <f>IF($Q26="","",VLOOKUP($Q26,Events!A:AM,T$2,0))</f>
        <v/>
      </c>
      <c r="U26" s="125" t="str">
        <f>IF($Q26="","",VLOOKUP($Q26,Events!A:AM,U$2,0))</f>
        <v/>
      </c>
      <c r="V26" s="125" t="str">
        <f>IF($Q26="","",VLOOKUP($Q26,Events!A:AM,V$2,0))</f>
        <v/>
      </c>
      <c r="W26" s="125" t="str">
        <f t="shared" si="13"/>
        <v/>
      </c>
      <c r="X26" s="125" t="str">
        <f>IF($Q26="","",text(VLOOKUP($Q26,Events!A:AM,X$2,0),"MMM dd")&amp;" "&amp;VLOOKUP($Q26,Events!A:AM,X$2+1,0))</f>
        <v/>
      </c>
      <c r="Y26" s="127" t="str">
        <f>IF($Q26="","",TEXT(VLOOKUP($Q26,Events!A:AM,Y$2,0),"0000"))</f>
        <v/>
      </c>
      <c r="Z26" s="127" t="str">
        <f>IF($Q26="","",TEXT(VLOOKUP($Q26,Events!A:AM,Z$2,0),"00000"))</f>
        <v/>
      </c>
      <c r="AA26" s="125" t="str">
        <f t="shared" si="14"/>
        <v/>
      </c>
      <c r="AB26" s="125" t="str">
        <f>IF($Q26="","",VLOOKUP($Q26,Events!A:AM,AB$2,0))</f>
        <v/>
      </c>
      <c r="AC26" s="125" t="str">
        <f t="shared" si="15"/>
        <v/>
      </c>
      <c r="AD26" s="125" t="str">
        <f>IF($Q26="","",IF(VLOOKUP($Q26,Events!A:AQ,AD$2,0)=1,AD$1,""))</f>
        <v/>
      </c>
      <c r="AE26" s="125" t="str">
        <f t="shared" si="16"/>
        <v/>
      </c>
      <c r="AF26" s="125" t="str">
        <f>IF($Q26="","",IF(VLOOKUP($Q26,Events!A:AQ,AF$2,0)=1,AF$1,""))</f>
        <v/>
      </c>
      <c r="AG26" s="125" t="str">
        <f t="shared" si="17"/>
        <v/>
      </c>
      <c r="AH26" s="125" t="str">
        <f>IF($Q26="","",IF(VLOOKUP($Q26,Events!A:AQ,AH$2,0)=1,AH$1,""))</f>
        <v/>
      </c>
      <c r="AI26" s="125" t="str">
        <f t="shared" si="18"/>
        <v/>
      </c>
      <c r="AJ26" s="125" t="str">
        <f>IF($Q26="","",IF(VLOOKUP($Q26,Events!A:AQ,AJ$2,0)=1,AJ$1,""))</f>
        <v/>
      </c>
      <c r="AK26" s="125" t="str">
        <f t="shared" si="19"/>
        <v/>
      </c>
      <c r="AL26" s="125" t="str">
        <f>IF($Q26="","",IF(VLOOKUP($Q26,Events!A:AQ,AL$2,0)=1,AL$1,""))</f>
        <v/>
      </c>
      <c r="AM26" s="125" t="str">
        <f t="shared" si="20"/>
        <v/>
      </c>
      <c r="AN26" s="125" t="str">
        <f>IF($Q26="","",IF(VLOOKUP($Q26,Events!A:AQ,AN$2,0)=1,AN$1,""))</f>
        <v/>
      </c>
      <c r="AO26" s="125" t="str">
        <f t="shared" si="21"/>
        <v/>
      </c>
      <c r="AP26" s="125" t="str">
        <f>IF($Q26="","",IF(VLOOKUP($Q26,Events!A:AQ,AP$2,0)=1,AP$1,""))</f>
        <v/>
      </c>
      <c r="AQ26" s="125" t="str">
        <f t="shared" si="22"/>
        <v/>
      </c>
      <c r="AR26" s="125" t="str">
        <f>IF($Q26="","",IF(VLOOKUP($Q26,Events!A:AQ,AR$2,0)=1,AR$1,""))</f>
        <v/>
      </c>
      <c r="AS26" s="125" t="str">
        <f t="shared" si="23"/>
        <v/>
      </c>
      <c r="AT26" s="125" t="str">
        <f>IF($Q26="","",IF(VLOOKUP($Q26,Events!A:AQ,AT$2,0)=1,AT$1,""))</f>
        <v/>
      </c>
      <c r="AU26" s="2" t="str">
        <f t="shared" si="24"/>
        <v/>
      </c>
      <c r="AW26" s="2"/>
      <c r="AX26" s="2"/>
      <c r="AY26" s="2"/>
    </row>
    <row r="27">
      <c r="A27" s="2">
        <v>25.0</v>
      </c>
      <c r="B27" s="2">
        <f t="shared" si="4"/>
        <v>0</v>
      </c>
      <c r="C27" s="2">
        <f>Events!AF34</f>
        <v>0</v>
      </c>
      <c r="D27" s="2">
        <f t="shared" si="5"/>
        <v>25</v>
      </c>
      <c r="E27" s="2"/>
      <c r="F27" s="120" t="str">
        <f t="shared" si="1"/>
        <v/>
      </c>
      <c r="G27" s="2"/>
      <c r="H27" s="123" t="str">
        <f t="shared" si="6"/>
        <v/>
      </c>
      <c r="I27" s="123" t="str">
        <f t="shared" ref="I27:J27" si="69">IF($Q27="","",U27)</f>
        <v/>
      </c>
      <c r="J27" s="123" t="str">
        <f t="shared" si="69"/>
        <v/>
      </c>
      <c r="K27" s="123" t="str">
        <f t="shared" si="8"/>
        <v/>
      </c>
      <c r="L27" s="123" t="str">
        <f t="shared" ref="L27:M27" si="70">IF($Q27="","",Y27)</f>
        <v/>
      </c>
      <c r="M27" s="123" t="str">
        <f t="shared" si="70"/>
        <v/>
      </c>
      <c r="N27" s="123" t="str">
        <f t="shared" si="10"/>
        <v/>
      </c>
      <c r="O27" s="123" t="str">
        <f t="shared" si="11"/>
        <v/>
      </c>
      <c r="P27" s="2"/>
      <c r="Q27" s="125" t="str">
        <f t="shared" si="12"/>
        <v/>
      </c>
      <c r="R27" s="125"/>
      <c r="S27" s="125" t="str">
        <f>IF($Q27="","","Year "&amp;VLOOKUP($Q27,Events!A:AM,S$2,0))</f>
        <v/>
      </c>
      <c r="T27" s="125" t="str">
        <f>IF($Q27="","",VLOOKUP($Q27,Events!A:AM,T$2,0))</f>
        <v/>
      </c>
      <c r="U27" s="125" t="str">
        <f>IF($Q27="","",VLOOKUP($Q27,Events!A:AM,U$2,0))</f>
        <v/>
      </c>
      <c r="V27" s="125" t="str">
        <f>IF($Q27="","",VLOOKUP($Q27,Events!A:AM,V$2,0))</f>
        <v/>
      </c>
      <c r="W27" s="125" t="str">
        <f t="shared" si="13"/>
        <v/>
      </c>
      <c r="X27" s="125" t="str">
        <f>IF($Q27="","",text(VLOOKUP($Q27,Events!A:AM,X$2,0),"MMM dd")&amp;" "&amp;VLOOKUP($Q27,Events!A:AM,X$2+1,0))</f>
        <v/>
      </c>
      <c r="Y27" s="127" t="str">
        <f>IF($Q27="","",TEXT(VLOOKUP($Q27,Events!A:AM,Y$2,0),"0000"))</f>
        <v/>
      </c>
      <c r="Z27" s="127" t="str">
        <f>IF($Q27="","",TEXT(VLOOKUP($Q27,Events!A:AM,Z$2,0),"00000"))</f>
        <v/>
      </c>
      <c r="AA27" s="125" t="str">
        <f t="shared" si="14"/>
        <v/>
      </c>
      <c r="AB27" s="125" t="str">
        <f>IF($Q27="","",VLOOKUP($Q27,Events!A:AM,AB$2,0))</f>
        <v/>
      </c>
      <c r="AC27" s="125" t="str">
        <f t="shared" si="15"/>
        <v/>
      </c>
      <c r="AD27" s="125" t="str">
        <f>IF($Q27="","",IF(VLOOKUP($Q27,Events!A:AQ,AD$2,0)=1,AD$1,""))</f>
        <v/>
      </c>
      <c r="AE27" s="125" t="str">
        <f t="shared" si="16"/>
        <v/>
      </c>
      <c r="AF27" s="125" t="str">
        <f>IF($Q27="","",IF(VLOOKUP($Q27,Events!A:AQ,AF$2,0)=1,AF$1,""))</f>
        <v/>
      </c>
      <c r="AG27" s="125" t="str">
        <f t="shared" si="17"/>
        <v/>
      </c>
      <c r="AH27" s="125" t="str">
        <f>IF($Q27="","",IF(VLOOKUP($Q27,Events!A:AQ,AH$2,0)=1,AH$1,""))</f>
        <v/>
      </c>
      <c r="AI27" s="125" t="str">
        <f t="shared" si="18"/>
        <v/>
      </c>
      <c r="AJ27" s="125" t="str">
        <f>IF($Q27="","",IF(VLOOKUP($Q27,Events!A:AQ,AJ$2,0)=1,AJ$1,""))</f>
        <v/>
      </c>
      <c r="AK27" s="125" t="str">
        <f t="shared" si="19"/>
        <v/>
      </c>
      <c r="AL27" s="125" t="str">
        <f>IF($Q27="","",IF(VLOOKUP($Q27,Events!A:AQ,AL$2,0)=1,AL$1,""))</f>
        <v/>
      </c>
      <c r="AM27" s="125" t="str">
        <f t="shared" si="20"/>
        <v/>
      </c>
      <c r="AN27" s="125" t="str">
        <f>IF($Q27="","",IF(VLOOKUP($Q27,Events!A:AQ,AN$2,0)=1,AN$1,""))</f>
        <v/>
      </c>
      <c r="AO27" s="125" t="str">
        <f t="shared" si="21"/>
        <v/>
      </c>
      <c r="AP27" s="125" t="str">
        <f>IF($Q27="","",IF(VLOOKUP($Q27,Events!A:AQ,AP$2,0)=1,AP$1,""))</f>
        <v/>
      </c>
      <c r="AQ27" s="125" t="str">
        <f t="shared" si="22"/>
        <v/>
      </c>
      <c r="AR27" s="125" t="str">
        <f>IF($Q27="","",IF(VLOOKUP($Q27,Events!A:AQ,AR$2,0)=1,AR$1,""))</f>
        <v/>
      </c>
      <c r="AS27" s="125" t="str">
        <f t="shared" si="23"/>
        <v/>
      </c>
      <c r="AT27" s="125" t="str">
        <f>IF($Q27="","",IF(VLOOKUP($Q27,Events!A:AQ,AT$2,0)=1,AT$1,""))</f>
        <v/>
      </c>
      <c r="AU27" s="2" t="str">
        <f t="shared" si="24"/>
        <v/>
      </c>
      <c r="AW27" s="2"/>
      <c r="AX27" s="2"/>
      <c r="AY27" s="2"/>
    </row>
    <row r="28">
      <c r="A28" s="2">
        <v>26.0</v>
      </c>
      <c r="B28" s="2">
        <f t="shared" si="4"/>
        <v>0</v>
      </c>
      <c r="C28" s="2">
        <f>Events!AF35</f>
        <v>0</v>
      </c>
      <c r="D28" s="2">
        <f t="shared" si="5"/>
        <v>26</v>
      </c>
      <c r="E28" s="2"/>
      <c r="F28" s="120" t="str">
        <f t="shared" si="1"/>
        <v/>
      </c>
      <c r="G28" s="2"/>
      <c r="H28" s="123" t="str">
        <f t="shared" si="6"/>
        <v/>
      </c>
      <c r="I28" s="123" t="str">
        <f t="shared" ref="I28:J28" si="71">IF($Q28="","",U28)</f>
        <v/>
      </c>
      <c r="J28" s="123" t="str">
        <f t="shared" si="71"/>
        <v/>
      </c>
      <c r="K28" s="123" t="str">
        <f t="shared" si="8"/>
        <v/>
      </c>
      <c r="L28" s="123" t="str">
        <f t="shared" ref="L28:M28" si="72">IF($Q28="","",Y28)</f>
        <v/>
      </c>
      <c r="M28" s="123" t="str">
        <f t="shared" si="72"/>
        <v/>
      </c>
      <c r="N28" s="123" t="str">
        <f t="shared" si="10"/>
        <v/>
      </c>
      <c r="O28" s="123" t="str">
        <f t="shared" si="11"/>
        <v/>
      </c>
      <c r="P28" s="2"/>
      <c r="Q28" s="125" t="str">
        <f t="shared" si="12"/>
        <v/>
      </c>
      <c r="R28" s="125"/>
      <c r="S28" s="125" t="str">
        <f>IF($Q28="","","Year "&amp;VLOOKUP($Q28,Events!A:AM,S$2,0))</f>
        <v/>
      </c>
      <c r="T28" s="125" t="str">
        <f>IF($Q28="","",VLOOKUP($Q28,Events!A:AM,T$2,0))</f>
        <v/>
      </c>
      <c r="U28" s="125" t="str">
        <f>IF($Q28="","",VLOOKUP($Q28,Events!A:AM,U$2,0))</f>
        <v/>
      </c>
      <c r="V28" s="125" t="str">
        <f>IF($Q28="","",VLOOKUP($Q28,Events!A:AM,V$2,0))</f>
        <v/>
      </c>
      <c r="W28" s="125" t="str">
        <f t="shared" si="13"/>
        <v/>
      </c>
      <c r="X28" s="125" t="str">
        <f>IF($Q28="","",text(VLOOKUP($Q28,Events!A:AM,X$2,0),"MMM dd")&amp;" "&amp;VLOOKUP($Q28,Events!A:AM,X$2+1,0))</f>
        <v/>
      </c>
      <c r="Y28" s="127" t="str">
        <f>IF($Q28="","",TEXT(VLOOKUP($Q28,Events!A:AM,Y$2,0),"0000"))</f>
        <v/>
      </c>
      <c r="Z28" s="127" t="str">
        <f>IF($Q28="","",TEXT(VLOOKUP($Q28,Events!A:AM,Z$2,0),"00000"))</f>
        <v/>
      </c>
      <c r="AA28" s="125" t="str">
        <f t="shared" si="14"/>
        <v/>
      </c>
      <c r="AB28" s="125" t="str">
        <f>IF($Q28="","",VLOOKUP($Q28,Events!A:AM,AB$2,0))</f>
        <v/>
      </c>
      <c r="AC28" s="125" t="str">
        <f t="shared" si="15"/>
        <v/>
      </c>
      <c r="AD28" s="125" t="str">
        <f>IF($Q28="","",IF(VLOOKUP($Q28,Events!A:AQ,AD$2,0)=1,AD$1,""))</f>
        <v/>
      </c>
      <c r="AE28" s="125" t="str">
        <f t="shared" si="16"/>
        <v/>
      </c>
      <c r="AF28" s="125" t="str">
        <f>IF($Q28="","",IF(VLOOKUP($Q28,Events!A:AQ,AF$2,0)=1,AF$1,""))</f>
        <v/>
      </c>
      <c r="AG28" s="125" t="str">
        <f t="shared" si="17"/>
        <v/>
      </c>
      <c r="AH28" s="125" t="str">
        <f>IF($Q28="","",IF(VLOOKUP($Q28,Events!A:AQ,AH$2,0)=1,AH$1,""))</f>
        <v/>
      </c>
      <c r="AI28" s="125" t="str">
        <f t="shared" si="18"/>
        <v/>
      </c>
      <c r="AJ28" s="125" t="str">
        <f>IF($Q28="","",IF(VLOOKUP($Q28,Events!A:AQ,AJ$2,0)=1,AJ$1,""))</f>
        <v/>
      </c>
      <c r="AK28" s="125" t="str">
        <f t="shared" si="19"/>
        <v/>
      </c>
      <c r="AL28" s="125" t="str">
        <f>IF($Q28="","",IF(VLOOKUP($Q28,Events!A:AQ,AL$2,0)=1,AL$1,""))</f>
        <v/>
      </c>
      <c r="AM28" s="125" t="str">
        <f t="shared" si="20"/>
        <v/>
      </c>
      <c r="AN28" s="125" t="str">
        <f>IF($Q28="","",IF(VLOOKUP($Q28,Events!A:AQ,AN$2,0)=1,AN$1,""))</f>
        <v/>
      </c>
      <c r="AO28" s="125" t="str">
        <f t="shared" si="21"/>
        <v/>
      </c>
      <c r="AP28" s="125" t="str">
        <f>IF($Q28="","",IF(VLOOKUP($Q28,Events!A:AQ,AP$2,0)=1,AP$1,""))</f>
        <v/>
      </c>
      <c r="AQ28" s="125" t="str">
        <f t="shared" si="22"/>
        <v/>
      </c>
      <c r="AR28" s="125" t="str">
        <f>IF($Q28="","",IF(VLOOKUP($Q28,Events!A:AQ,AR$2,0)=1,AR$1,""))</f>
        <v/>
      </c>
      <c r="AS28" s="125" t="str">
        <f t="shared" si="23"/>
        <v/>
      </c>
      <c r="AT28" s="125" t="str">
        <f>IF($Q28="","",IF(VLOOKUP($Q28,Events!A:AQ,AT$2,0)=1,AT$1,""))</f>
        <v/>
      </c>
      <c r="AU28" s="2" t="str">
        <f t="shared" si="24"/>
        <v/>
      </c>
      <c r="AW28" s="2"/>
      <c r="AX28" s="2"/>
      <c r="AY28" s="2"/>
    </row>
    <row r="29">
      <c r="A29" s="2">
        <v>27.0</v>
      </c>
      <c r="B29" s="2">
        <f t="shared" si="4"/>
        <v>0</v>
      </c>
      <c r="C29" s="2">
        <f>Events!AF36</f>
        <v>0</v>
      </c>
      <c r="D29" s="2">
        <f t="shared" si="5"/>
        <v>27</v>
      </c>
      <c r="E29" s="2"/>
      <c r="F29" s="120" t="str">
        <f t="shared" si="1"/>
        <v/>
      </c>
      <c r="G29" s="2"/>
      <c r="H29" s="123" t="str">
        <f t="shared" si="6"/>
        <v/>
      </c>
      <c r="I29" s="123" t="str">
        <f t="shared" ref="I29:J29" si="73">IF($Q29="","",U29)</f>
        <v/>
      </c>
      <c r="J29" s="123" t="str">
        <f t="shared" si="73"/>
        <v/>
      </c>
      <c r="K29" s="123" t="str">
        <f t="shared" si="8"/>
        <v/>
      </c>
      <c r="L29" s="123" t="str">
        <f t="shared" ref="L29:M29" si="74">IF($Q29="","",Y29)</f>
        <v/>
      </c>
      <c r="M29" s="123" t="str">
        <f t="shared" si="74"/>
        <v/>
      </c>
      <c r="N29" s="123" t="str">
        <f t="shared" si="10"/>
        <v/>
      </c>
      <c r="O29" s="123" t="str">
        <f t="shared" si="11"/>
        <v/>
      </c>
      <c r="P29" s="2"/>
      <c r="Q29" s="125" t="str">
        <f t="shared" si="12"/>
        <v/>
      </c>
      <c r="R29" s="125"/>
      <c r="S29" s="125" t="str">
        <f>IF($Q29="","","Year "&amp;VLOOKUP($Q29,Events!A:AM,S$2,0))</f>
        <v/>
      </c>
      <c r="T29" s="125" t="str">
        <f>IF($Q29="","",VLOOKUP($Q29,Events!A:AM,T$2,0))</f>
        <v/>
      </c>
      <c r="U29" s="125" t="str">
        <f>IF($Q29="","",VLOOKUP($Q29,Events!A:AM,U$2,0))</f>
        <v/>
      </c>
      <c r="V29" s="125" t="str">
        <f>IF($Q29="","",VLOOKUP($Q29,Events!A:AM,V$2,0))</f>
        <v/>
      </c>
      <c r="W29" s="125" t="str">
        <f t="shared" si="13"/>
        <v/>
      </c>
      <c r="X29" s="125" t="str">
        <f>IF($Q29="","",text(VLOOKUP($Q29,Events!A:AM,X$2,0),"MMM dd")&amp;" "&amp;VLOOKUP($Q29,Events!A:AM,X$2+1,0))</f>
        <v/>
      </c>
      <c r="Y29" s="127" t="str">
        <f>IF($Q29="","",TEXT(VLOOKUP($Q29,Events!A:AM,Y$2,0),"0000"))</f>
        <v/>
      </c>
      <c r="Z29" s="127" t="str">
        <f>IF($Q29="","",TEXT(VLOOKUP($Q29,Events!A:AM,Z$2,0),"00000"))</f>
        <v/>
      </c>
      <c r="AA29" s="125" t="str">
        <f t="shared" si="14"/>
        <v/>
      </c>
      <c r="AB29" s="125" t="str">
        <f>IF($Q29="","",VLOOKUP($Q29,Events!A:AM,AB$2,0))</f>
        <v/>
      </c>
      <c r="AC29" s="125" t="str">
        <f t="shared" si="15"/>
        <v/>
      </c>
      <c r="AD29" s="125" t="str">
        <f>IF($Q29="","",IF(VLOOKUP($Q29,Events!A:AQ,AD$2,0)=1,AD$1,""))</f>
        <v/>
      </c>
      <c r="AE29" s="125" t="str">
        <f t="shared" si="16"/>
        <v/>
      </c>
      <c r="AF29" s="125" t="str">
        <f>IF($Q29="","",IF(VLOOKUP($Q29,Events!A:AQ,AF$2,0)=1,AF$1,""))</f>
        <v/>
      </c>
      <c r="AG29" s="125" t="str">
        <f t="shared" si="17"/>
        <v/>
      </c>
      <c r="AH29" s="125" t="str">
        <f>IF($Q29="","",IF(VLOOKUP($Q29,Events!A:AQ,AH$2,0)=1,AH$1,""))</f>
        <v/>
      </c>
      <c r="AI29" s="125" t="str">
        <f t="shared" si="18"/>
        <v/>
      </c>
      <c r="AJ29" s="125" t="str">
        <f>IF($Q29="","",IF(VLOOKUP($Q29,Events!A:AQ,AJ$2,0)=1,AJ$1,""))</f>
        <v/>
      </c>
      <c r="AK29" s="125" t="str">
        <f t="shared" si="19"/>
        <v/>
      </c>
      <c r="AL29" s="125" t="str">
        <f>IF($Q29="","",IF(VLOOKUP($Q29,Events!A:AQ,AL$2,0)=1,AL$1,""))</f>
        <v/>
      </c>
      <c r="AM29" s="125" t="str">
        <f t="shared" si="20"/>
        <v/>
      </c>
      <c r="AN29" s="125" t="str">
        <f>IF($Q29="","",IF(VLOOKUP($Q29,Events!A:AQ,AN$2,0)=1,AN$1,""))</f>
        <v/>
      </c>
      <c r="AO29" s="125" t="str">
        <f t="shared" si="21"/>
        <v/>
      </c>
      <c r="AP29" s="125" t="str">
        <f>IF($Q29="","",IF(VLOOKUP($Q29,Events!A:AQ,AP$2,0)=1,AP$1,""))</f>
        <v/>
      </c>
      <c r="AQ29" s="125" t="str">
        <f t="shared" si="22"/>
        <v/>
      </c>
      <c r="AR29" s="125" t="str">
        <f>IF($Q29="","",IF(VLOOKUP($Q29,Events!A:AQ,AR$2,0)=1,AR$1,""))</f>
        <v/>
      </c>
      <c r="AS29" s="125" t="str">
        <f t="shared" si="23"/>
        <v/>
      </c>
      <c r="AT29" s="125" t="str">
        <f>IF($Q29="","",IF(VLOOKUP($Q29,Events!A:AQ,AT$2,0)=1,AT$1,""))</f>
        <v/>
      </c>
      <c r="AU29" s="2" t="str">
        <f t="shared" si="24"/>
        <v/>
      </c>
      <c r="AW29" s="2"/>
      <c r="AX29" s="2"/>
      <c r="AY29" s="2"/>
    </row>
    <row r="30">
      <c r="A30" s="2">
        <v>28.0</v>
      </c>
      <c r="B30" s="2">
        <f t="shared" si="4"/>
        <v>0</v>
      </c>
      <c r="C30" s="2">
        <f>Events!AF37</f>
        <v>0</v>
      </c>
      <c r="D30" s="2">
        <f t="shared" si="5"/>
        <v>28</v>
      </c>
      <c r="E30" s="2"/>
      <c r="F30" s="120" t="str">
        <f t="shared" si="1"/>
        <v/>
      </c>
      <c r="G30" s="2"/>
      <c r="H30" s="123" t="str">
        <f t="shared" si="6"/>
        <v/>
      </c>
      <c r="I30" s="123" t="str">
        <f t="shared" ref="I30:J30" si="75">IF($Q30="","",U30)</f>
        <v/>
      </c>
      <c r="J30" s="123" t="str">
        <f t="shared" si="75"/>
        <v/>
      </c>
      <c r="K30" s="123" t="str">
        <f t="shared" si="8"/>
        <v/>
      </c>
      <c r="L30" s="123" t="str">
        <f t="shared" ref="L30:M30" si="76">IF($Q30="","",Y30)</f>
        <v/>
      </c>
      <c r="M30" s="123" t="str">
        <f t="shared" si="76"/>
        <v/>
      </c>
      <c r="N30" s="123" t="str">
        <f t="shared" si="10"/>
        <v/>
      </c>
      <c r="O30" s="123" t="str">
        <f t="shared" si="11"/>
        <v/>
      </c>
      <c r="P30" s="2"/>
      <c r="Q30" s="125" t="str">
        <f t="shared" si="12"/>
        <v/>
      </c>
      <c r="R30" s="125"/>
      <c r="S30" s="125" t="str">
        <f>IF($Q30="","","Year "&amp;VLOOKUP($Q30,Events!A:AM,S$2,0))</f>
        <v/>
      </c>
      <c r="T30" s="125" t="str">
        <f>IF($Q30="","",VLOOKUP($Q30,Events!A:AM,T$2,0))</f>
        <v/>
      </c>
      <c r="U30" s="125" t="str">
        <f>IF($Q30="","",VLOOKUP($Q30,Events!A:AM,U$2,0))</f>
        <v/>
      </c>
      <c r="V30" s="125" t="str">
        <f>IF($Q30="","",VLOOKUP($Q30,Events!A:AM,V$2,0))</f>
        <v/>
      </c>
      <c r="W30" s="125" t="str">
        <f t="shared" si="13"/>
        <v/>
      </c>
      <c r="X30" s="125" t="str">
        <f>IF($Q30="","",text(VLOOKUP($Q30,Events!A:AM,X$2,0),"MMM dd")&amp;" "&amp;VLOOKUP($Q30,Events!A:AM,X$2+1,0))</f>
        <v/>
      </c>
      <c r="Y30" s="127" t="str">
        <f>IF($Q30="","",TEXT(VLOOKUP($Q30,Events!A:AM,Y$2,0),"0000"))</f>
        <v/>
      </c>
      <c r="Z30" s="127" t="str">
        <f>IF($Q30="","",TEXT(VLOOKUP($Q30,Events!A:AM,Z$2,0),"00000"))</f>
        <v/>
      </c>
      <c r="AA30" s="125" t="str">
        <f t="shared" si="14"/>
        <v/>
      </c>
      <c r="AB30" s="125" t="str">
        <f>IF($Q30="","",VLOOKUP($Q30,Events!A:AM,AB$2,0))</f>
        <v/>
      </c>
      <c r="AC30" s="125" t="str">
        <f t="shared" si="15"/>
        <v/>
      </c>
      <c r="AD30" s="125" t="str">
        <f>IF($Q30="","",IF(VLOOKUP($Q30,Events!A:AQ,AD$2,0)=1,AD$1,""))</f>
        <v/>
      </c>
      <c r="AE30" s="125" t="str">
        <f t="shared" si="16"/>
        <v/>
      </c>
      <c r="AF30" s="125" t="str">
        <f>IF($Q30="","",IF(VLOOKUP($Q30,Events!A:AQ,AF$2,0)=1,AF$1,""))</f>
        <v/>
      </c>
      <c r="AG30" s="125" t="str">
        <f t="shared" si="17"/>
        <v/>
      </c>
      <c r="AH30" s="125" t="str">
        <f>IF($Q30="","",IF(VLOOKUP($Q30,Events!A:AQ,AH$2,0)=1,AH$1,""))</f>
        <v/>
      </c>
      <c r="AI30" s="125" t="str">
        <f t="shared" si="18"/>
        <v/>
      </c>
      <c r="AJ30" s="125" t="str">
        <f>IF($Q30="","",IF(VLOOKUP($Q30,Events!A:AQ,AJ$2,0)=1,AJ$1,""))</f>
        <v/>
      </c>
      <c r="AK30" s="125" t="str">
        <f t="shared" si="19"/>
        <v/>
      </c>
      <c r="AL30" s="125" t="str">
        <f>IF($Q30="","",IF(VLOOKUP($Q30,Events!A:AQ,AL$2,0)=1,AL$1,""))</f>
        <v/>
      </c>
      <c r="AM30" s="125" t="str">
        <f t="shared" si="20"/>
        <v/>
      </c>
      <c r="AN30" s="125" t="str">
        <f>IF($Q30="","",IF(VLOOKUP($Q30,Events!A:AQ,AN$2,0)=1,AN$1,""))</f>
        <v/>
      </c>
      <c r="AO30" s="125" t="str">
        <f t="shared" si="21"/>
        <v/>
      </c>
      <c r="AP30" s="125" t="str">
        <f>IF($Q30="","",IF(VLOOKUP($Q30,Events!A:AQ,AP$2,0)=1,AP$1,""))</f>
        <v/>
      </c>
      <c r="AQ30" s="125" t="str">
        <f t="shared" si="22"/>
        <v/>
      </c>
      <c r="AR30" s="125" t="str">
        <f>IF($Q30="","",IF(VLOOKUP($Q30,Events!A:AQ,AR$2,0)=1,AR$1,""))</f>
        <v/>
      </c>
      <c r="AS30" s="125" t="str">
        <f t="shared" si="23"/>
        <v/>
      </c>
      <c r="AT30" s="125" t="str">
        <f>IF($Q30="","",IF(VLOOKUP($Q30,Events!A:AQ,AT$2,0)=1,AT$1,""))</f>
        <v/>
      </c>
      <c r="AU30" s="2" t="str">
        <f t="shared" si="24"/>
        <v/>
      </c>
      <c r="AW30" s="2"/>
      <c r="AX30" s="2"/>
      <c r="AY30" s="122"/>
    </row>
    <row r="31">
      <c r="A31" s="2">
        <v>29.0</v>
      </c>
      <c r="B31" s="2">
        <f t="shared" si="4"/>
        <v>0</v>
      </c>
      <c r="C31" s="2">
        <f>Events!AF38</f>
        <v>0</v>
      </c>
      <c r="D31" s="2">
        <f t="shared" si="5"/>
        <v>29</v>
      </c>
      <c r="E31" s="2"/>
      <c r="F31" s="120" t="str">
        <f t="shared" si="1"/>
        <v/>
      </c>
      <c r="G31" s="2"/>
      <c r="H31" s="123" t="str">
        <f t="shared" si="6"/>
        <v/>
      </c>
      <c r="I31" s="123" t="str">
        <f t="shared" ref="I31:J31" si="77">IF($Q31="","",U31)</f>
        <v/>
      </c>
      <c r="J31" s="123" t="str">
        <f t="shared" si="77"/>
        <v/>
      </c>
      <c r="K31" s="123" t="str">
        <f t="shared" si="8"/>
        <v/>
      </c>
      <c r="L31" s="123" t="str">
        <f t="shared" ref="L31:M31" si="78">IF($Q31="","",Y31)</f>
        <v/>
      </c>
      <c r="M31" s="123" t="str">
        <f t="shared" si="78"/>
        <v/>
      </c>
      <c r="N31" s="123" t="str">
        <f t="shared" si="10"/>
        <v/>
      </c>
      <c r="O31" s="123" t="str">
        <f t="shared" si="11"/>
        <v/>
      </c>
      <c r="P31" s="2"/>
      <c r="Q31" s="125" t="str">
        <f t="shared" si="12"/>
        <v/>
      </c>
      <c r="R31" s="125"/>
      <c r="S31" s="125" t="str">
        <f>IF($Q31="","","Year "&amp;VLOOKUP($Q31,Events!A:AM,S$2,0))</f>
        <v/>
      </c>
      <c r="T31" s="125" t="str">
        <f>IF($Q31="","",VLOOKUP($Q31,Events!A:AM,T$2,0))</f>
        <v/>
      </c>
      <c r="U31" s="125" t="str">
        <f>IF($Q31="","",VLOOKUP($Q31,Events!A:AM,U$2,0))</f>
        <v/>
      </c>
      <c r="V31" s="125" t="str">
        <f>IF($Q31="","",VLOOKUP($Q31,Events!A:AM,V$2,0))</f>
        <v/>
      </c>
      <c r="W31" s="125" t="str">
        <f t="shared" si="13"/>
        <v/>
      </c>
      <c r="X31" s="125" t="str">
        <f>IF($Q31="","",text(VLOOKUP($Q31,Events!A:AM,X$2,0),"MMM dd")&amp;" "&amp;VLOOKUP($Q31,Events!A:AM,X$2+1,0))</f>
        <v/>
      </c>
      <c r="Y31" s="127" t="str">
        <f>IF($Q31="","",TEXT(VLOOKUP($Q31,Events!A:AM,Y$2,0),"0000"))</f>
        <v/>
      </c>
      <c r="Z31" s="127" t="str">
        <f>IF($Q31="","",TEXT(VLOOKUP($Q31,Events!A:AM,Z$2,0),"00000"))</f>
        <v/>
      </c>
      <c r="AA31" s="125" t="str">
        <f t="shared" si="14"/>
        <v/>
      </c>
      <c r="AB31" s="125" t="str">
        <f>IF($Q31="","",VLOOKUP($Q31,Events!A:AM,AB$2,0))</f>
        <v/>
      </c>
      <c r="AC31" s="125" t="str">
        <f t="shared" si="15"/>
        <v/>
      </c>
      <c r="AD31" s="125" t="str">
        <f>IF($Q31="","",IF(VLOOKUP($Q31,Events!A:AQ,AD$2,0)=1,AD$1,""))</f>
        <v/>
      </c>
      <c r="AE31" s="125" t="str">
        <f t="shared" si="16"/>
        <v/>
      </c>
      <c r="AF31" s="125" t="str">
        <f>IF($Q31="","",IF(VLOOKUP($Q31,Events!A:AQ,AF$2,0)=1,AF$1,""))</f>
        <v/>
      </c>
      <c r="AG31" s="125" t="str">
        <f t="shared" si="17"/>
        <v/>
      </c>
      <c r="AH31" s="125" t="str">
        <f>IF($Q31="","",IF(VLOOKUP($Q31,Events!A:AQ,AH$2,0)=1,AH$1,""))</f>
        <v/>
      </c>
      <c r="AI31" s="125" t="str">
        <f t="shared" si="18"/>
        <v/>
      </c>
      <c r="AJ31" s="125" t="str">
        <f>IF($Q31="","",IF(VLOOKUP($Q31,Events!A:AQ,AJ$2,0)=1,AJ$1,""))</f>
        <v/>
      </c>
      <c r="AK31" s="125" t="str">
        <f t="shared" si="19"/>
        <v/>
      </c>
      <c r="AL31" s="125" t="str">
        <f>IF($Q31="","",IF(VLOOKUP($Q31,Events!A:AQ,AL$2,0)=1,AL$1,""))</f>
        <v/>
      </c>
      <c r="AM31" s="125" t="str">
        <f t="shared" si="20"/>
        <v/>
      </c>
      <c r="AN31" s="125" t="str">
        <f>IF($Q31="","",IF(VLOOKUP($Q31,Events!A:AQ,AN$2,0)=1,AN$1,""))</f>
        <v/>
      </c>
      <c r="AO31" s="125" t="str">
        <f t="shared" si="21"/>
        <v/>
      </c>
      <c r="AP31" s="125" t="str">
        <f>IF($Q31="","",IF(VLOOKUP($Q31,Events!A:AQ,AP$2,0)=1,AP$1,""))</f>
        <v/>
      </c>
      <c r="AQ31" s="125" t="str">
        <f t="shared" si="22"/>
        <v/>
      </c>
      <c r="AR31" s="125" t="str">
        <f>IF($Q31="","",IF(VLOOKUP($Q31,Events!A:AQ,AR$2,0)=1,AR$1,""))</f>
        <v/>
      </c>
      <c r="AS31" s="125" t="str">
        <f t="shared" si="23"/>
        <v/>
      </c>
      <c r="AT31" s="125" t="str">
        <f>IF($Q31="","",IF(VLOOKUP($Q31,Events!A:AQ,AT$2,0)=1,AT$1,""))</f>
        <v/>
      </c>
      <c r="AU31" s="2" t="str">
        <f t="shared" si="24"/>
        <v/>
      </c>
      <c r="AW31" s="2"/>
      <c r="AX31" s="2"/>
      <c r="AY31" s="2"/>
    </row>
    <row r="32">
      <c r="A32" s="2">
        <v>30.0</v>
      </c>
      <c r="B32" s="2">
        <f t="shared" si="4"/>
        <v>0</v>
      </c>
      <c r="C32" s="2">
        <f>Events!AF39</f>
        <v>0</v>
      </c>
      <c r="D32" s="2">
        <f t="shared" si="5"/>
        <v>30</v>
      </c>
      <c r="E32" s="2"/>
      <c r="F32" s="120" t="str">
        <f t="shared" si="1"/>
        <v/>
      </c>
      <c r="G32" s="2"/>
      <c r="H32" s="123" t="str">
        <f t="shared" si="6"/>
        <v/>
      </c>
      <c r="I32" s="123" t="str">
        <f t="shared" ref="I32:J32" si="79">IF($Q32="","",U32)</f>
        <v/>
      </c>
      <c r="J32" s="123" t="str">
        <f t="shared" si="79"/>
        <v/>
      </c>
      <c r="K32" s="123" t="str">
        <f t="shared" si="8"/>
        <v/>
      </c>
      <c r="L32" s="123" t="str">
        <f t="shared" ref="L32:M32" si="80">IF($Q32="","",Y32)</f>
        <v/>
      </c>
      <c r="M32" s="123" t="str">
        <f t="shared" si="80"/>
        <v/>
      </c>
      <c r="N32" s="123" t="str">
        <f t="shared" si="10"/>
        <v/>
      </c>
      <c r="O32" s="123" t="str">
        <f t="shared" si="11"/>
        <v/>
      </c>
      <c r="P32" s="2"/>
      <c r="Q32" s="125" t="str">
        <f t="shared" si="12"/>
        <v/>
      </c>
      <c r="R32" s="125"/>
      <c r="S32" s="125" t="str">
        <f>IF($Q32="","","Year "&amp;VLOOKUP($Q32,Events!A:AM,S$2,0))</f>
        <v/>
      </c>
      <c r="T32" s="125" t="str">
        <f>IF($Q32="","",VLOOKUP($Q32,Events!A:AM,T$2,0))</f>
        <v/>
      </c>
      <c r="U32" s="125" t="str">
        <f>IF($Q32="","",VLOOKUP($Q32,Events!A:AM,U$2,0))</f>
        <v/>
      </c>
      <c r="V32" s="125" t="str">
        <f>IF($Q32="","",VLOOKUP($Q32,Events!A:AM,V$2,0))</f>
        <v/>
      </c>
      <c r="W32" s="125" t="str">
        <f t="shared" si="13"/>
        <v/>
      </c>
      <c r="X32" s="125" t="str">
        <f>IF($Q32="","",text(VLOOKUP($Q32,Events!A:AM,X$2,0),"MMM dd")&amp;" "&amp;VLOOKUP($Q32,Events!A:AM,X$2+1,0))</f>
        <v/>
      </c>
      <c r="Y32" s="127" t="str">
        <f>IF($Q32="","",TEXT(VLOOKUP($Q32,Events!A:AM,Y$2,0),"0000"))</f>
        <v/>
      </c>
      <c r="Z32" s="127" t="str">
        <f>IF($Q32="","",TEXT(VLOOKUP($Q32,Events!A:AM,Z$2,0),"00000"))</f>
        <v/>
      </c>
      <c r="AA32" s="125" t="str">
        <f t="shared" si="14"/>
        <v/>
      </c>
      <c r="AB32" s="125" t="str">
        <f>IF($Q32="","",VLOOKUP($Q32,Events!A:AM,AB$2,0))</f>
        <v/>
      </c>
      <c r="AC32" s="125" t="str">
        <f t="shared" si="15"/>
        <v/>
      </c>
      <c r="AD32" s="125" t="str">
        <f>IF($Q32="","",IF(VLOOKUP($Q32,Events!A:AQ,AD$2,0)=1,AD$1,""))</f>
        <v/>
      </c>
      <c r="AE32" s="125" t="str">
        <f t="shared" si="16"/>
        <v/>
      </c>
      <c r="AF32" s="125" t="str">
        <f>IF($Q32="","",IF(VLOOKUP($Q32,Events!A:AQ,AF$2,0)=1,AF$1,""))</f>
        <v/>
      </c>
      <c r="AG32" s="125" t="str">
        <f t="shared" si="17"/>
        <v/>
      </c>
      <c r="AH32" s="125" t="str">
        <f>IF($Q32="","",IF(VLOOKUP($Q32,Events!A:AQ,AH$2,0)=1,AH$1,""))</f>
        <v/>
      </c>
      <c r="AI32" s="125" t="str">
        <f t="shared" si="18"/>
        <v/>
      </c>
      <c r="AJ32" s="125" t="str">
        <f>IF($Q32="","",IF(VLOOKUP($Q32,Events!A:AQ,AJ$2,0)=1,AJ$1,""))</f>
        <v/>
      </c>
      <c r="AK32" s="125" t="str">
        <f t="shared" si="19"/>
        <v/>
      </c>
      <c r="AL32" s="125" t="str">
        <f>IF($Q32="","",IF(VLOOKUP($Q32,Events!A:AQ,AL$2,0)=1,AL$1,""))</f>
        <v/>
      </c>
      <c r="AM32" s="125" t="str">
        <f t="shared" si="20"/>
        <v/>
      </c>
      <c r="AN32" s="125" t="str">
        <f>IF($Q32="","",IF(VLOOKUP($Q32,Events!A:AQ,AN$2,0)=1,AN$1,""))</f>
        <v/>
      </c>
      <c r="AO32" s="125" t="str">
        <f t="shared" si="21"/>
        <v/>
      </c>
      <c r="AP32" s="125" t="str">
        <f>IF($Q32="","",IF(VLOOKUP($Q32,Events!A:AQ,AP$2,0)=1,AP$1,""))</f>
        <v/>
      </c>
      <c r="AQ32" s="125" t="str">
        <f t="shared" si="22"/>
        <v/>
      </c>
      <c r="AR32" s="125" t="str">
        <f>IF($Q32="","",IF(VLOOKUP($Q32,Events!A:AQ,AR$2,0)=1,AR$1,""))</f>
        <v/>
      </c>
      <c r="AS32" s="125" t="str">
        <f t="shared" si="23"/>
        <v/>
      </c>
      <c r="AT32" s="125" t="str">
        <f>IF($Q32="","",IF(VLOOKUP($Q32,Events!A:AQ,AT$2,0)=1,AT$1,""))</f>
        <v/>
      </c>
      <c r="AU32" s="2" t="str">
        <f t="shared" si="24"/>
        <v/>
      </c>
      <c r="AW32" s="2"/>
      <c r="AX32" s="2"/>
      <c r="AY32" s="2"/>
    </row>
    <row r="33">
      <c r="A33" s="2">
        <v>31.0</v>
      </c>
      <c r="B33" s="2">
        <f t="shared" si="4"/>
        <v>0</v>
      </c>
      <c r="C33" s="2">
        <f>Events!AF40</f>
        <v>0</v>
      </c>
      <c r="D33" s="2">
        <f t="shared" si="5"/>
        <v>31</v>
      </c>
      <c r="E33" s="2"/>
      <c r="F33" s="120" t="str">
        <f t="shared" si="1"/>
        <v/>
      </c>
      <c r="G33" s="2"/>
      <c r="H33" s="123" t="str">
        <f t="shared" si="6"/>
        <v/>
      </c>
      <c r="I33" s="123" t="str">
        <f t="shared" ref="I33:J33" si="81">IF($Q33="","",U33)</f>
        <v/>
      </c>
      <c r="J33" s="123" t="str">
        <f t="shared" si="81"/>
        <v/>
      </c>
      <c r="K33" s="123" t="str">
        <f t="shared" si="8"/>
        <v/>
      </c>
      <c r="L33" s="123" t="str">
        <f t="shared" ref="L33:M33" si="82">IF($Q33="","",Y33)</f>
        <v/>
      </c>
      <c r="M33" s="123" t="str">
        <f t="shared" si="82"/>
        <v/>
      </c>
      <c r="N33" s="123" t="str">
        <f t="shared" si="10"/>
        <v/>
      </c>
      <c r="O33" s="123" t="str">
        <f t="shared" si="11"/>
        <v/>
      </c>
      <c r="P33" s="2"/>
      <c r="Q33" s="125" t="str">
        <f t="shared" si="12"/>
        <v/>
      </c>
      <c r="R33" s="125"/>
      <c r="S33" s="125" t="str">
        <f>IF($Q33="","","Year "&amp;VLOOKUP($Q33,Events!A:AM,S$2,0))</f>
        <v/>
      </c>
      <c r="T33" s="125" t="str">
        <f>IF($Q33="","",VLOOKUP($Q33,Events!A:AM,T$2,0))</f>
        <v/>
      </c>
      <c r="U33" s="125" t="str">
        <f>IF($Q33="","",VLOOKUP($Q33,Events!A:AM,U$2,0))</f>
        <v/>
      </c>
      <c r="V33" s="125" t="str">
        <f>IF($Q33="","",VLOOKUP($Q33,Events!A:AM,V$2,0))</f>
        <v/>
      </c>
      <c r="W33" s="125" t="str">
        <f t="shared" si="13"/>
        <v/>
      </c>
      <c r="X33" s="125" t="str">
        <f>IF($Q33="","",text(VLOOKUP($Q33,Events!A:AM,X$2,0),"MMM dd")&amp;" "&amp;VLOOKUP($Q33,Events!A:AM,X$2+1,0))</f>
        <v/>
      </c>
      <c r="Y33" s="127" t="str">
        <f>IF($Q33="","",TEXT(VLOOKUP($Q33,Events!A:AM,Y$2,0),"0000"))</f>
        <v/>
      </c>
      <c r="Z33" s="127" t="str">
        <f>IF($Q33="","",TEXT(VLOOKUP($Q33,Events!A:AM,Z$2,0),"00000"))</f>
        <v/>
      </c>
      <c r="AA33" s="125" t="str">
        <f t="shared" si="14"/>
        <v/>
      </c>
      <c r="AB33" s="125" t="str">
        <f>IF($Q33="","",VLOOKUP($Q33,Events!A:AM,AB$2,0))</f>
        <v/>
      </c>
      <c r="AC33" s="125" t="str">
        <f t="shared" si="15"/>
        <v/>
      </c>
      <c r="AD33" s="125" t="str">
        <f>IF($Q33="","",IF(VLOOKUP($Q33,Events!A:AQ,AD$2,0)=1,AD$1,""))</f>
        <v/>
      </c>
      <c r="AE33" s="125" t="str">
        <f t="shared" si="16"/>
        <v/>
      </c>
      <c r="AF33" s="125" t="str">
        <f>IF($Q33="","",IF(VLOOKUP($Q33,Events!A:AQ,AF$2,0)=1,AF$1,""))</f>
        <v/>
      </c>
      <c r="AG33" s="125" t="str">
        <f t="shared" si="17"/>
        <v/>
      </c>
      <c r="AH33" s="125" t="str">
        <f>IF($Q33="","",IF(VLOOKUP($Q33,Events!A:AQ,AH$2,0)=1,AH$1,""))</f>
        <v/>
      </c>
      <c r="AI33" s="125" t="str">
        <f t="shared" si="18"/>
        <v/>
      </c>
      <c r="AJ33" s="125" t="str">
        <f>IF($Q33="","",IF(VLOOKUP($Q33,Events!A:AQ,AJ$2,0)=1,AJ$1,""))</f>
        <v/>
      </c>
      <c r="AK33" s="125" t="str">
        <f t="shared" si="19"/>
        <v/>
      </c>
      <c r="AL33" s="125" t="str">
        <f>IF($Q33="","",IF(VLOOKUP($Q33,Events!A:AQ,AL$2,0)=1,AL$1,""))</f>
        <v/>
      </c>
      <c r="AM33" s="125" t="str">
        <f t="shared" si="20"/>
        <v/>
      </c>
      <c r="AN33" s="125" t="str">
        <f>IF($Q33="","",IF(VLOOKUP($Q33,Events!A:AQ,AN$2,0)=1,AN$1,""))</f>
        <v/>
      </c>
      <c r="AO33" s="125" t="str">
        <f t="shared" si="21"/>
        <v/>
      </c>
      <c r="AP33" s="125" t="str">
        <f>IF($Q33="","",IF(VLOOKUP($Q33,Events!A:AQ,AP$2,0)=1,AP$1,""))</f>
        <v/>
      </c>
      <c r="AQ33" s="125" t="str">
        <f t="shared" si="22"/>
        <v/>
      </c>
      <c r="AR33" s="125" t="str">
        <f>IF($Q33="","",IF(VLOOKUP($Q33,Events!A:AQ,AR$2,0)=1,AR$1,""))</f>
        <v/>
      </c>
      <c r="AS33" s="125" t="str">
        <f t="shared" si="23"/>
        <v/>
      </c>
      <c r="AT33" s="125" t="str">
        <f>IF($Q33="","",IF(VLOOKUP($Q33,Events!A:AQ,AT$2,0)=1,AT$1,""))</f>
        <v/>
      </c>
      <c r="AU33" s="2" t="str">
        <f t="shared" si="24"/>
        <v/>
      </c>
      <c r="AW33" s="2"/>
      <c r="AX33" s="2"/>
      <c r="AY33" s="2"/>
    </row>
    <row r="34">
      <c r="A34" s="2">
        <v>32.0</v>
      </c>
      <c r="B34" s="2">
        <f t="shared" si="4"/>
        <v>0</v>
      </c>
      <c r="C34" s="2">
        <f>Events!AF41</f>
        <v>0</v>
      </c>
      <c r="D34" s="2">
        <f t="shared" si="5"/>
        <v>32</v>
      </c>
      <c r="E34" s="2"/>
      <c r="F34" s="120" t="str">
        <f t="shared" si="1"/>
        <v/>
      </c>
      <c r="G34" s="2"/>
      <c r="H34" s="123" t="str">
        <f t="shared" si="6"/>
        <v/>
      </c>
      <c r="I34" s="123" t="str">
        <f t="shared" ref="I34:J34" si="83">IF($Q34="","",U34)</f>
        <v/>
      </c>
      <c r="J34" s="123" t="str">
        <f t="shared" si="83"/>
        <v/>
      </c>
      <c r="K34" s="123" t="str">
        <f t="shared" si="8"/>
        <v/>
      </c>
      <c r="L34" s="123" t="str">
        <f t="shared" ref="L34:M34" si="84">IF($Q34="","",Y34)</f>
        <v/>
      </c>
      <c r="M34" s="123" t="str">
        <f t="shared" si="84"/>
        <v/>
      </c>
      <c r="N34" s="123" t="str">
        <f t="shared" si="10"/>
        <v/>
      </c>
      <c r="O34" s="123" t="str">
        <f t="shared" si="11"/>
        <v/>
      </c>
      <c r="P34" s="2"/>
      <c r="Q34" s="125" t="str">
        <f t="shared" si="12"/>
        <v/>
      </c>
      <c r="R34" s="125"/>
      <c r="S34" s="125" t="str">
        <f>IF($Q34="","","Year "&amp;VLOOKUP($Q34,Events!A:AM,S$2,0))</f>
        <v/>
      </c>
      <c r="T34" s="125" t="str">
        <f>IF($Q34="","",VLOOKUP($Q34,Events!A:AM,T$2,0))</f>
        <v/>
      </c>
      <c r="U34" s="125" t="str">
        <f>IF($Q34="","",VLOOKUP($Q34,Events!A:AM,U$2,0))</f>
        <v/>
      </c>
      <c r="V34" s="125" t="str">
        <f>IF($Q34="","",VLOOKUP($Q34,Events!A:AM,V$2,0))</f>
        <v/>
      </c>
      <c r="W34" s="125" t="str">
        <f t="shared" si="13"/>
        <v/>
      </c>
      <c r="X34" s="125" t="str">
        <f>IF($Q34="","",text(VLOOKUP($Q34,Events!A:AM,X$2,0),"MMM dd")&amp;" "&amp;VLOOKUP($Q34,Events!A:AM,X$2+1,0))</f>
        <v/>
      </c>
      <c r="Y34" s="127" t="str">
        <f>IF($Q34="","",TEXT(VLOOKUP($Q34,Events!A:AM,Y$2,0),"0000"))</f>
        <v/>
      </c>
      <c r="Z34" s="127" t="str">
        <f>IF($Q34="","",TEXT(VLOOKUP($Q34,Events!A:AM,Z$2,0),"00000"))</f>
        <v/>
      </c>
      <c r="AA34" s="125" t="str">
        <f t="shared" si="14"/>
        <v/>
      </c>
      <c r="AB34" s="125" t="str">
        <f>IF($Q34="","",VLOOKUP($Q34,Events!A:AM,AB$2,0))</f>
        <v/>
      </c>
      <c r="AC34" s="125" t="str">
        <f t="shared" si="15"/>
        <v/>
      </c>
      <c r="AD34" s="125" t="str">
        <f>IF($Q34="","",IF(VLOOKUP($Q34,Events!A:AQ,AD$2,0)=1,AD$1,""))</f>
        <v/>
      </c>
      <c r="AE34" s="125" t="str">
        <f t="shared" si="16"/>
        <v/>
      </c>
      <c r="AF34" s="125" t="str">
        <f>IF($Q34="","",IF(VLOOKUP($Q34,Events!A:AQ,AF$2,0)=1,AF$1,""))</f>
        <v/>
      </c>
      <c r="AG34" s="125" t="str">
        <f t="shared" si="17"/>
        <v/>
      </c>
      <c r="AH34" s="125" t="str">
        <f>IF($Q34="","",IF(VLOOKUP($Q34,Events!A:AQ,AH$2,0)=1,AH$1,""))</f>
        <v/>
      </c>
      <c r="AI34" s="125" t="str">
        <f t="shared" si="18"/>
        <v/>
      </c>
      <c r="AJ34" s="125" t="str">
        <f>IF($Q34="","",IF(VLOOKUP($Q34,Events!A:AQ,AJ$2,0)=1,AJ$1,""))</f>
        <v/>
      </c>
      <c r="AK34" s="125" t="str">
        <f t="shared" si="19"/>
        <v/>
      </c>
      <c r="AL34" s="125" t="str">
        <f>IF($Q34="","",IF(VLOOKUP($Q34,Events!A:AQ,AL$2,0)=1,AL$1,""))</f>
        <v/>
      </c>
      <c r="AM34" s="125" t="str">
        <f t="shared" si="20"/>
        <v/>
      </c>
      <c r="AN34" s="125" t="str">
        <f>IF($Q34="","",IF(VLOOKUP($Q34,Events!A:AQ,AN$2,0)=1,AN$1,""))</f>
        <v/>
      </c>
      <c r="AO34" s="125" t="str">
        <f t="shared" si="21"/>
        <v/>
      </c>
      <c r="AP34" s="125" t="str">
        <f>IF($Q34="","",IF(VLOOKUP($Q34,Events!A:AQ,AP$2,0)=1,AP$1,""))</f>
        <v/>
      </c>
      <c r="AQ34" s="125" t="str">
        <f t="shared" si="22"/>
        <v/>
      </c>
      <c r="AR34" s="125" t="str">
        <f>IF($Q34="","",IF(VLOOKUP($Q34,Events!A:AQ,AR$2,0)=1,AR$1,""))</f>
        <v/>
      </c>
      <c r="AS34" s="125" t="str">
        <f t="shared" si="23"/>
        <v/>
      </c>
      <c r="AT34" s="125" t="str">
        <f>IF($Q34="","",IF(VLOOKUP($Q34,Events!A:AQ,AT$2,0)=1,AT$1,""))</f>
        <v/>
      </c>
      <c r="AU34" s="2" t="str">
        <f t="shared" si="24"/>
        <v/>
      </c>
      <c r="AW34" s="2"/>
      <c r="AX34" s="2"/>
      <c r="AY34" s="2"/>
    </row>
    <row r="35">
      <c r="A35" s="2">
        <v>33.0</v>
      </c>
      <c r="B35" s="2">
        <f t="shared" si="4"/>
        <v>0</v>
      </c>
      <c r="C35" s="2">
        <f>Events!AF42</f>
        <v>0</v>
      </c>
      <c r="D35" s="2">
        <f t="shared" si="5"/>
        <v>33</v>
      </c>
      <c r="E35" s="2"/>
      <c r="F35" s="120" t="str">
        <f t="shared" si="1"/>
        <v/>
      </c>
      <c r="G35" s="2"/>
      <c r="H35" s="123" t="str">
        <f t="shared" si="6"/>
        <v/>
      </c>
      <c r="I35" s="123" t="str">
        <f t="shared" ref="I35:J35" si="85">IF($Q35="","",U35)</f>
        <v/>
      </c>
      <c r="J35" s="123" t="str">
        <f t="shared" si="85"/>
        <v/>
      </c>
      <c r="K35" s="123" t="str">
        <f t="shared" si="8"/>
        <v/>
      </c>
      <c r="L35" s="123" t="str">
        <f t="shared" ref="L35:M35" si="86">IF($Q35="","",Y35)</f>
        <v/>
      </c>
      <c r="M35" s="123" t="str">
        <f t="shared" si="86"/>
        <v/>
      </c>
      <c r="N35" s="123" t="str">
        <f t="shared" si="10"/>
        <v/>
      </c>
      <c r="O35" s="123" t="str">
        <f t="shared" si="11"/>
        <v/>
      </c>
      <c r="P35" s="2"/>
      <c r="Q35" s="125" t="str">
        <f t="shared" si="12"/>
        <v/>
      </c>
      <c r="R35" s="125"/>
      <c r="S35" s="125" t="str">
        <f>IF($Q35="","","Year "&amp;VLOOKUP($Q35,Events!A:AM,S$2,0))</f>
        <v/>
      </c>
      <c r="T35" s="125" t="str">
        <f>IF($Q35="","",VLOOKUP($Q35,Events!A:AM,T$2,0))</f>
        <v/>
      </c>
      <c r="U35" s="125" t="str">
        <f>IF($Q35="","",VLOOKUP($Q35,Events!A:AM,U$2,0))</f>
        <v/>
      </c>
      <c r="V35" s="125" t="str">
        <f>IF($Q35="","",VLOOKUP($Q35,Events!A:AM,V$2,0))</f>
        <v/>
      </c>
      <c r="W35" s="125" t="str">
        <f t="shared" si="13"/>
        <v/>
      </c>
      <c r="X35" s="125" t="str">
        <f>IF($Q35="","",text(VLOOKUP($Q35,Events!A:AM,X$2,0),"MMM dd")&amp;" "&amp;VLOOKUP($Q35,Events!A:AM,X$2+1,0))</f>
        <v/>
      </c>
      <c r="Y35" s="127" t="str">
        <f>IF($Q35="","",TEXT(VLOOKUP($Q35,Events!A:AM,Y$2,0),"0000"))</f>
        <v/>
      </c>
      <c r="Z35" s="127" t="str">
        <f>IF($Q35="","",TEXT(VLOOKUP($Q35,Events!A:AM,Z$2,0),"00000"))</f>
        <v/>
      </c>
      <c r="AA35" s="125" t="str">
        <f t="shared" si="14"/>
        <v/>
      </c>
      <c r="AB35" s="125" t="str">
        <f>IF($Q35="","",VLOOKUP($Q35,Events!A:AM,AB$2,0))</f>
        <v/>
      </c>
      <c r="AC35" s="125" t="str">
        <f t="shared" si="15"/>
        <v/>
      </c>
      <c r="AD35" s="125" t="str">
        <f>IF($Q35="","",IF(VLOOKUP($Q35,Events!A:AQ,AD$2,0)=1,AD$1,""))</f>
        <v/>
      </c>
      <c r="AE35" s="125" t="str">
        <f t="shared" si="16"/>
        <v/>
      </c>
      <c r="AF35" s="125" t="str">
        <f>IF($Q35="","",IF(VLOOKUP($Q35,Events!A:AQ,AF$2,0)=1,AF$1,""))</f>
        <v/>
      </c>
      <c r="AG35" s="125" t="str">
        <f t="shared" si="17"/>
        <v/>
      </c>
      <c r="AH35" s="125" t="str">
        <f>IF($Q35="","",IF(VLOOKUP($Q35,Events!A:AQ,AH$2,0)=1,AH$1,""))</f>
        <v/>
      </c>
      <c r="AI35" s="125" t="str">
        <f t="shared" si="18"/>
        <v/>
      </c>
      <c r="AJ35" s="125" t="str">
        <f>IF($Q35="","",IF(VLOOKUP($Q35,Events!A:AQ,AJ$2,0)=1,AJ$1,""))</f>
        <v/>
      </c>
      <c r="AK35" s="125" t="str">
        <f t="shared" si="19"/>
        <v/>
      </c>
      <c r="AL35" s="125" t="str">
        <f>IF($Q35="","",IF(VLOOKUP($Q35,Events!A:AQ,AL$2,0)=1,AL$1,""))</f>
        <v/>
      </c>
      <c r="AM35" s="125" t="str">
        <f t="shared" si="20"/>
        <v/>
      </c>
      <c r="AN35" s="125" t="str">
        <f>IF($Q35="","",IF(VLOOKUP($Q35,Events!A:AQ,AN$2,0)=1,AN$1,""))</f>
        <v/>
      </c>
      <c r="AO35" s="125" t="str">
        <f t="shared" si="21"/>
        <v/>
      </c>
      <c r="AP35" s="125" t="str">
        <f>IF($Q35="","",IF(VLOOKUP($Q35,Events!A:AQ,AP$2,0)=1,AP$1,""))</f>
        <v/>
      </c>
      <c r="AQ35" s="125" t="str">
        <f t="shared" si="22"/>
        <v/>
      </c>
      <c r="AR35" s="125" t="str">
        <f>IF($Q35="","",IF(VLOOKUP($Q35,Events!A:AQ,AR$2,0)=1,AR$1,""))</f>
        <v/>
      </c>
      <c r="AS35" s="125" t="str">
        <f t="shared" si="23"/>
        <v/>
      </c>
      <c r="AT35" s="125" t="str">
        <f>IF($Q35="","",IF(VLOOKUP($Q35,Events!A:AQ,AT$2,0)=1,AT$1,""))</f>
        <v/>
      </c>
      <c r="AU35" s="2" t="str">
        <f t="shared" si="24"/>
        <v/>
      </c>
      <c r="AW35" s="2"/>
      <c r="AX35" s="2"/>
      <c r="AY35" s="2"/>
    </row>
    <row r="36">
      <c r="A36" s="2">
        <v>34.0</v>
      </c>
      <c r="B36" s="2">
        <f t="shared" si="4"/>
        <v>0</v>
      </c>
      <c r="C36" s="2">
        <f>Events!AF43</f>
        <v>0</v>
      </c>
      <c r="D36" s="2">
        <f t="shared" si="5"/>
        <v>34</v>
      </c>
      <c r="E36" s="2"/>
      <c r="F36" s="120" t="str">
        <f t="shared" si="1"/>
        <v/>
      </c>
      <c r="G36" s="2"/>
      <c r="H36" s="123" t="str">
        <f t="shared" si="6"/>
        <v/>
      </c>
      <c r="I36" s="123" t="str">
        <f t="shared" ref="I36:J36" si="87">IF($Q36="","",U36)</f>
        <v/>
      </c>
      <c r="J36" s="123" t="str">
        <f t="shared" si="87"/>
        <v/>
      </c>
      <c r="K36" s="123" t="str">
        <f t="shared" si="8"/>
        <v/>
      </c>
      <c r="L36" s="123" t="str">
        <f t="shared" ref="L36:M36" si="88">IF($Q36="","",Y36)</f>
        <v/>
      </c>
      <c r="M36" s="123" t="str">
        <f t="shared" si="88"/>
        <v/>
      </c>
      <c r="N36" s="123" t="str">
        <f t="shared" si="10"/>
        <v/>
      </c>
      <c r="O36" s="123" t="str">
        <f t="shared" si="11"/>
        <v/>
      </c>
      <c r="P36" s="2"/>
      <c r="Q36" s="125" t="str">
        <f t="shared" si="12"/>
        <v/>
      </c>
      <c r="R36" s="125"/>
      <c r="S36" s="125" t="str">
        <f>IF($Q36="","","Year "&amp;VLOOKUP($Q36,Events!A:AM,S$2,0))</f>
        <v/>
      </c>
      <c r="T36" s="125" t="str">
        <f>IF($Q36="","",VLOOKUP($Q36,Events!A:AM,T$2,0))</f>
        <v/>
      </c>
      <c r="U36" s="125" t="str">
        <f>IF($Q36="","",VLOOKUP($Q36,Events!A:AM,U$2,0))</f>
        <v/>
      </c>
      <c r="V36" s="125" t="str">
        <f>IF($Q36="","",VLOOKUP($Q36,Events!A:AM,V$2,0))</f>
        <v/>
      </c>
      <c r="W36" s="125" t="str">
        <f t="shared" si="13"/>
        <v/>
      </c>
      <c r="X36" s="125" t="str">
        <f>IF($Q36="","",text(VLOOKUP($Q36,Events!A:AM,X$2,0),"MMM dd")&amp;" "&amp;VLOOKUP($Q36,Events!A:AM,X$2+1,0))</f>
        <v/>
      </c>
      <c r="Y36" s="127" t="str">
        <f>IF($Q36="","",TEXT(VLOOKUP($Q36,Events!A:AM,Y$2,0),"0000"))</f>
        <v/>
      </c>
      <c r="Z36" s="127" t="str">
        <f>IF($Q36="","",TEXT(VLOOKUP($Q36,Events!A:AM,Z$2,0),"00000"))</f>
        <v/>
      </c>
      <c r="AA36" s="125" t="str">
        <f t="shared" si="14"/>
        <v/>
      </c>
      <c r="AB36" s="125" t="str">
        <f>IF($Q36="","",VLOOKUP($Q36,Events!A:AM,AB$2,0))</f>
        <v/>
      </c>
      <c r="AC36" s="125" t="str">
        <f t="shared" si="15"/>
        <v/>
      </c>
      <c r="AD36" s="125" t="str">
        <f>IF($Q36="","",IF(VLOOKUP($Q36,Events!A:AQ,AD$2,0)=1,AD$1,""))</f>
        <v/>
      </c>
      <c r="AE36" s="125" t="str">
        <f t="shared" si="16"/>
        <v/>
      </c>
      <c r="AF36" s="125" t="str">
        <f>IF($Q36="","",IF(VLOOKUP($Q36,Events!A:AQ,AF$2,0)=1,AF$1,""))</f>
        <v/>
      </c>
      <c r="AG36" s="125" t="str">
        <f t="shared" si="17"/>
        <v/>
      </c>
      <c r="AH36" s="125" t="str">
        <f>IF($Q36="","",IF(VLOOKUP($Q36,Events!A:AQ,AH$2,0)=1,AH$1,""))</f>
        <v/>
      </c>
      <c r="AI36" s="125" t="str">
        <f t="shared" si="18"/>
        <v/>
      </c>
      <c r="AJ36" s="125" t="str">
        <f>IF($Q36="","",IF(VLOOKUP($Q36,Events!A:AQ,AJ$2,0)=1,AJ$1,""))</f>
        <v/>
      </c>
      <c r="AK36" s="125" t="str">
        <f t="shared" si="19"/>
        <v/>
      </c>
      <c r="AL36" s="125" t="str">
        <f>IF($Q36="","",IF(VLOOKUP($Q36,Events!A:AQ,AL$2,0)=1,AL$1,""))</f>
        <v/>
      </c>
      <c r="AM36" s="125" t="str">
        <f t="shared" si="20"/>
        <v/>
      </c>
      <c r="AN36" s="125" t="str">
        <f>IF($Q36="","",IF(VLOOKUP($Q36,Events!A:AQ,AN$2,0)=1,AN$1,""))</f>
        <v/>
      </c>
      <c r="AO36" s="125" t="str">
        <f t="shared" si="21"/>
        <v/>
      </c>
      <c r="AP36" s="125" t="str">
        <f>IF($Q36="","",IF(VLOOKUP($Q36,Events!A:AQ,AP$2,0)=1,AP$1,""))</f>
        <v/>
      </c>
      <c r="AQ36" s="125" t="str">
        <f t="shared" si="22"/>
        <v/>
      </c>
      <c r="AR36" s="125" t="str">
        <f>IF($Q36="","",IF(VLOOKUP($Q36,Events!A:AQ,AR$2,0)=1,AR$1,""))</f>
        <v/>
      </c>
      <c r="AS36" s="125" t="str">
        <f t="shared" si="23"/>
        <v/>
      </c>
      <c r="AT36" s="125" t="str">
        <f>IF($Q36="","",IF(VLOOKUP($Q36,Events!A:AQ,AT$2,0)=1,AT$1,""))</f>
        <v/>
      </c>
      <c r="AU36" s="2" t="str">
        <f t="shared" si="24"/>
        <v/>
      </c>
      <c r="AW36" s="2"/>
      <c r="AX36" s="2"/>
      <c r="AY36" s="2"/>
    </row>
    <row r="37">
      <c r="A37" s="2">
        <v>35.0</v>
      </c>
      <c r="B37" s="2">
        <f t="shared" si="4"/>
        <v>0</v>
      </c>
      <c r="C37" s="2">
        <f>Events!AF44</f>
        <v>0</v>
      </c>
      <c r="D37" s="2">
        <f t="shared" si="5"/>
        <v>35</v>
      </c>
      <c r="E37" s="2"/>
      <c r="F37" s="120" t="str">
        <f t="shared" si="1"/>
        <v/>
      </c>
      <c r="G37" s="2"/>
      <c r="H37" s="123" t="str">
        <f t="shared" si="6"/>
        <v/>
      </c>
      <c r="I37" s="123" t="str">
        <f t="shared" ref="I37:J37" si="89">IF($Q37="","",U37)</f>
        <v/>
      </c>
      <c r="J37" s="123" t="str">
        <f t="shared" si="89"/>
        <v/>
      </c>
      <c r="K37" s="123" t="str">
        <f t="shared" si="8"/>
        <v/>
      </c>
      <c r="L37" s="123" t="str">
        <f t="shared" ref="L37:M37" si="90">IF($Q37="","",Y37)</f>
        <v/>
      </c>
      <c r="M37" s="123" t="str">
        <f t="shared" si="90"/>
        <v/>
      </c>
      <c r="N37" s="123" t="str">
        <f t="shared" si="10"/>
        <v/>
      </c>
      <c r="O37" s="123" t="str">
        <f t="shared" si="11"/>
        <v/>
      </c>
      <c r="P37" s="2"/>
      <c r="Q37" s="125" t="str">
        <f t="shared" si="12"/>
        <v/>
      </c>
      <c r="R37" s="125"/>
      <c r="S37" s="125" t="str">
        <f>IF($Q37="","","Year "&amp;VLOOKUP($Q37,Events!A:AM,S$2,0))</f>
        <v/>
      </c>
      <c r="T37" s="125" t="str">
        <f>IF($Q37="","",VLOOKUP($Q37,Events!A:AM,T$2,0))</f>
        <v/>
      </c>
      <c r="U37" s="125" t="str">
        <f>IF($Q37="","",VLOOKUP($Q37,Events!A:AM,U$2,0))</f>
        <v/>
      </c>
      <c r="V37" s="125" t="str">
        <f>IF($Q37="","",VLOOKUP($Q37,Events!A:AM,V$2,0))</f>
        <v/>
      </c>
      <c r="W37" s="125" t="str">
        <f t="shared" si="13"/>
        <v/>
      </c>
      <c r="X37" s="125" t="str">
        <f>IF($Q37="","",text(VLOOKUP($Q37,Events!A:AM,X$2,0),"MMM dd")&amp;" "&amp;VLOOKUP($Q37,Events!A:AM,X$2+1,0))</f>
        <v/>
      </c>
      <c r="Y37" s="127" t="str">
        <f>IF($Q37="","",TEXT(VLOOKUP($Q37,Events!A:AM,Y$2,0),"0000"))</f>
        <v/>
      </c>
      <c r="Z37" s="127" t="str">
        <f>IF($Q37="","",TEXT(VLOOKUP($Q37,Events!A:AM,Z$2,0),"00000"))</f>
        <v/>
      </c>
      <c r="AA37" s="125" t="str">
        <f t="shared" si="14"/>
        <v/>
      </c>
      <c r="AB37" s="125" t="str">
        <f>IF($Q37="","",VLOOKUP($Q37,Events!A:AM,AB$2,0))</f>
        <v/>
      </c>
      <c r="AC37" s="125" t="str">
        <f t="shared" si="15"/>
        <v/>
      </c>
      <c r="AD37" s="125" t="str">
        <f>IF($Q37="","",IF(VLOOKUP($Q37,Events!A:AQ,AD$2,0)=1,AD$1,""))</f>
        <v/>
      </c>
      <c r="AE37" s="125" t="str">
        <f t="shared" si="16"/>
        <v/>
      </c>
      <c r="AF37" s="125" t="str">
        <f>IF($Q37="","",IF(VLOOKUP($Q37,Events!A:AQ,AF$2,0)=1,AF$1,""))</f>
        <v/>
      </c>
      <c r="AG37" s="125" t="str">
        <f t="shared" si="17"/>
        <v/>
      </c>
      <c r="AH37" s="125" t="str">
        <f>IF($Q37="","",IF(VLOOKUP($Q37,Events!A:AQ,AH$2,0)=1,AH$1,""))</f>
        <v/>
      </c>
      <c r="AI37" s="125" t="str">
        <f t="shared" si="18"/>
        <v/>
      </c>
      <c r="AJ37" s="125" t="str">
        <f>IF($Q37="","",IF(VLOOKUP($Q37,Events!A:AQ,AJ$2,0)=1,AJ$1,""))</f>
        <v/>
      </c>
      <c r="AK37" s="125" t="str">
        <f t="shared" si="19"/>
        <v/>
      </c>
      <c r="AL37" s="125" t="str">
        <f>IF($Q37="","",IF(VLOOKUP($Q37,Events!A:AQ,AL$2,0)=1,AL$1,""))</f>
        <v/>
      </c>
      <c r="AM37" s="125" t="str">
        <f t="shared" si="20"/>
        <v/>
      </c>
      <c r="AN37" s="125" t="str">
        <f>IF($Q37="","",IF(VLOOKUP($Q37,Events!A:AQ,AN$2,0)=1,AN$1,""))</f>
        <v/>
      </c>
      <c r="AO37" s="125" t="str">
        <f t="shared" si="21"/>
        <v/>
      </c>
      <c r="AP37" s="125" t="str">
        <f>IF($Q37="","",IF(VLOOKUP($Q37,Events!A:AQ,AP$2,0)=1,AP$1,""))</f>
        <v/>
      </c>
      <c r="AQ37" s="125" t="str">
        <f t="shared" si="22"/>
        <v/>
      </c>
      <c r="AR37" s="125" t="str">
        <f>IF($Q37="","",IF(VLOOKUP($Q37,Events!A:AQ,AR$2,0)=1,AR$1,""))</f>
        <v/>
      </c>
      <c r="AS37" s="125" t="str">
        <f t="shared" si="23"/>
        <v/>
      </c>
      <c r="AT37" s="125" t="str">
        <f>IF($Q37="","",IF(VLOOKUP($Q37,Events!A:AQ,AT$2,0)=1,AT$1,""))</f>
        <v/>
      </c>
      <c r="AU37" s="2" t="str">
        <f t="shared" si="24"/>
        <v/>
      </c>
      <c r="AW37" s="2"/>
      <c r="AX37" s="2"/>
      <c r="AY37" s="2"/>
    </row>
    <row r="38">
      <c r="A38" s="2">
        <v>36.0</v>
      </c>
      <c r="B38" s="2">
        <f t="shared" si="4"/>
        <v>0</v>
      </c>
      <c r="C38" s="2">
        <f>Events!AF45</f>
        <v>0</v>
      </c>
      <c r="D38" s="2">
        <f t="shared" si="5"/>
        <v>36</v>
      </c>
      <c r="E38" s="2"/>
      <c r="F38" s="120" t="str">
        <f t="shared" si="1"/>
        <v/>
      </c>
      <c r="G38" s="2"/>
      <c r="H38" s="123" t="str">
        <f t="shared" si="6"/>
        <v/>
      </c>
      <c r="I38" s="123" t="str">
        <f t="shared" ref="I38:J38" si="91">IF($Q38="","",U38)</f>
        <v/>
      </c>
      <c r="J38" s="123" t="str">
        <f t="shared" si="91"/>
        <v/>
      </c>
      <c r="K38" s="123" t="str">
        <f t="shared" si="8"/>
        <v/>
      </c>
      <c r="L38" s="123" t="str">
        <f t="shared" ref="L38:M38" si="92">IF($Q38="","",Y38)</f>
        <v/>
      </c>
      <c r="M38" s="123" t="str">
        <f t="shared" si="92"/>
        <v/>
      </c>
      <c r="N38" s="123" t="str">
        <f t="shared" si="10"/>
        <v/>
      </c>
      <c r="O38" s="123" t="str">
        <f t="shared" si="11"/>
        <v/>
      </c>
      <c r="P38" s="2"/>
      <c r="Q38" s="125" t="str">
        <f t="shared" si="12"/>
        <v/>
      </c>
      <c r="R38" s="125"/>
      <c r="S38" s="125" t="str">
        <f>IF($Q38="","","Year "&amp;VLOOKUP($Q38,Events!A:AM,S$2,0))</f>
        <v/>
      </c>
      <c r="T38" s="125" t="str">
        <f>IF($Q38="","",VLOOKUP($Q38,Events!A:AM,T$2,0))</f>
        <v/>
      </c>
      <c r="U38" s="125" t="str">
        <f>IF($Q38="","",VLOOKUP($Q38,Events!A:AM,U$2,0))</f>
        <v/>
      </c>
      <c r="V38" s="125" t="str">
        <f>IF($Q38="","",VLOOKUP($Q38,Events!A:AM,V$2,0))</f>
        <v/>
      </c>
      <c r="W38" s="125" t="str">
        <f t="shared" si="13"/>
        <v/>
      </c>
      <c r="X38" s="125" t="str">
        <f>IF($Q38="","",text(VLOOKUP($Q38,Events!A:AM,X$2,0),"MMM dd")&amp;" "&amp;VLOOKUP($Q38,Events!A:AM,X$2+1,0))</f>
        <v/>
      </c>
      <c r="Y38" s="127" t="str">
        <f>IF($Q38="","",TEXT(VLOOKUP($Q38,Events!A:AM,Y$2,0),"0000"))</f>
        <v/>
      </c>
      <c r="Z38" s="127" t="str">
        <f>IF($Q38="","",TEXT(VLOOKUP($Q38,Events!A:AM,Z$2,0),"00000"))</f>
        <v/>
      </c>
      <c r="AA38" s="125" t="str">
        <f t="shared" si="14"/>
        <v/>
      </c>
      <c r="AB38" s="125" t="str">
        <f>IF($Q38="","",VLOOKUP($Q38,Events!A:AM,AB$2,0))</f>
        <v/>
      </c>
      <c r="AC38" s="125" t="str">
        <f t="shared" si="15"/>
        <v/>
      </c>
      <c r="AD38" s="125" t="str">
        <f>IF($Q38="","",IF(VLOOKUP($Q38,Events!A:AQ,AD$2,0)=1,AD$1,""))</f>
        <v/>
      </c>
      <c r="AE38" s="125" t="str">
        <f t="shared" si="16"/>
        <v/>
      </c>
      <c r="AF38" s="125" t="str">
        <f>IF($Q38="","",IF(VLOOKUP($Q38,Events!A:AQ,AF$2,0)=1,AF$1,""))</f>
        <v/>
      </c>
      <c r="AG38" s="125" t="str">
        <f t="shared" si="17"/>
        <v/>
      </c>
      <c r="AH38" s="125" t="str">
        <f>IF($Q38="","",IF(VLOOKUP($Q38,Events!A:AQ,AH$2,0)=1,AH$1,""))</f>
        <v/>
      </c>
      <c r="AI38" s="125" t="str">
        <f t="shared" si="18"/>
        <v/>
      </c>
      <c r="AJ38" s="125" t="str">
        <f>IF($Q38="","",IF(VLOOKUP($Q38,Events!A:AQ,AJ$2,0)=1,AJ$1,""))</f>
        <v/>
      </c>
      <c r="AK38" s="125" t="str">
        <f t="shared" si="19"/>
        <v/>
      </c>
      <c r="AL38" s="125" t="str">
        <f>IF($Q38="","",IF(VLOOKUP($Q38,Events!A:AQ,AL$2,0)=1,AL$1,""))</f>
        <v/>
      </c>
      <c r="AM38" s="125" t="str">
        <f t="shared" si="20"/>
        <v/>
      </c>
      <c r="AN38" s="125" t="str">
        <f>IF($Q38="","",IF(VLOOKUP($Q38,Events!A:AQ,AN$2,0)=1,AN$1,""))</f>
        <v/>
      </c>
      <c r="AO38" s="125" t="str">
        <f t="shared" si="21"/>
        <v/>
      </c>
      <c r="AP38" s="125" t="str">
        <f>IF($Q38="","",IF(VLOOKUP($Q38,Events!A:AQ,AP$2,0)=1,AP$1,""))</f>
        <v/>
      </c>
      <c r="AQ38" s="125" t="str">
        <f t="shared" si="22"/>
        <v/>
      </c>
      <c r="AR38" s="125" t="str">
        <f>IF($Q38="","",IF(VLOOKUP($Q38,Events!A:AQ,AR$2,0)=1,AR$1,""))</f>
        <v/>
      </c>
      <c r="AS38" s="125" t="str">
        <f t="shared" si="23"/>
        <v/>
      </c>
      <c r="AT38" s="125" t="str">
        <f>IF($Q38="","",IF(VLOOKUP($Q38,Events!A:AQ,AT$2,0)=1,AT$1,""))</f>
        <v/>
      </c>
      <c r="AU38" s="2" t="str">
        <f t="shared" si="24"/>
        <v/>
      </c>
      <c r="AW38" s="2"/>
      <c r="AX38" s="2"/>
      <c r="AY38" s="2"/>
    </row>
    <row r="39">
      <c r="A39" s="2">
        <v>37.0</v>
      </c>
      <c r="B39" s="2">
        <f t="shared" si="4"/>
        <v>0</v>
      </c>
      <c r="C39" s="2">
        <f>Events!AF46</f>
        <v>0</v>
      </c>
      <c r="D39" s="2">
        <f t="shared" si="5"/>
        <v>37</v>
      </c>
      <c r="E39" s="2"/>
      <c r="F39" s="120" t="str">
        <f t="shared" si="1"/>
        <v/>
      </c>
      <c r="G39" s="2"/>
      <c r="H39" s="123" t="str">
        <f t="shared" si="6"/>
        <v/>
      </c>
      <c r="I39" s="123" t="str">
        <f t="shared" ref="I39:J39" si="93">IF($Q39="","",U39)</f>
        <v/>
      </c>
      <c r="J39" s="123" t="str">
        <f t="shared" si="93"/>
        <v/>
      </c>
      <c r="K39" s="123" t="str">
        <f t="shared" si="8"/>
        <v/>
      </c>
      <c r="L39" s="123" t="str">
        <f t="shared" ref="L39:M39" si="94">IF($Q39="","",Y39)</f>
        <v/>
      </c>
      <c r="M39" s="123" t="str">
        <f t="shared" si="94"/>
        <v/>
      </c>
      <c r="N39" s="123" t="str">
        <f t="shared" si="10"/>
        <v/>
      </c>
      <c r="O39" s="123" t="str">
        <f t="shared" si="11"/>
        <v/>
      </c>
      <c r="P39" s="2"/>
      <c r="Q39" s="125" t="str">
        <f t="shared" si="12"/>
        <v/>
      </c>
      <c r="R39" s="125"/>
      <c r="S39" s="125" t="str">
        <f>IF($Q39="","","Year "&amp;VLOOKUP($Q39,Events!A:AM,S$2,0))</f>
        <v/>
      </c>
      <c r="T39" s="125" t="str">
        <f>IF($Q39="","",VLOOKUP($Q39,Events!A:AM,T$2,0))</f>
        <v/>
      </c>
      <c r="U39" s="125" t="str">
        <f>IF($Q39="","",VLOOKUP($Q39,Events!A:AM,U$2,0))</f>
        <v/>
      </c>
      <c r="V39" s="125" t="str">
        <f>IF($Q39="","",VLOOKUP($Q39,Events!A:AM,V$2,0))</f>
        <v/>
      </c>
      <c r="W39" s="125" t="str">
        <f t="shared" si="13"/>
        <v/>
      </c>
      <c r="X39" s="125" t="str">
        <f>IF($Q39="","",text(VLOOKUP($Q39,Events!A:AM,X$2,0),"MMM dd")&amp;" "&amp;VLOOKUP($Q39,Events!A:AM,X$2+1,0))</f>
        <v/>
      </c>
      <c r="Y39" s="127" t="str">
        <f>IF($Q39="","",TEXT(VLOOKUP($Q39,Events!A:AM,Y$2,0),"0000"))</f>
        <v/>
      </c>
      <c r="Z39" s="127" t="str">
        <f>IF($Q39="","",TEXT(VLOOKUP($Q39,Events!A:AM,Z$2,0),"00000"))</f>
        <v/>
      </c>
      <c r="AA39" s="125" t="str">
        <f t="shared" si="14"/>
        <v/>
      </c>
      <c r="AB39" s="125" t="str">
        <f>IF($Q39="","",VLOOKUP($Q39,Events!A:AM,AB$2,0))</f>
        <v/>
      </c>
      <c r="AC39" s="125" t="str">
        <f t="shared" si="15"/>
        <v/>
      </c>
      <c r="AD39" s="125" t="str">
        <f>IF($Q39="","",IF(VLOOKUP($Q39,Events!A:AQ,AD$2,0)=1,AD$1,""))</f>
        <v/>
      </c>
      <c r="AE39" s="125" t="str">
        <f t="shared" si="16"/>
        <v/>
      </c>
      <c r="AF39" s="125" t="str">
        <f>IF($Q39="","",IF(VLOOKUP($Q39,Events!A:AQ,AF$2,0)=1,AF$1,""))</f>
        <v/>
      </c>
      <c r="AG39" s="125" t="str">
        <f t="shared" si="17"/>
        <v/>
      </c>
      <c r="AH39" s="125" t="str">
        <f>IF($Q39="","",IF(VLOOKUP($Q39,Events!A:AQ,AH$2,0)=1,AH$1,""))</f>
        <v/>
      </c>
      <c r="AI39" s="125" t="str">
        <f t="shared" si="18"/>
        <v/>
      </c>
      <c r="AJ39" s="125" t="str">
        <f>IF($Q39="","",IF(VLOOKUP($Q39,Events!A:AQ,AJ$2,0)=1,AJ$1,""))</f>
        <v/>
      </c>
      <c r="AK39" s="125" t="str">
        <f t="shared" si="19"/>
        <v/>
      </c>
      <c r="AL39" s="125" t="str">
        <f>IF($Q39="","",IF(VLOOKUP($Q39,Events!A:AQ,AL$2,0)=1,AL$1,""))</f>
        <v/>
      </c>
      <c r="AM39" s="125" t="str">
        <f t="shared" si="20"/>
        <v/>
      </c>
      <c r="AN39" s="125" t="str">
        <f>IF($Q39="","",IF(VLOOKUP($Q39,Events!A:AQ,AN$2,0)=1,AN$1,""))</f>
        <v/>
      </c>
      <c r="AO39" s="125" t="str">
        <f t="shared" si="21"/>
        <v/>
      </c>
      <c r="AP39" s="125" t="str">
        <f>IF($Q39="","",IF(VLOOKUP($Q39,Events!A:AQ,AP$2,0)=1,AP$1,""))</f>
        <v/>
      </c>
      <c r="AQ39" s="125" t="str">
        <f t="shared" si="22"/>
        <v/>
      </c>
      <c r="AR39" s="125" t="str">
        <f>IF($Q39="","",IF(VLOOKUP($Q39,Events!A:AQ,AR$2,0)=1,AR$1,""))</f>
        <v/>
      </c>
      <c r="AS39" s="125" t="str">
        <f t="shared" si="23"/>
        <v/>
      </c>
      <c r="AT39" s="125" t="str">
        <f>IF($Q39="","",IF(VLOOKUP($Q39,Events!A:AQ,AT$2,0)=1,AT$1,""))</f>
        <v/>
      </c>
      <c r="AU39" s="2" t="str">
        <f t="shared" si="24"/>
        <v/>
      </c>
      <c r="AW39" s="2"/>
      <c r="AX39" s="2"/>
      <c r="AY39" s="128"/>
    </row>
    <row r="40">
      <c r="A40" s="2">
        <v>38.0</v>
      </c>
      <c r="B40" s="2">
        <f t="shared" si="4"/>
        <v>0</v>
      </c>
      <c r="C40" s="2">
        <f>Events!AF47</f>
        <v>0</v>
      </c>
      <c r="D40" s="2">
        <f t="shared" si="5"/>
        <v>38</v>
      </c>
      <c r="E40" s="2"/>
      <c r="F40" s="120" t="str">
        <f t="shared" si="1"/>
        <v/>
      </c>
      <c r="G40" s="2"/>
      <c r="H40" s="123" t="str">
        <f t="shared" si="6"/>
        <v/>
      </c>
      <c r="I40" s="123" t="str">
        <f t="shared" ref="I40:J40" si="95">IF($Q40="","",U40)</f>
        <v/>
      </c>
      <c r="J40" s="123" t="str">
        <f t="shared" si="95"/>
        <v/>
      </c>
      <c r="K40" s="123" t="str">
        <f t="shared" si="8"/>
        <v/>
      </c>
      <c r="L40" s="123" t="str">
        <f t="shared" ref="L40:M40" si="96">IF($Q40="","",Y40)</f>
        <v/>
      </c>
      <c r="M40" s="123" t="str">
        <f t="shared" si="96"/>
        <v/>
      </c>
      <c r="N40" s="123" t="str">
        <f t="shared" si="10"/>
        <v/>
      </c>
      <c r="O40" s="123" t="str">
        <f t="shared" si="11"/>
        <v/>
      </c>
      <c r="P40" s="2"/>
      <c r="Q40" s="125" t="str">
        <f t="shared" si="12"/>
        <v/>
      </c>
      <c r="R40" s="125"/>
      <c r="S40" s="125" t="str">
        <f>IF($Q40="","","Year "&amp;VLOOKUP($Q40,Events!A:AM,S$2,0))</f>
        <v/>
      </c>
      <c r="T40" s="125" t="str">
        <f>IF($Q40="","",VLOOKUP($Q40,Events!A:AM,T$2,0))</f>
        <v/>
      </c>
      <c r="U40" s="125" t="str">
        <f>IF($Q40="","",VLOOKUP($Q40,Events!A:AM,U$2,0))</f>
        <v/>
      </c>
      <c r="V40" s="125" t="str">
        <f>IF($Q40="","",VLOOKUP($Q40,Events!A:AM,V$2,0))</f>
        <v/>
      </c>
      <c r="W40" s="125" t="str">
        <f t="shared" si="13"/>
        <v/>
      </c>
      <c r="X40" s="125" t="str">
        <f>IF($Q40="","",text(VLOOKUP($Q40,Events!A:AM,X$2,0),"MMM dd")&amp;" "&amp;VLOOKUP($Q40,Events!A:AM,X$2+1,0))</f>
        <v/>
      </c>
      <c r="Y40" s="127" t="str">
        <f>IF($Q40="","",TEXT(VLOOKUP($Q40,Events!A:AM,Y$2,0),"0000"))</f>
        <v/>
      </c>
      <c r="Z40" s="127" t="str">
        <f>IF($Q40="","",TEXT(VLOOKUP($Q40,Events!A:AM,Z$2,0),"00000"))</f>
        <v/>
      </c>
      <c r="AA40" s="125" t="str">
        <f t="shared" si="14"/>
        <v/>
      </c>
      <c r="AB40" s="125" t="str">
        <f>IF($Q40="","",VLOOKUP($Q40,Events!A:AM,AB$2,0))</f>
        <v/>
      </c>
      <c r="AC40" s="125" t="str">
        <f t="shared" si="15"/>
        <v/>
      </c>
      <c r="AD40" s="125" t="str">
        <f>IF($Q40="","",IF(VLOOKUP($Q40,Events!A:AQ,AD$2,0)=1,AD$1,""))</f>
        <v/>
      </c>
      <c r="AE40" s="125" t="str">
        <f t="shared" si="16"/>
        <v/>
      </c>
      <c r="AF40" s="125" t="str">
        <f>IF($Q40="","",IF(VLOOKUP($Q40,Events!A:AQ,AF$2,0)=1,AF$1,""))</f>
        <v/>
      </c>
      <c r="AG40" s="125" t="str">
        <f t="shared" si="17"/>
        <v/>
      </c>
      <c r="AH40" s="125" t="str">
        <f>IF($Q40="","",IF(VLOOKUP($Q40,Events!A:AQ,AH$2,0)=1,AH$1,""))</f>
        <v/>
      </c>
      <c r="AI40" s="125" t="str">
        <f t="shared" si="18"/>
        <v/>
      </c>
      <c r="AJ40" s="125" t="str">
        <f>IF($Q40="","",IF(VLOOKUP($Q40,Events!A:AQ,AJ$2,0)=1,AJ$1,""))</f>
        <v/>
      </c>
      <c r="AK40" s="125" t="str">
        <f t="shared" si="19"/>
        <v/>
      </c>
      <c r="AL40" s="125" t="str">
        <f>IF($Q40="","",IF(VLOOKUP($Q40,Events!A:AQ,AL$2,0)=1,AL$1,""))</f>
        <v/>
      </c>
      <c r="AM40" s="125" t="str">
        <f t="shared" si="20"/>
        <v/>
      </c>
      <c r="AN40" s="125" t="str">
        <f>IF($Q40="","",IF(VLOOKUP($Q40,Events!A:AQ,AN$2,0)=1,AN$1,""))</f>
        <v/>
      </c>
      <c r="AO40" s="125" t="str">
        <f t="shared" si="21"/>
        <v/>
      </c>
      <c r="AP40" s="125" t="str">
        <f>IF($Q40="","",IF(VLOOKUP($Q40,Events!A:AQ,AP$2,0)=1,AP$1,""))</f>
        <v/>
      </c>
      <c r="AQ40" s="125" t="str">
        <f t="shared" si="22"/>
        <v/>
      </c>
      <c r="AR40" s="125" t="str">
        <f>IF($Q40="","",IF(VLOOKUP($Q40,Events!A:AQ,AR$2,0)=1,AR$1,""))</f>
        <v/>
      </c>
      <c r="AS40" s="125" t="str">
        <f t="shared" si="23"/>
        <v/>
      </c>
      <c r="AT40" s="125" t="str">
        <f>IF($Q40="","",IF(VLOOKUP($Q40,Events!A:AQ,AT$2,0)=1,AT$1,""))</f>
        <v/>
      </c>
      <c r="AU40" s="2" t="str">
        <f t="shared" si="24"/>
        <v/>
      </c>
      <c r="AW40" s="2"/>
      <c r="AX40" s="2"/>
      <c r="AY40" s="2"/>
    </row>
    <row r="41">
      <c r="A41" s="2">
        <v>39.0</v>
      </c>
      <c r="B41" s="2">
        <f t="shared" si="4"/>
        <v>0</v>
      </c>
      <c r="C41" s="2">
        <f>Events!AF48</f>
        <v>0</v>
      </c>
      <c r="D41" s="2">
        <f t="shared" si="5"/>
        <v>39</v>
      </c>
      <c r="E41" s="2"/>
      <c r="F41" s="120" t="str">
        <f t="shared" si="1"/>
        <v/>
      </c>
      <c r="G41" s="2"/>
      <c r="H41" s="123" t="str">
        <f t="shared" si="6"/>
        <v/>
      </c>
      <c r="I41" s="123" t="str">
        <f t="shared" ref="I41:J41" si="97">IF($Q41="","",U41)</f>
        <v/>
      </c>
      <c r="J41" s="123" t="str">
        <f t="shared" si="97"/>
        <v/>
      </c>
      <c r="K41" s="123" t="str">
        <f t="shared" si="8"/>
        <v/>
      </c>
      <c r="L41" s="123" t="str">
        <f t="shared" ref="L41:M41" si="98">IF($Q41="","",Y41)</f>
        <v/>
      </c>
      <c r="M41" s="123" t="str">
        <f t="shared" si="98"/>
        <v/>
      </c>
      <c r="N41" s="123" t="str">
        <f t="shared" si="10"/>
        <v/>
      </c>
      <c r="O41" s="123" t="str">
        <f t="shared" si="11"/>
        <v/>
      </c>
      <c r="P41" s="2"/>
      <c r="Q41" s="125" t="str">
        <f t="shared" si="12"/>
        <v/>
      </c>
      <c r="R41" s="125"/>
      <c r="S41" s="125" t="str">
        <f>IF($Q41="","","Year "&amp;VLOOKUP($Q41,Events!A:AM,S$2,0))</f>
        <v/>
      </c>
      <c r="T41" s="125" t="str">
        <f>IF($Q41="","",VLOOKUP($Q41,Events!A:AM,T$2,0))</f>
        <v/>
      </c>
      <c r="U41" s="125" t="str">
        <f>IF($Q41="","",VLOOKUP($Q41,Events!A:AM,U$2,0))</f>
        <v/>
      </c>
      <c r="V41" s="125" t="str">
        <f>IF($Q41="","",VLOOKUP($Q41,Events!A:AM,V$2,0))</f>
        <v/>
      </c>
      <c r="W41" s="125" t="str">
        <f t="shared" si="13"/>
        <v/>
      </c>
      <c r="X41" s="125" t="str">
        <f>IF($Q41="","",text(VLOOKUP($Q41,Events!A:AM,X$2,0),"MMM dd")&amp;" "&amp;VLOOKUP($Q41,Events!A:AM,X$2+1,0))</f>
        <v/>
      </c>
      <c r="Y41" s="127" t="str">
        <f>IF($Q41="","",TEXT(VLOOKUP($Q41,Events!A:AM,Y$2,0),"0000"))</f>
        <v/>
      </c>
      <c r="Z41" s="127" t="str">
        <f>IF($Q41="","",TEXT(VLOOKUP($Q41,Events!A:AM,Z$2,0),"00000"))</f>
        <v/>
      </c>
      <c r="AA41" s="125" t="str">
        <f t="shared" si="14"/>
        <v/>
      </c>
      <c r="AB41" s="125" t="str">
        <f>IF($Q41="","",VLOOKUP($Q41,Events!A:AM,AB$2,0))</f>
        <v/>
      </c>
      <c r="AC41" s="125" t="str">
        <f t="shared" si="15"/>
        <v/>
      </c>
      <c r="AD41" s="125" t="str">
        <f>IF($Q41="","",IF(VLOOKUP($Q41,Events!A:AQ,AD$2,0)=1,AD$1,""))</f>
        <v/>
      </c>
      <c r="AE41" s="125" t="str">
        <f t="shared" si="16"/>
        <v/>
      </c>
      <c r="AF41" s="125" t="str">
        <f>IF($Q41="","",IF(VLOOKUP($Q41,Events!A:AQ,AF$2,0)=1,AF$1,""))</f>
        <v/>
      </c>
      <c r="AG41" s="125" t="str">
        <f t="shared" si="17"/>
        <v/>
      </c>
      <c r="AH41" s="125" t="str">
        <f>IF($Q41="","",IF(VLOOKUP($Q41,Events!A:AQ,AH$2,0)=1,AH$1,""))</f>
        <v/>
      </c>
      <c r="AI41" s="125" t="str">
        <f t="shared" si="18"/>
        <v/>
      </c>
      <c r="AJ41" s="125" t="str">
        <f>IF($Q41="","",IF(VLOOKUP($Q41,Events!A:AQ,AJ$2,0)=1,AJ$1,""))</f>
        <v/>
      </c>
      <c r="AK41" s="125" t="str">
        <f t="shared" si="19"/>
        <v/>
      </c>
      <c r="AL41" s="125" t="str">
        <f>IF($Q41="","",IF(VLOOKUP($Q41,Events!A:AQ,AL$2,0)=1,AL$1,""))</f>
        <v/>
      </c>
      <c r="AM41" s="125" t="str">
        <f t="shared" si="20"/>
        <v/>
      </c>
      <c r="AN41" s="125" t="str">
        <f>IF($Q41="","",IF(VLOOKUP($Q41,Events!A:AQ,AN$2,0)=1,AN$1,""))</f>
        <v/>
      </c>
      <c r="AO41" s="125" t="str">
        <f t="shared" si="21"/>
        <v/>
      </c>
      <c r="AP41" s="125" t="str">
        <f>IF($Q41="","",IF(VLOOKUP($Q41,Events!A:AQ,AP$2,0)=1,AP$1,""))</f>
        <v/>
      </c>
      <c r="AQ41" s="125" t="str">
        <f t="shared" si="22"/>
        <v/>
      </c>
      <c r="AR41" s="125" t="str">
        <f>IF($Q41="","",IF(VLOOKUP($Q41,Events!A:AQ,AR$2,0)=1,AR$1,""))</f>
        <v/>
      </c>
      <c r="AS41" s="125" t="str">
        <f t="shared" si="23"/>
        <v/>
      </c>
      <c r="AT41" s="125" t="str">
        <f>IF($Q41="","",IF(VLOOKUP($Q41,Events!A:AQ,AT$2,0)=1,AT$1,""))</f>
        <v/>
      </c>
      <c r="AU41" s="2" t="str">
        <f t="shared" si="24"/>
        <v/>
      </c>
      <c r="AW41" s="2"/>
      <c r="AX41" s="2"/>
      <c r="AY41" s="2"/>
    </row>
    <row r="42">
      <c r="A42" s="2">
        <v>40.0</v>
      </c>
      <c r="B42" s="2">
        <f t="shared" si="4"/>
        <v>0</v>
      </c>
      <c r="C42" s="2">
        <f>Events!AF49</f>
        <v>0</v>
      </c>
      <c r="D42" s="2">
        <f t="shared" si="5"/>
        <v>40</v>
      </c>
      <c r="E42" s="2"/>
      <c r="F42" s="120" t="str">
        <f t="shared" si="1"/>
        <v/>
      </c>
      <c r="G42" s="2"/>
      <c r="H42" s="123" t="str">
        <f t="shared" si="6"/>
        <v/>
      </c>
      <c r="I42" s="123" t="str">
        <f t="shared" ref="I42:J42" si="99">IF($Q42="","",U42)</f>
        <v/>
      </c>
      <c r="J42" s="123" t="str">
        <f t="shared" si="99"/>
        <v/>
      </c>
      <c r="K42" s="123" t="str">
        <f t="shared" si="8"/>
        <v/>
      </c>
      <c r="L42" s="123" t="str">
        <f t="shared" ref="L42:M42" si="100">IF($Q42="","",Y42)</f>
        <v/>
      </c>
      <c r="M42" s="123" t="str">
        <f t="shared" si="100"/>
        <v/>
      </c>
      <c r="N42" s="123" t="str">
        <f t="shared" si="10"/>
        <v/>
      </c>
      <c r="O42" s="123" t="str">
        <f t="shared" si="11"/>
        <v/>
      </c>
      <c r="P42" s="2"/>
      <c r="Q42" s="125" t="str">
        <f t="shared" si="12"/>
        <v/>
      </c>
      <c r="R42" s="125"/>
      <c r="S42" s="125" t="str">
        <f>IF($Q42="","","Year "&amp;VLOOKUP($Q42,Events!A:AM,S$2,0))</f>
        <v/>
      </c>
      <c r="T42" s="125" t="str">
        <f>IF($Q42="","",VLOOKUP($Q42,Events!A:AM,T$2,0))</f>
        <v/>
      </c>
      <c r="U42" s="125" t="str">
        <f>IF($Q42="","",VLOOKUP($Q42,Events!A:AM,U$2,0))</f>
        <v/>
      </c>
      <c r="V42" s="125" t="str">
        <f>IF($Q42="","",VLOOKUP($Q42,Events!A:AM,V$2,0))</f>
        <v/>
      </c>
      <c r="W42" s="125" t="str">
        <f t="shared" si="13"/>
        <v/>
      </c>
      <c r="X42" s="125" t="str">
        <f>IF($Q42="","",text(VLOOKUP($Q42,Events!A:AM,X$2,0),"MMM dd")&amp;" "&amp;VLOOKUP($Q42,Events!A:AM,X$2+1,0))</f>
        <v/>
      </c>
      <c r="Y42" s="127" t="str">
        <f>IF($Q42="","",TEXT(VLOOKUP($Q42,Events!A:AM,Y$2,0),"0000"))</f>
        <v/>
      </c>
      <c r="Z42" s="127" t="str">
        <f>IF($Q42="","",TEXT(VLOOKUP($Q42,Events!A:AM,Z$2,0),"00000"))</f>
        <v/>
      </c>
      <c r="AA42" s="125" t="str">
        <f t="shared" si="14"/>
        <v/>
      </c>
      <c r="AB42" s="125" t="str">
        <f>IF($Q42="","",VLOOKUP($Q42,Events!A:AM,AB$2,0))</f>
        <v/>
      </c>
      <c r="AC42" s="125" t="str">
        <f t="shared" si="15"/>
        <v/>
      </c>
      <c r="AD42" s="125" t="str">
        <f>IF($Q42="","",IF(VLOOKUP($Q42,Events!A:AQ,AD$2,0)=1,AD$1,""))</f>
        <v/>
      </c>
      <c r="AE42" s="125" t="str">
        <f t="shared" si="16"/>
        <v/>
      </c>
      <c r="AF42" s="125" t="str">
        <f>IF($Q42="","",IF(VLOOKUP($Q42,Events!A:AQ,AF$2,0)=1,AF$1,""))</f>
        <v/>
      </c>
      <c r="AG42" s="125" t="str">
        <f t="shared" si="17"/>
        <v/>
      </c>
      <c r="AH42" s="125" t="str">
        <f>IF($Q42="","",IF(VLOOKUP($Q42,Events!A:AQ,AH$2,0)=1,AH$1,""))</f>
        <v/>
      </c>
      <c r="AI42" s="125" t="str">
        <f t="shared" si="18"/>
        <v/>
      </c>
      <c r="AJ42" s="125" t="str">
        <f>IF($Q42="","",IF(VLOOKUP($Q42,Events!A:AQ,AJ$2,0)=1,AJ$1,""))</f>
        <v/>
      </c>
      <c r="AK42" s="125" t="str">
        <f t="shared" si="19"/>
        <v/>
      </c>
      <c r="AL42" s="125" t="str">
        <f>IF($Q42="","",IF(VLOOKUP($Q42,Events!A:AQ,AL$2,0)=1,AL$1,""))</f>
        <v/>
      </c>
      <c r="AM42" s="125" t="str">
        <f t="shared" si="20"/>
        <v/>
      </c>
      <c r="AN42" s="125" t="str">
        <f>IF($Q42="","",IF(VLOOKUP($Q42,Events!A:AQ,AN$2,0)=1,AN$1,""))</f>
        <v/>
      </c>
      <c r="AO42" s="125" t="str">
        <f t="shared" si="21"/>
        <v/>
      </c>
      <c r="AP42" s="125" t="str">
        <f>IF($Q42="","",IF(VLOOKUP($Q42,Events!A:AQ,AP$2,0)=1,AP$1,""))</f>
        <v/>
      </c>
      <c r="AQ42" s="125" t="str">
        <f t="shared" si="22"/>
        <v/>
      </c>
      <c r="AR42" s="125" t="str">
        <f>IF($Q42="","",IF(VLOOKUP($Q42,Events!A:AQ,AR$2,0)=1,AR$1,""))</f>
        <v/>
      </c>
      <c r="AS42" s="125" t="str">
        <f t="shared" si="23"/>
        <v/>
      </c>
      <c r="AT42" s="125" t="str">
        <f>IF($Q42="","",IF(VLOOKUP($Q42,Events!A:AQ,AT$2,0)=1,AT$1,""))</f>
        <v/>
      </c>
      <c r="AU42" s="2" t="str">
        <f t="shared" si="24"/>
        <v/>
      </c>
      <c r="AW42" s="2"/>
      <c r="AX42" s="2"/>
      <c r="AY42" s="2"/>
    </row>
    <row r="43">
      <c r="A43" s="2">
        <v>41.0</v>
      </c>
      <c r="B43" s="2">
        <f t="shared" si="4"/>
        <v>0</v>
      </c>
      <c r="C43" s="2">
        <f>Events!AF50</f>
        <v>0</v>
      </c>
      <c r="D43" s="2">
        <f t="shared" si="5"/>
        <v>41</v>
      </c>
      <c r="E43" s="2"/>
      <c r="F43" s="120" t="str">
        <f t="shared" si="1"/>
        <v/>
      </c>
      <c r="G43" s="2"/>
      <c r="H43" s="123" t="str">
        <f t="shared" si="6"/>
        <v/>
      </c>
      <c r="I43" s="123" t="str">
        <f t="shared" ref="I43:J43" si="101">IF($Q43="","",U43)</f>
        <v/>
      </c>
      <c r="J43" s="123" t="str">
        <f t="shared" si="101"/>
        <v/>
      </c>
      <c r="K43" s="123" t="str">
        <f t="shared" si="8"/>
        <v/>
      </c>
      <c r="L43" s="123" t="str">
        <f t="shared" ref="L43:M43" si="102">IF($Q43="","",Y43)</f>
        <v/>
      </c>
      <c r="M43" s="123" t="str">
        <f t="shared" si="102"/>
        <v/>
      </c>
      <c r="N43" s="123" t="str">
        <f t="shared" si="10"/>
        <v/>
      </c>
      <c r="O43" s="123" t="str">
        <f t="shared" si="11"/>
        <v/>
      </c>
      <c r="P43" s="2"/>
      <c r="Q43" s="125" t="str">
        <f t="shared" si="12"/>
        <v/>
      </c>
      <c r="R43" s="125"/>
      <c r="S43" s="125" t="str">
        <f>IF($Q43="","","Year "&amp;VLOOKUP($Q43,Events!A:AM,S$2,0))</f>
        <v/>
      </c>
      <c r="T43" s="125" t="str">
        <f>IF($Q43="","",VLOOKUP($Q43,Events!A:AM,T$2,0))</f>
        <v/>
      </c>
      <c r="U43" s="125" t="str">
        <f>IF($Q43="","",VLOOKUP($Q43,Events!A:AM,U$2,0))</f>
        <v/>
      </c>
      <c r="V43" s="125" t="str">
        <f>IF($Q43="","",VLOOKUP($Q43,Events!A:AM,V$2,0))</f>
        <v/>
      </c>
      <c r="W43" s="125" t="str">
        <f t="shared" si="13"/>
        <v/>
      </c>
      <c r="X43" s="125" t="str">
        <f>IF($Q43="","",text(VLOOKUP($Q43,Events!A:AM,X$2,0),"MMM dd")&amp;" "&amp;VLOOKUP($Q43,Events!A:AM,X$2+1,0))</f>
        <v/>
      </c>
      <c r="Y43" s="127" t="str">
        <f>IF($Q43="","",TEXT(VLOOKUP($Q43,Events!A:AM,Y$2,0),"0000"))</f>
        <v/>
      </c>
      <c r="Z43" s="127" t="str">
        <f>IF($Q43="","",TEXT(VLOOKUP($Q43,Events!A:AM,Z$2,0),"00000"))</f>
        <v/>
      </c>
      <c r="AA43" s="125" t="str">
        <f t="shared" si="14"/>
        <v/>
      </c>
      <c r="AB43" s="125" t="str">
        <f>IF($Q43="","",VLOOKUP($Q43,Events!A:AM,AB$2,0))</f>
        <v/>
      </c>
      <c r="AC43" s="125" t="str">
        <f t="shared" si="15"/>
        <v/>
      </c>
      <c r="AD43" s="125" t="str">
        <f>IF($Q43="","",IF(VLOOKUP($Q43,Events!A:AQ,AD$2,0)=1,AD$1,""))</f>
        <v/>
      </c>
      <c r="AE43" s="125" t="str">
        <f t="shared" si="16"/>
        <v/>
      </c>
      <c r="AF43" s="125" t="str">
        <f>IF($Q43="","",IF(VLOOKUP($Q43,Events!A:AQ,AF$2,0)=1,AF$1,""))</f>
        <v/>
      </c>
      <c r="AG43" s="125" t="str">
        <f t="shared" si="17"/>
        <v/>
      </c>
      <c r="AH43" s="125" t="str">
        <f>IF($Q43="","",IF(VLOOKUP($Q43,Events!A:AQ,AH$2,0)=1,AH$1,""))</f>
        <v/>
      </c>
      <c r="AI43" s="125" t="str">
        <f t="shared" si="18"/>
        <v/>
      </c>
      <c r="AJ43" s="125" t="str">
        <f>IF($Q43="","",IF(VLOOKUP($Q43,Events!A:AQ,AJ$2,0)=1,AJ$1,""))</f>
        <v/>
      </c>
      <c r="AK43" s="125" t="str">
        <f t="shared" si="19"/>
        <v/>
      </c>
      <c r="AL43" s="125" t="str">
        <f>IF($Q43="","",IF(VLOOKUP($Q43,Events!A:AQ,AL$2,0)=1,AL$1,""))</f>
        <v/>
      </c>
      <c r="AM43" s="125" t="str">
        <f t="shared" si="20"/>
        <v/>
      </c>
      <c r="AN43" s="125" t="str">
        <f>IF($Q43="","",IF(VLOOKUP($Q43,Events!A:AQ,AN$2,0)=1,AN$1,""))</f>
        <v/>
      </c>
      <c r="AO43" s="125" t="str">
        <f t="shared" si="21"/>
        <v/>
      </c>
      <c r="AP43" s="125" t="str">
        <f>IF($Q43="","",IF(VLOOKUP($Q43,Events!A:AQ,AP$2,0)=1,AP$1,""))</f>
        <v/>
      </c>
      <c r="AQ43" s="125" t="str">
        <f t="shared" si="22"/>
        <v/>
      </c>
      <c r="AR43" s="125" t="str">
        <f>IF($Q43="","",IF(VLOOKUP($Q43,Events!A:AQ,AR$2,0)=1,AR$1,""))</f>
        <v/>
      </c>
      <c r="AS43" s="125" t="str">
        <f t="shared" si="23"/>
        <v/>
      </c>
      <c r="AT43" s="125" t="str">
        <f>IF($Q43="","",IF(VLOOKUP($Q43,Events!A:AQ,AT$2,0)=1,AT$1,""))</f>
        <v/>
      </c>
      <c r="AU43" s="2" t="str">
        <f t="shared" si="24"/>
        <v/>
      </c>
      <c r="AW43" s="2"/>
      <c r="AX43" s="2"/>
      <c r="AY43" s="2"/>
    </row>
    <row r="44">
      <c r="A44" s="2">
        <v>42.0</v>
      </c>
      <c r="B44" s="2">
        <f t="shared" si="4"/>
        <v>0</v>
      </c>
      <c r="C44" s="2">
        <f>Events!AF51</f>
        <v>0</v>
      </c>
      <c r="D44" s="2">
        <f t="shared" si="5"/>
        <v>42</v>
      </c>
      <c r="E44" s="2"/>
      <c r="F44" s="120" t="str">
        <f t="shared" si="1"/>
        <v/>
      </c>
      <c r="G44" s="2"/>
      <c r="H44" s="123" t="str">
        <f t="shared" si="6"/>
        <v/>
      </c>
      <c r="I44" s="123" t="str">
        <f t="shared" ref="I44:J44" si="103">IF($Q44="","",U44)</f>
        <v/>
      </c>
      <c r="J44" s="123" t="str">
        <f t="shared" si="103"/>
        <v/>
      </c>
      <c r="K44" s="123" t="str">
        <f t="shared" si="8"/>
        <v/>
      </c>
      <c r="L44" s="123" t="str">
        <f t="shared" ref="L44:M44" si="104">IF($Q44="","",Y44)</f>
        <v/>
      </c>
      <c r="M44" s="123" t="str">
        <f t="shared" si="104"/>
        <v/>
      </c>
      <c r="N44" s="123" t="str">
        <f t="shared" si="10"/>
        <v/>
      </c>
      <c r="O44" s="123" t="str">
        <f t="shared" si="11"/>
        <v/>
      </c>
      <c r="P44" s="2"/>
      <c r="Q44" s="125" t="str">
        <f t="shared" si="12"/>
        <v/>
      </c>
      <c r="R44" s="125"/>
      <c r="S44" s="125" t="str">
        <f>IF($Q44="","","Year "&amp;VLOOKUP($Q44,Events!A:AM,S$2,0))</f>
        <v/>
      </c>
      <c r="T44" s="125" t="str">
        <f>IF($Q44="","",VLOOKUP($Q44,Events!A:AM,T$2,0))</f>
        <v/>
      </c>
      <c r="U44" s="125" t="str">
        <f>IF($Q44="","",VLOOKUP($Q44,Events!A:AM,U$2,0))</f>
        <v/>
      </c>
      <c r="V44" s="125" t="str">
        <f>IF($Q44="","",VLOOKUP($Q44,Events!A:AM,V$2,0))</f>
        <v/>
      </c>
      <c r="W44" s="125" t="str">
        <f t="shared" si="13"/>
        <v/>
      </c>
      <c r="X44" s="125" t="str">
        <f>IF($Q44="","",text(VLOOKUP($Q44,Events!A:AM,X$2,0),"MMM dd")&amp;" "&amp;VLOOKUP($Q44,Events!A:AM,X$2+1,0))</f>
        <v/>
      </c>
      <c r="Y44" s="127" t="str">
        <f>IF($Q44="","",TEXT(VLOOKUP($Q44,Events!A:AM,Y$2,0),"0000"))</f>
        <v/>
      </c>
      <c r="Z44" s="127" t="str">
        <f>IF($Q44="","",TEXT(VLOOKUP($Q44,Events!A:AM,Z$2,0),"00000"))</f>
        <v/>
      </c>
      <c r="AA44" s="125" t="str">
        <f t="shared" si="14"/>
        <v/>
      </c>
      <c r="AB44" s="125" t="str">
        <f>IF($Q44="","",VLOOKUP($Q44,Events!A:AM,AB$2,0))</f>
        <v/>
      </c>
      <c r="AC44" s="125" t="str">
        <f t="shared" si="15"/>
        <v/>
      </c>
      <c r="AD44" s="125" t="str">
        <f>IF($Q44="","",IF(VLOOKUP($Q44,Events!A:AQ,AD$2,0)=1,AD$1,""))</f>
        <v/>
      </c>
      <c r="AE44" s="125" t="str">
        <f t="shared" si="16"/>
        <v/>
      </c>
      <c r="AF44" s="125" t="str">
        <f>IF($Q44="","",IF(VLOOKUP($Q44,Events!A:AQ,AF$2,0)=1,AF$1,""))</f>
        <v/>
      </c>
      <c r="AG44" s="125" t="str">
        <f t="shared" si="17"/>
        <v/>
      </c>
      <c r="AH44" s="125" t="str">
        <f>IF($Q44="","",IF(VLOOKUP($Q44,Events!A:AQ,AH$2,0)=1,AH$1,""))</f>
        <v/>
      </c>
      <c r="AI44" s="125" t="str">
        <f t="shared" si="18"/>
        <v/>
      </c>
      <c r="AJ44" s="125" t="str">
        <f>IF($Q44="","",IF(VLOOKUP($Q44,Events!A:AQ,AJ$2,0)=1,AJ$1,""))</f>
        <v/>
      </c>
      <c r="AK44" s="125" t="str">
        <f t="shared" si="19"/>
        <v/>
      </c>
      <c r="AL44" s="125" t="str">
        <f>IF($Q44="","",IF(VLOOKUP($Q44,Events!A:AQ,AL$2,0)=1,AL$1,""))</f>
        <v/>
      </c>
      <c r="AM44" s="125" t="str">
        <f t="shared" si="20"/>
        <v/>
      </c>
      <c r="AN44" s="125" t="str">
        <f>IF($Q44="","",IF(VLOOKUP($Q44,Events!A:AQ,AN$2,0)=1,AN$1,""))</f>
        <v/>
      </c>
      <c r="AO44" s="125" t="str">
        <f t="shared" si="21"/>
        <v/>
      </c>
      <c r="AP44" s="125" t="str">
        <f>IF($Q44="","",IF(VLOOKUP($Q44,Events!A:AQ,AP$2,0)=1,AP$1,""))</f>
        <v/>
      </c>
      <c r="AQ44" s="125" t="str">
        <f t="shared" si="22"/>
        <v/>
      </c>
      <c r="AR44" s="125" t="str">
        <f>IF($Q44="","",IF(VLOOKUP($Q44,Events!A:AQ,AR$2,0)=1,AR$1,""))</f>
        <v/>
      </c>
      <c r="AS44" s="125" t="str">
        <f t="shared" si="23"/>
        <v/>
      </c>
      <c r="AT44" s="125" t="str">
        <f>IF($Q44="","",IF(VLOOKUP($Q44,Events!A:AQ,AT$2,0)=1,AT$1,""))</f>
        <v/>
      </c>
      <c r="AU44" s="2" t="str">
        <f t="shared" si="24"/>
        <v/>
      </c>
      <c r="AW44" s="2"/>
      <c r="AX44" s="2"/>
      <c r="AY44" s="2"/>
    </row>
    <row r="45">
      <c r="A45" s="2">
        <v>43.0</v>
      </c>
      <c r="B45" s="2">
        <f t="shared" si="4"/>
        <v>0</v>
      </c>
      <c r="C45" s="2">
        <f>Events!AF52</f>
        <v>0</v>
      </c>
      <c r="D45" s="2">
        <f t="shared" si="5"/>
        <v>43</v>
      </c>
      <c r="E45" s="2"/>
      <c r="F45" s="120" t="str">
        <f t="shared" si="1"/>
        <v/>
      </c>
      <c r="G45" s="2"/>
      <c r="H45" s="123" t="str">
        <f t="shared" si="6"/>
        <v/>
      </c>
      <c r="I45" s="123" t="str">
        <f t="shared" ref="I45:J45" si="105">IF($Q45="","",U45)</f>
        <v/>
      </c>
      <c r="J45" s="123" t="str">
        <f t="shared" si="105"/>
        <v/>
      </c>
      <c r="K45" s="123" t="str">
        <f t="shared" si="8"/>
        <v/>
      </c>
      <c r="L45" s="123" t="str">
        <f t="shared" ref="L45:M45" si="106">IF($Q45="","",Y45)</f>
        <v/>
      </c>
      <c r="M45" s="123" t="str">
        <f t="shared" si="106"/>
        <v/>
      </c>
      <c r="N45" s="123" t="str">
        <f t="shared" si="10"/>
        <v/>
      </c>
      <c r="O45" s="123" t="str">
        <f t="shared" si="11"/>
        <v/>
      </c>
      <c r="P45" s="2"/>
      <c r="Q45" s="125" t="str">
        <f t="shared" si="12"/>
        <v/>
      </c>
      <c r="R45" s="125"/>
      <c r="S45" s="125" t="str">
        <f>IF($Q45="","","Year "&amp;VLOOKUP($Q45,Events!A:AM,S$2,0))</f>
        <v/>
      </c>
      <c r="T45" s="125" t="str">
        <f>IF($Q45="","",VLOOKUP($Q45,Events!A:AM,T$2,0))</f>
        <v/>
      </c>
      <c r="U45" s="125" t="str">
        <f>IF($Q45="","",VLOOKUP($Q45,Events!A:AM,U$2,0))</f>
        <v/>
      </c>
      <c r="V45" s="125" t="str">
        <f>IF($Q45="","",VLOOKUP($Q45,Events!A:AM,V$2,0))</f>
        <v/>
      </c>
      <c r="W45" s="125" t="str">
        <f t="shared" si="13"/>
        <v/>
      </c>
      <c r="X45" s="125" t="str">
        <f>IF($Q45="","",text(VLOOKUP($Q45,Events!A:AM,X$2,0),"MMM dd")&amp;" "&amp;VLOOKUP($Q45,Events!A:AM,X$2+1,0))</f>
        <v/>
      </c>
      <c r="Y45" s="127" t="str">
        <f>IF($Q45="","",TEXT(VLOOKUP($Q45,Events!A:AM,Y$2,0),"0000"))</f>
        <v/>
      </c>
      <c r="Z45" s="127" t="str">
        <f>IF($Q45="","",TEXT(VLOOKUP($Q45,Events!A:AM,Z$2,0),"00000"))</f>
        <v/>
      </c>
      <c r="AA45" s="125" t="str">
        <f t="shared" si="14"/>
        <v/>
      </c>
      <c r="AB45" s="125" t="str">
        <f>IF($Q45="","",VLOOKUP($Q45,Events!A:AM,AB$2,0))</f>
        <v/>
      </c>
      <c r="AC45" s="125" t="str">
        <f t="shared" si="15"/>
        <v/>
      </c>
      <c r="AD45" s="125" t="str">
        <f>IF($Q45="","",IF(VLOOKUP($Q45,Events!A:AQ,AD$2,0)=1,AD$1,""))</f>
        <v/>
      </c>
      <c r="AE45" s="125" t="str">
        <f t="shared" si="16"/>
        <v/>
      </c>
      <c r="AF45" s="125" t="str">
        <f>IF($Q45="","",IF(VLOOKUP($Q45,Events!A:AQ,AF$2,0)=1,AF$1,""))</f>
        <v/>
      </c>
      <c r="AG45" s="125" t="str">
        <f t="shared" si="17"/>
        <v/>
      </c>
      <c r="AH45" s="125" t="str">
        <f>IF($Q45="","",IF(VLOOKUP($Q45,Events!A:AQ,AH$2,0)=1,AH$1,""))</f>
        <v/>
      </c>
      <c r="AI45" s="125" t="str">
        <f t="shared" si="18"/>
        <v/>
      </c>
      <c r="AJ45" s="125" t="str">
        <f>IF($Q45="","",IF(VLOOKUP($Q45,Events!A:AQ,AJ$2,0)=1,AJ$1,""))</f>
        <v/>
      </c>
      <c r="AK45" s="125" t="str">
        <f t="shared" si="19"/>
        <v/>
      </c>
      <c r="AL45" s="125" t="str">
        <f>IF($Q45="","",IF(VLOOKUP($Q45,Events!A:AQ,AL$2,0)=1,AL$1,""))</f>
        <v/>
      </c>
      <c r="AM45" s="125" t="str">
        <f t="shared" si="20"/>
        <v/>
      </c>
      <c r="AN45" s="125" t="str">
        <f>IF($Q45="","",IF(VLOOKUP($Q45,Events!A:AQ,AN$2,0)=1,AN$1,""))</f>
        <v/>
      </c>
      <c r="AO45" s="125" t="str">
        <f t="shared" si="21"/>
        <v/>
      </c>
      <c r="AP45" s="125" t="str">
        <f>IF($Q45="","",IF(VLOOKUP($Q45,Events!A:AQ,AP$2,0)=1,AP$1,""))</f>
        <v/>
      </c>
      <c r="AQ45" s="125" t="str">
        <f t="shared" si="22"/>
        <v/>
      </c>
      <c r="AR45" s="125" t="str">
        <f>IF($Q45="","",IF(VLOOKUP($Q45,Events!A:AQ,AR$2,0)=1,AR$1,""))</f>
        <v/>
      </c>
      <c r="AS45" s="125" t="str">
        <f t="shared" si="23"/>
        <v/>
      </c>
      <c r="AT45" s="125" t="str">
        <f>IF($Q45="","",IF(VLOOKUP($Q45,Events!A:AQ,AT$2,0)=1,AT$1,""))</f>
        <v/>
      </c>
      <c r="AU45" s="2" t="str">
        <f t="shared" si="24"/>
        <v/>
      </c>
      <c r="AW45" s="2"/>
      <c r="AX45" s="2"/>
      <c r="AY45" s="2"/>
    </row>
    <row r="46">
      <c r="A46" s="2">
        <v>44.0</v>
      </c>
      <c r="B46" s="2">
        <f t="shared" si="4"/>
        <v>0</v>
      </c>
      <c r="C46" s="2">
        <f>Events!AF53</f>
        <v>0</v>
      </c>
      <c r="D46" s="2">
        <f t="shared" si="5"/>
        <v>44</v>
      </c>
      <c r="E46" s="2"/>
      <c r="F46" s="120" t="str">
        <f t="shared" si="1"/>
        <v/>
      </c>
      <c r="G46" s="2"/>
      <c r="H46" s="123" t="str">
        <f t="shared" si="6"/>
        <v/>
      </c>
      <c r="I46" s="123" t="str">
        <f t="shared" ref="I46:J46" si="107">IF($Q46="","",U46)</f>
        <v/>
      </c>
      <c r="J46" s="123" t="str">
        <f t="shared" si="107"/>
        <v/>
      </c>
      <c r="K46" s="123" t="str">
        <f t="shared" si="8"/>
        <v/>
      </c>
      <c r="L46" s="123" t="str">
        <f t="shared" ref="L46:M46" si="108">IF($Q46="","",Y46)</f>
        <v/>
      </c>
      <c r="M46" s="123" t="str">
        <f t="shared" si="108"/>
        <v/>
      </c>
      <c r="N46" s="123" t="str">
        <f t="shared" si="10"/>
        <v/>
      </c>
      <c r="O46" s="123" t="str">
        <f t="shared" si="11"/>
        <v/>
      </c>
      <c r="P46" s="2"/>
      <c r="Q46" s="125" t="str">
        <f t="shared" si="12"/>
        <v/>
      </c>
      <c r="R46" s="125"/>
      <c r="S46" s="125" t="str">
        <f>IF($Q46="","","Year "&amp;VLOOKUP($Q46,Events!A:AM,S$2,0))</f>
        <v/>
      </c>
      <c r="T46" s="125" t="str">
        <f>IF($Q46="","",VLOOKUP($Q46,Events!A:AM,T$2,0))</f>
        <v/>
      </c>
      <c r="U46" s="125" t="str">
        <f>IF($Q46="","",VLOOKUP($Q46,Events!A:AM,U$2,0))</f>
        <v/>
      </c>
      <c r="V46" s="125" t="str">
        <f>IF($Q46="","",VLOOKUP($Q46,Events!A:AM,V$2,0))</f>
        <v/>
      </c>
      <c r="W46" s="125" t="str">
        <f t="shared" si="13"/>
        <v/>
      </c>
      <c r="X46" s="125" t="str">
        <f>IF($Q46="","",text(VLOOKUP($Q46,Events!A:AM,X$2,0),"MMM dd")&amp;" "&amp;VLOOKUP($Q46,Events!A:AM,X$2+1,0))</f>
        <v/>
      </c>
      <c r="Y46" s="127" t="str">
        <f>IF($Q46="","",TEXT(VLOOKUP($Q46,Events!A:AM,Y$2,0),"0000"))</f>
        <v/>
      </c>
      <c r="Z46" s="127" t="str">
        <f>IF($Q46="","",TEXT(VLOOKUP($Q46,Events!A:AM,Z$2,0),"00000"))</f>
        <v/>
      </c>
      <c r="AA46" s="125" t="str">
        <f t="shared" si="14"/>
        <v/>
      </c>
      <c r="AB46" s="125" t="str">
        <f>IF($Q46="","",VLOOKUP($Q46,Events!A:AM,AB$2,0))</f>
        <v/>
      </c>
      <c r="AC46" s="125" t="str">
        <f t="shared" si="15"/>
        <v/>
      </c>
      <c r="AD46" s="125" t="str">
        <f>IF($Q46="","",IF(VLOOKUP($Q46,Events!A:AQ,AD$2,0)=1,AD$1,""))</f>
        <v/>
      </c>
      <c r="AE46" s="125" t="str">
        <f t="shared" si="16"/>
        <v/>
      </c>
      <c r="AF46" s="125" t="str">
        <f>IF($Q46="","",IF(VLOOKUP($Q46,Events!A:AQ,AF$2,0)=1,AF$1,""))</f>
        <v/>
      </c>
      <c r="AG46" s="125" t="str">
        <f t="shared" si="17"/>
        <v/>
      </c>
      <c r="AH46" s="125" t="str">
        <f>IF($Q46="","",IF(VLOOKUP($Q46,Events!A:AQ,AH$2,0)=1,AH$1,""))</f>
        <v/>
      </c>
      <c r="AI46" s="125" t="str">
        <f t="shared" si="18"/>
        <v/>
      </c>
      <c r="AJ46" s="125" t="str">
        <f>IF($Q46="","",IF(VLOOKUP($Q46,Events!A:AQ,AJ$2,0)=1,AJ$1,""))</f>
        <v/>
      </c>
      <c r="AK46" s="125" t="str">
        <f t="shared" si="19"/>
        <v/>
      </c>
      <c r="AL46" s="125" t="str">
        <f>IF($Q46="","",IF(VLOOKUP($Q46,Events!A:AQ,AL$2,0)=1,AL$1,""))</f>
        <v/>
      </c>
      <c r="AM46" s="125" t="str">
        <f t="shared" si="20"/>
        <v/>
      </c>
      <c r="AN46" s="125" t="str">
        <f>IF($Q46="","",IF(VLOOKUP($Q46,Events!A:AQ,AN$2,0)=1,AN$1,""))</f>
        <v/>
      </c>
      <c r="AO46" s="125" t="str">
        <f t="shared" si="21"/>
        <v/>
      </c>
      <c r="AP46" s="125" t="str">
        <f>IF($Q46="","",IF(VLOOKUP($Q46,Events!A:AQ,AP$2,0)=1,AP$1,""))</f>
        <v/>
      </c>
      <c r="AQ46" s="125" t="str">
        <f t="shared" si="22"/>
        <v/>
      </c>
      <c r="AR46" s="125" t="str">
        <f>IF($Q46="","",IF(VLOOKUP($Q46,Events!A:AQ,AR$2,0)=1,AR$1,""))</f>
        <v/>
      </c>
      <c r="AS46" s="125" t="str">
        <f t="shared" si="23"/>
        <v/>
      </c>
      <c r="AT46" s="125" t="str">
        <f>IF($Q46="","",IF(VLOOKUP($Q46,Events!A:AQ,AT$2,0)=1,AT$1,""))</f>
        <v/>
      </c>
      <c r="AU46" s="2" t="str">
        <f t="shared" si="24"/>
        <v/>
      </c>
      <c r="AW46" s="2"/>
      <c r="AX46" s="2"/>
      <c r="AY46" s="2"/>
    </row>
    <row r="47">
      <c r="A47" s="2">
        <v>45.0</v>
      </c>
      <c r="B47" s="2">
        <f t="shared" si="4"/>
        <v>0</v>
      </c>
      <c r="C47" s="2">
        <f>Events!AF54</f>
        <v>0</v>
      </c>
      <c r="D47" s="2">
        <f t="shared" si="5"/>
        <v>45</v>
      </c>
      <c r="E47" s="2"/>
      <c r="F47" s="120" t="str">
        <f t="shared" si="1"/>
        <v/>
      </c>
      <c r="G47" s="2"/>
      <c r="H47" s="123" t="str">
        <f t="shared" si="6"/>
        <v/>
      </c>
      <c r="I47" s="123" t="str">
        <f t="shared" ref="I47:J47" si="109">IF($Q47="","",U47)</f>
        <v/>
      </c>
      <c r="J47" s="123" t="str">
        <f t="shared" si="109"/>
        <v/>
      </c>
      <c r="K47" s="123" t="str">
        <f t="shared" si="8"/>
        <v/>
      </c>
      <c r="L47" s="123" t="str">
        <f t="shared" ref="L47:M47" si="110">IF($Q47="","",Y47)</f>
        <v/>
      </c>
      <c r="M47" s="123" t="str">
        <f t="shared" si="110"/>
        <v/>
      </c>
      <c r="N47" s="123" t="str">
        <f t="shared" si="10"/>
        <v/>
      </c>
      <c r="O47" s="123" t="str">
        <f t="shared" si="11"/>
        <v/>
      </c>
      <c r="P47" s="2"/>
      <c r="Q47" s="125" t="str">
        <f t="shared" si="12"/>
        <v/>
      </c>
      <c r="R47" s="125"/>
      <c r="S47" s="125" t="str">
        <f>IF($Q47="","","Year "&amp;VLOOKUP($Q47,Events!A:AM,S$2,0))</f>
        <v/>
      </c>
      <c r="T47" s="125" t="str">
        <f>IF($Q47="","",VLOOKUP($Q47,Events!A:AM,T$2,0))</f>
        <v/>
      </c>
      <c r="U47" s="125" t="str">
        <f>IF($Q47="","",VLOOKUP($Q47,Events!A:AM,U$2,0))</f>
        <v/>
      </c>
      <c r="V47" s="125" t="str">
        <f>IF($Q47="","",VLOOKUP($Q47,Events!A:AM,V$2,0))</f>
        <v/>
      </c>
      <c r="W47" s="125" t="str">
        <f t="shared" si="13"/>
        <v/>
      </c>
      <c r="X47" s="125" t="str">
        <f>IF($Q47="","",text(VLOOKUP($Q47,Events!A:AM,X$2,0),"MMM dd")&amp;" "&amp;VLOOKUP($Q47,Events!A:AM,X$2+1,0))</f>
        <v/>
      </c>
      <c r="Y47" s="127" t="str">
        <f>IF($Q47="","",TEXT(VLOOKUP($Q47,Events!A:AM,Y$2,0),"0000"))</f>
        <v/>
      </c>
      <c r="Z47" s="127" t="str">
        <f>IF($Q47="","",TEXT(VLOOKUP($Q47,Events!A:AM,Z$2,0),"00000"))</f>
        <v/>
      </c>
      <c r="AA47" s="125" t="str">
        <f t="shared" si="14"/>
        <v/>
      </c>
      <c r="AB47" s="125" t="str">
        <f>IF($Q47="","",VLOOKUP($Q47,Events!A:AM,AB$2,0))</f>
        <v/>
      </c>
      <c r="AC47" s="125" t="str">
        <f t="shared" si="15"/>
        <v/>
      </c>
      <c r="AD47" s="125" t="str">
        <f>IF($Q47="","",IF(VLOOKUP($Q47,Events!A:AQ,AD$2,0)=1,AD$1,""))</f>
        <v/>
      </c>
      <c r="AE47" s="125" t="str">
        <f t="shared" si="16"/>
        <v/>
      </c>
      <c r="AF47" s="125" t="str">
        <f>IF($Q47="","",IF(VLOOKUP($Q47,Events!A:AQ,AF$2,0)=1,AF$1,""))</f>
        <v/>
      </c>
      <c r="AG47" s="125" t="str">
        <f t="shared" si="17"/>
        <v/>
      </c>
      <c r="AH47" s="125" t="str">
        <f>IF($Q47="","",IF(VLOOKUP($Q47,Events!A:AQ,AH$2,0)=1,AH$1,""))</f>
        <v/>
      </c>
      <c r="AI47" s="125" t="str">
        <f t="shared" si="18"/>
        <v/>
      </c>
      <c r="AJ47" s="125" t="str">
        <f>IF($Q47="","",IF(VLOOKUP($Q47,Events!A:AQ,AJ$2,0)=1,AJ$1,""))</f>
        <v/>
      </c>
      <c r="AK47" s="125" t="str">
        <f t="shared" si="19"/>
        <v/>
      </c>
      <c r="AL47" s="125" t="str">
        <f>IF($Q47="","",IF(VLOOKUP($Q47,Events!A:AQ,AL$2,0)=1,AL$1,""))</f>
        <v/>
      </c>
      <c r="AM47" s="125" t="str">
        <f t="shared" si="20"/>
        <v/>
      </c>
      <c r="AN47" s="125" t="str">
        <f>IF($Q47="","",IF(VLOOKUP($Q47,Events!A:AQ,AN$2,0)=1,AN$1,""))</f>
        <v/>
      </c>
      <c r="AO47" s="125" t="str">
        <f t="shared" si="21"/>
        <v/>
      </c>
      <c r="AP47" s="125" t="str">
        <f>IF($Q47="","",IF(VLOOKUP($Q47,Events!A:AQ,AP$2,0)=1,AP$1,""))</f>
        <v/>
      </c>
      <c r="AQ47" s="125" t="str">
        <f t="shared" si="22"/>
        <v/>
      </c>
      <c r="AR47" s="125" t="str">
        <f>IF($Q47="","",IF(VLOOKUP($Q47,Events!A:AQ,AR$2,0)=1,AR$1,""))</f>
        <v/>
      </c>
      <c r="AS47" s="125" t="str">
        <f t="shared" si="23"/>
        <v/>
      </c>
      <c r="AT47" s="125" t="str">
        <f>IF($Q47="","",IF(VLOOKUP($Q47,Events!A:AQ,AT$2,0)=1,AT$1,""))</f>
        <v/>
      </c>
      <c r="AU47" s="2" t="str">
        <f t="shared" si="24"/>
        <v/>
      </c>
      <c r="AW47" s="2"/>
      <c r="AX47" s="2"/>
      <c r="AY47" s="2"/>
    </row>
    <row r="48">
      <c r="A48" s="2">
        <v>46.0</v>
      </c>
      <c r="B48" s="2">
        <f t="shared" si="4"/>
        <v>0</v>
      </c>
      <c r="C48" s="2">
        <f>Events!AF55</f>
        <v>0</v>
      </c>
      <c r="D48" s="2">
        <f t="shared" si="5"/>
        <v>46</v>
      </c>
      <c r="E48" s="2"/>
      <c r="F48" s="120" t="str">
        <f t="shared" si="1"/>
        <v/>
      </c>
      <c r="G48" s="2"/>
      <c r="H48" s="123" t="str">
        <f t="shared" si="6"/>
        <v/>
      </c>
      <c r="I48" s="123" t="str">
        <f t="shared" ref="I48:J48" si="111">IF($Q48="","",U48)</f>
        <v/>
      </c>
      <c r="J48" s="123" t="str">
        <f t="shared" si="111"/>
        <v/>
      </c>
      <c r="K48" s="123" t="str">
        <f t="shared" si="8"/>
        <v/>
      </c>
      <c r="L48" s="123" t="str">
        <f t="shared" ref="L48:M48" si="112">IF($Q48="","",Y48)</f>
        <v/>
      </c>
      <c r="M48" s="123" t="str">
        <f t="shared" si="112"/>
        <v/>
      </c>
      <c r="N48" s="123" t="str">
        <f t="shared" si="10"/>
        <v/>
      </c>
      <c r="O48" s="123" t="str">
        <f t="shared" si="11"/>
        <v/>
      </c>
      <c r="P48" s="2"/>
      <c r="Q48" s="125" t="str">
        <f t="shared" si="12"/>
        <v/>
      </c>
      <c r="R48" s="125"/>
      <c r="S48" s="125" t="str">
        <f>IF($Q48="","","Year "&amp;VLOOKUP($Q48,Events!A:AM,S$2,0))</f>
        <v/>
      </c>
      <c r="T48" s="125" t="str">
        <f>IF($Q48="","",VLOOKUP($Q48,Events!A:AM,T$2,0))</f>
        <v/>
      </c>
      <c r="U48" s="125" t="str">
        <f>IF($Q48="","",VLOOKUP($Q48,Events!A:AM,U$2,0))</f>
        <v/>
      </c>
      <c r="V48" s="125" t="str">
        <f>IF($Q48="","",VLOOKUP($Q48,Events!A:AM,V$2,0))</f>
        <v/>
      </c>
      <c r="W48" s="125" t="str">
        <f t="shared" si="13"/>
        <v/>
      </c>
      <c r="X48" s="125" t="str">
        <f>IF($Q48="","",text(VLOOKUP($Q48,Events!A:AM,X$2,0),"MMM dd")&amp;" "&amp;VLOOKUP($Q48,Events!A:AM,X$2+1,0))</f>
        <v/>
      </c>
      <c r="Y48" s="127" t="str">
        <f>IF($Q48="","",TEXT(VLOOKUP($Q48,Events!A:AM,Y$2,0),"0000"))</f>
        <v/>
      </c>
      <c r="Z48" s="127" t="str">
        <f>IF($Q48="","",TEXT(VLOOKUP($Q48,Events!A:AM,Z$2,0),"00000"))</f>
        <v/>
      </c>
      <c r="AA48" s="125" t="str">
        <f t="shared" si="14"/>
        <v/>
      </c>
      <c r="AB48" s="125" t="str">
        <f>IF($Q48="","",VLOOKUP($Q48,Events!A:AM,AB$2,0))</f>
        <v/>
      </c>
      <c r="AC48" s="125" t="str">
        <f t="shared" si="15"/>
        <v/>
      </c>
      <c r="AD48" s="125" t="str">
        <f>IF($Q48="","",IF(VLOOKUP($Q48,Events!A:AQ,AD$2,0)=1,AD$1,""))</f>
        <v/>
      </c>
      <c r="AE48" s="125" t="str">
        <f t="shared" si="16"/>
        <v/>
      </c>
      <c r="AF48" s="125" t="str">
        <f>IF($Q48="","",IF(VLOOKUP($Q48,Events!A:AQ,AF$2,0)=1,AF$1,""))</f>
        <v/>
      </c>
      <c r="AG48" s="125" t="str">
        <f t="shared" si="17"/>
        <v/>
      </c>
      <c r="AH48" s="125" t="str">
        <f>IF($Q48="","",IF(VLOOKUP($Q48,Events!A:AQ,AH$2,0)=1,AH$1,""))</f>
        <v/>
      </c>
      <c r="AI48" s="125" t="str">
        <f t="shared" si="18"/>
        <v/>
      </c>
      <c r="AJ48" s="125" t="str">
        <f>IF($Q48="","",IF(VLOOKUP($Q48,Events!A:AQ,AJ$2,0)=1,AJ$1,""))</f>
        <v/>
      </c>
      <c r="AK48" s="125" t="str">
        <f t="shared" si="19"/>
        <v/>
      </c>
      <c r="AL48" s="125" t="str">
        <f>IF($Q48="","",IF(VLOOKUP($Q48,Events!A:AQ,AL$2,0)=1,AL$1,""))</f>
        <v/>
      </c>
      <c r="AM48" s="125" t="str">
        <f t="shared" si="20"/>
        <v/>
      </c>
      <c r="AN48" s="125" t="str">
        <f>IF($Q48="","",IF(VLOOKUP($Q48,Events!A:AQ,AN$2,0)=1,AN$1,""))</f>
        <v/>
      </c>
      <c r="AO48" s="125" t="str">
        <f t="shared" si="21"/>
        <v/>
      </c>
      <c r="AP48" s="125" t="str">
        <f>IF($Q48="","",IF(VLOOKUP($Q48,Events!A:AQ,AP$2,0)=1,AP$1,""))</f>
        <v/>
      </c>
      <c r="AQ48" s="125" t="str">
        <f t="shared" si="22"/>
        <v/>
      </c>
      <c r="AR48" s="125" t="str">
        <f>IF($Q48="","",IF(VLOOKUP($Q48,Events!A:AQ,AR$2,0)=1,AR$1,""))</f>
        <v/>
      </c>
      <c r="AS48" s="125" t="str">
        <f t="shared" si="23"/>
        <v/>
      </c>
      <c r="AT48" s="125" t="str">
        <f>IF($Q48="","",IF(VLOOKUP($Q48,Events!A:AQ,AT$2,0)=1,AT$1,""))</f>
        <v/>
      </c>
      <c r="AU48" s="2" t="str">
        <f t="shared" si="24"/>
        <v/>
      </c>
      <c r="AW48" s="2"/>
      <c r="AX48" s="2"/>
      <c r="AY48" s="2"/>
    </row>
    <row r="49">
      <c r="A49" s="2">
        <v>47.0</v>
      </c>
      <c r="B49" s="2">
        <f t="shared" si="4"/>
        <v>0</v>
      </c>
      <c r="C49" s="2">
        <f>Events!AF56</f>
        <v>0</v>
      </c>
      <c r="D49" s="2">
        <f t="shared" si="5"/>
        <v>47</v>
      </c>
      <c r="E49" s="2"/>
      <c r="F49" s="120" t="str">
        <f t="shared" si="1"/>
        <v/>
      </c>
      <c r="G49" s="2"/>
      <c r="H49" s="123" t="str">
        <f t="shared" si="6"/>
        <v/>
      </c>
      <c r="I49" s="123" t="str">
        <f t="shared" ref="I49:J49" si="113">IF($Q49="","",U49)</f>
        <v/>
      </c>
      <c r="J49" s="123" t="str">
        <f t="shared" si="113"/>
        <v/>
      </c>
      <c r="K49" s="123" t="str">
        <f t="shared" si="8"/>
        <v/>
      </c>
      <c r="L49" s="123" t="str">
        <f t="shared" ref="L49:M49" si="114">IF($Q49="","",Y49)</f>
        <v/>
      </c>
      <c r="M49" s="123" t="str">
        <f t="shared" si="114"/>
        <v/>
      </c>
      <c r="N49" s="123" t="str">
        <f t="shared" si="10"/>
        <v/>
      </c>
      <c r="O49" s="123" t="str">
        <f t="shared" si="11"/>
        <v/>
      </c>
      <c r="P49" s="2"/>
      <c r="Q49" s="125" t="str">
        <f t="shared" si="12"/>
        <v/>
      </c>
      <c r="R49" s="125"/>
      <c r="S49" s="125" t="str">
        <f>IF($Q49="","","Year "&amp;VLOOKUP($Q49,Events!A:AM,S$2,0))</f>
        <v/>
      </c>
      <c r="T49" s="125" t="str">
        <f>IF($Q49="","",VLOOKUP($Q49,Events!A:AM,T$2,0))</f>
        <v/>
      </c>
      <c r="U49" s="125" t="str">
        <f>IF($Q49="","",VLOOKUP($Q49,Events!A:AM,U$2,0))</f>
        <v/>
      </c>
      <c r="V49" s="125" t="str">
        <f>IF($Q49="","",VLOOKUP($Q49,Events!A:AM,V$2,0))</f>
        <v/>
      </c>
      <c r="W49" s="125" t="str">
        <f t="shared" si="13"/>
        <v/>
      </c>
      <c r="X49" s="125" t="str">
        <f>IF($Q49="","",text(VLOOKUP($Q49,Events!A:AM,X$2,0),"MMM dd")&amp;" "&amp;VLOOKUP($Q49,Events!A:AM,X$2+1,0))</f>
        <v/>
      </c>
      <c r="Y49" s="127" t="str">
        <f>IF($Q49="","",TEXT(VLOOKUP($Q49,Events!A:AM,Y$2,0),"0000"))</f>
        <v/>
      </c>
      <c r="Z49" s="127" t="str">
        <f>IF($Q49="","",TEXT(VLOOKUP($Q49,Events!A:AM,Z$2,0),"00000"))</f>
        <v/>
      </c>
      <c r="AA49" s="125" t="str">
        <f t="shared" si="14"/>
        <v/>
      </c>
      <c r="AB49" s="125" t="str">
        <f>IF($Q49="","",VLOOKUP($Q49,Events!A:AM,AB$2,0))</f>
        <v/>
      </c>
      <c r="AC49" s="125" t="str">
        <f t="shared" si="15"/>
        <v/>
      </c>
      <c r="AD49" s="125" t="str">
        <f>IF($Q49="","",IF(VLOOKUP($Q49,Events!A:AQ,AD$2,0)=1,AD$1,""))</f>
        <v/>
      </c>
      <c r="AE49" s="125" t="str">
        <f t="shared" si="16"/>
        <v/>
      </c>
      <c r="AF49" s="125" t="str">
        <f>IF($Q49="","",IF(VLOOKUP($Q49,Events!A:AQ,AF$2,0)=1,AF$1,""))</f>
        <v/>
      </c>
      <c r="AG49" s="125" t="str">
        <f t="shared" si="17"/>
        <v/>
      </c>
      <c r="AH49" s="125" t="str">
        <f>IF($Q49="","",IF(VLOOKUP($Q49,Events!A:AQ,AH$2,0)=1,AH$1,""))</f>
        <v/>
      </c>
      <c r="AI49" s="125" t="str">
        <f t="shared" si="18"/>
        <v/>
      </c>
      <c r="AJ49" s="125" t="str">
        <f>IF($Q49="","",IF(VLOOKUP($Q49,Events!A:AQ,AJ$2,0)=1,AJ$1,""))</f>
        <v/>
      </c>
      <c r="AK49" s="125" t="str">
        <f t="shared" si="19"/>
        <v/>
      </c>
      <c r="AL49" s="125" t="str">
        <f>IF($Q49="","",IF(VLOOKUP($Q49,Events!A:AQ,AL$2,0)=1,AL$1,""))</f>
        <v/>
      </c>
      <c r="AM49" s="125" t="str">
        <f t="shared" si="20"/>
        <v/>
      </c>
      <c r="AN49" s="125" t="str">
        <f>IF($Q49="","",IF(VLOOKUP($Q49,Events!A:AQ,AN$2,0)=1,AN$1,""))</f>
        <v/>
      </c>
      <c r="AO49" s="125" t="str">
        <f t="shared" si="21"/>
        <v/>
      </c>
      <c r="AP49" s="125" t="str">
        <f>IF($Q49="","",IF(VLOOKUP($Q49,Events!A:AQ,AP$2,0)=1,AP$1,""))</f>
        <v/>
      </c>
      <c r="AQ49" s="125" t="str">
        <f t="shared" si="22"/>
        <v/>
      </c>
      <c r="AR49" s="125" t="str">
        <f>IF($Q49="","",IF(VLOOKUP($Q49,Events!A:AQ,AR$2,0)=1,AR$1,""))</f>
        <v/>
      </c>
      <c r="AS49" s="125" t="str">
        <f t="shared" si="23"/>
        <v/>
      </c>
      <c r="AT49" s="125" t="str">
        <f>IF($Q49="","",IF(VLOOKUP($Q49,Events!A:AQ,AT$2,0)=1,AT$1,""))</f>
        <v/>
      </c>
      <c r="AU49" s="2" t="str">
        <f t="shared" si="24"/>
        <v/>
      </c>
      <c r="AW49" s="2"/>
      <c r="AX49" s="2"/>
      <c r="AY49" s="128"/>
    </row>
    <row r="50">
      <c r="A50" s="2">
        <v>48.0</v>
      </c>
      <c r="B50" s="2">
        <f t="shared" si="4"/>
        <v>0</v>
      </c>
      <c r="C50" s="2">
        <f>Events!AF57</f>
        <v>0</v>
      </c>
      <c r="D50" s="2">
        <f t="shared" si="5"/>
        <v>48</v>
      </c>
      <c r="E50" s="2"/>
      <c r="F50" s="120" t="str">
        <f t="shared" si="1"/>
        <v/>
      </c>
      <c r="G50" s="2"/>
      <c r="H50" s="123" t="str">
        <f t="shared" si="6"/>
        <v/>
      </c>
      <c r="I50" s="123" t="str">
        <f t="shared" ref="I50:J50" si="115">IF($Q50="","",U50)</f>
        <v/>
      </c>
      <c r="J50" s="123" t="str">
        <f t="shared" si="115"/>
        <v/>
      </c>
      <c r="K50" s="123" t="str">
        <f t="shared" si="8"/>
        <v/>
      </c>
      <c r="L50" s="123" t="str">
        <f t="shared" ref="L50:M50" si="116">IF($Q50="","",Y50)</f>
        <v/>
      </c>
      <c r="M50" s="123" t="str">
        <f t="shared" si="116"/>
        <v/>
      </c>
      <c r="N50" s="123" t="str">
        <f t="shared" si="10"/>
        <v/>
      </c>
      <c r="O50" s="123" t="str">
        <f t="shared" si="11"/>
        <v/>
      </c>
      <c r="P50" s="2"/>
      <c r="Q50" s="125" t="str">
        <f t="shared" si="12"/>
        <v/>
      </c>
      <c r="R50" s="125"/>
      <c r="S50" s="125" t="str">
        <f>IF($Q50="","","Year "&amp;VLOOKUP($Q50,Events!A:AM,S$2,0))</f>
        <v/>
      </c>
      <c r="T50" s="125" t="str">
        <f>IF($Q50="","",VLOOKUP($Q50,Events!A:AM,T$2,0))</f>
        <v/>
      </c>
      <c r="U50" s="125" t="str">
        <f>IF($Q50="","",VLOOKUP($Q50,Events!A:AM,U$2,0))</f>
        <v/>
      </c>
      <c r="V50" s="125" t="str">
        <f>IF($Q50="","",VLOOKUP($Q50,Events!A:AM,V$2,0))</f>
        <v/>
      </c>
      <c r="W50" s="125" t="str">
        <f t="shared" si="13"/>
        <v/>
      </c>
      <c r="X50" s="125" t="str">
        <f>IF($Q50="","",text(VLOOKUP($Q50,Events!A:AM,X$2,0),"MMM dd")&amp;" "&amp;VLOOKUP($Q50,Events!A:AM,X$2+1,0))</f>
        <v/>
      </c>
      <c r="Y50" s="127" t="str">
        <f>IF($Q50="","",TEXT(VLOOKUP($Q50,Events!A:AM,Y$2,0),"0000"))</f>
        <v/>
      </c>
      <c r="Z50" s="127" t="str">
        <f>IF($Q50="","",TEXT(VLOOKUP($Q50,Events!A:AM,Z$2,0),"00000"))</f>
        <v/>
      </c>
      <c r="AA50" s="125" t="str">
        <f t="shared" si="14"/>
        <v/>
      </c>
      <c r="AB50" s="125" t="str">
        <f>IF($Q50="","",VLOOKUP($Q50,Events!A:AM,AB$2,0))</f>
        <v/>
      </c>
      <c r="AC50" s="125" t="str">
        <f t="shared" si="15"/>
        <v/>
      </c>
      <c r="AD50" s="125" t="str">
        <f>IF($Q50="","",IF(VLOOKUP($Q50,Events!A:AQ,AD$2,0)=1,AD$1,""))</f>
        <v/>
      </c>
      <c r="AE50" s="125" t="str">
        <f t="shared" si="16"/>
        <v/>
      </c>
      <c r="AF50" s="125" t="str">
        <f>IF($Q50="","",IF(VLOOKUP($Q50,Events!A:AQ,AF$2,0)=1,AF$1,""))</f>
        <v/>
      </c>
      <c r="AG50" s="125" t="str">
        <f t="shared" si="17"/>
        <v/>
      </c>
      <c r="AH50" s="125" t="str">
        <f>IF($Q50="","",IF(VLOOKUP($Q50,Events!A:AQ,AH$2,0)=1,AH$1,""))</f>
        <v/>
      </c>
      <c r="AI50" s="125" t="str">
        <f t="shared" si="18"/>
        <v/>
      </c>
      <c r="AJ50" s="125" t="str">
        <f>IF($Q50="","",IF(VLOOKUP($Q50,Events!A:AQ,AJ$2,0)=1,AJ$1,""))</f>
        <v/>
      </c>
      <c r="AK50" s="125" t="str">
        <f t="shared" si="19"/>
        <v/>
      </c>
      <c r="AL50" s="125" t="str">
        <f>IF($Q50="","",IF(VLOOKUP($Q50,Events!A:AQ,AL$2,0)=1,AL$1,""))</f>
        <v/>
      </c>
      <c r="AM50" s="125" t="str">
        <f t="shared" si="20"/>
        <v/>
      </c>
      <c r="AN50" s="125" t="str">
        <f>IF($Q50="","",IF(VLOOKUP($Q50,Events!A:AQ,AN$2,0)=1,AN$1,""))</f>
        <v/>
      </c>
      <c r="AO50" s="125" t="str">
        <f t="shared" si="21"/>
        <v/>
      </c>
      <c r="AP50" s="125" t="str">
        <f>IF($Q50="","",IF(VLOOKUP($Q50,Events!A:AQ,AP$2,0)=1,AP$1,""))</f>
        <v/>
      </c>
      <c r="AQ50" s="125" t="str">
        <f t="shared" si="22"/>
        <v/>
      </c>
      <c r="AR50" s="125" t="str">
        <f>IF($Q50="","",IF(VLOOKUP($Q50,Events!A:AQ,AR$2,0)=1,AR$1,""))</f>
        <v/>
      </c>
      <c r="AS50" s="125" t="str">
        <f t="shared" si="23"/>
        <v/>
      </c>
      <c r="AT50" s="125" t="str">
        <f>IF($Q50="","",IF(VLOOKUP($Q50,Events!A:AQ,AT$2,0)=1,AT$1,""))</f>
        <v/>
      </c>
      <c r="AU50" s="2" t="str">
        <f t="shared" si="24"/>
        <v/>
      </c>
      <c r="AW50" s="2"/>
      <c r="AX50" s="2"/>
      <c r="AY50" s="2"/>
    </row>
    <row r="51">
      <c r="A51" s="2">
        <v>49.0</v>
      </c>
      <c r="B51" s="2">
        <f t="shared" si="4"/>
        <v>0</v>
      </c>
      <c r="C51" s="2">
        <f>Events!AF58</f>
        <v>0</v>
      </c>
      <c r="D51" s="2">
        <f t="shared" si="5"/>
        <v>49</v>
      </c>
      <c r="E51" s="2"/>
      <c r="F51" s="120" t="str">
        <f t="shared" si="1"/>
        <v/>
      </c>
      <c r="G51" s="2"/>
      <c r="H51" s="123" t="str">
        <f t="shared" si="6"/>
        <v/>
      </c>
      <c r="I51" s="123" t="str">
        <f t="shared" ref="I51:J51" si="117">IF($Q51="","",U51)</f>
        <v/>
      </c>
      <c r="J51" s="123" t="str">
        <f t="shared" si="117"/>
        <v/>
      </c>
      <c r="K51" s="123" t="str">
        <f t="shared" si="8"/>
        <v/>
      </c>
      <c r="L51" s="123" t="str">
        <f t="shared" ref="L51:M51" si="118">IF($Q51="","",Y51)</f>
        <v/>
      </c>
      <c r="M51" s="123" t="str">
        <f t="shared" si="118"/>
        <v/>
      </c>
      <c r="N51" s="123" t="str">
        <f t="shared" si="10"/>
        <v/>
      </c>
      <c r="O51" s="123" t="str">
        <f t="shared" si="11"/>
        <v/>
      </c>
      <c r="P51" s="2"/>
      <c r="Q51" s="125" t="str">
        <f t="shared" si="12"/>
        <v/>
      </c>
      <c r="R51" s="125"/>
      <c r="S51" s="125" t="str">
        <f>IF($Q51="","","Year "&amp;VLOOKUP($Q51,Events!A:AM,S$2,0))</f>
        <v/>
      </c>
      <c r="T51" s="125" t="str">
        <f>IF($Q51="","",VLOOKUP($Q51,Events!A:AM,T$2,0))</f>
        <v/>
      </c>
      <c r="U51" s="125" t="str">
        <f>IF($Q51="","",VLOOKUP($Q51,Events!A:AM,U$2,0))</f>
        <v/>
      </c>
      <c r="V51" s="125" t="str">
        <f>IF($Q51="","",VLOOKUP($Q51,Events!A:AM,V$2,0))</f>
        <v/>
      </c>
      <c r="W51" s="125" t="str">
        <f t="shared" si="13"/>
        <v/>
      </c>
      <c r="X51" s="125" t="str">
        <f>IF($Q51="","",text(VLOOKUP($Q51,Events!A:AM,X$2,0),"MMM dd")&amp;" "&amp;VLOOKUP($Q51,Events!A:AM,X$2+1,0))</f>
        <v/>
      </c>
      <c r="Y51" s="127" t="str">
        <f>IF($Q51="","",TEXT(VLOOKUP($Q51,Events!A:AM,Y$2,0),"0000"))</f>
        <v/>
      </c>
      <c r="Z51" s="127" t="str">
        <f>IF($Q51="","",TEXT(VLOOKUP($Q51,Events!A:AM,Z$2,0),"00000"))</f>
        <v/>
      </c>
      <c r="AA51" s="125" t="str">
        <f t="shared" si="14"/>
        <v/>
      </c>
      <c r="AB51" s="125" t="str">
        <f>IF($Q51="","",VLOOKUP($Q51,Events!A:AM,AB$2,0))</f>
        <v/>
      </c>
      <c r="AC51" s="125" t="str">
        <f t="shared" si="15"/>
        <v/>
      </c>
      <c r="AD51" s="125" t="str">
        <f>IF($Q51="","",IF(VLOOKUP($Q51,Events!A:AQ,AD$2,0)=1,AD$1,""))</f>
        <v/>
      </c>
      <c r="AE51" s="125" t="str">
        <f t="shared" si="16"/>
        <v/>
      </c>
      <c r="AF51" s="125" t="str">
        <f>IF($Q51="","",IF(VLOOKUP($Q51,Events!A:AQ,AF$2,0)=1,AF$1,""))</f>
        <v/>
      </c>
      <c r="AG51" s="125" t="str">
        <f t="shared" si="17"/>
        <v/>
      </c>
      <c r="AH51" s="125" t="str">
        <f>IF($Q51="","",IF(VLOOKUP($Q51,Events!A:AQ,AH$2,0)=1,AH$1,""))</f>
        <v/>
      </c>
      <c r="AI51" s="125" t="str">
        <f t="shared" si="18"/>
        <v/>
      </c>
      <c r="AJ51" s="125" t="str">
        <f>IF($Q51="","",IF(VLOOKUP($Q51,Events!A:AQ,AJ$2,0)=1,AJ$1,""))</f>
        <v/>
      </c>
      <c r="AK51" s="125" t="str">
        <f t="shared" si="19"/>
        <v/>
      </c>
      <c r="AL51" s="125" t="str">
        <f>IF($Q51="","",IF(VLOOKUP($Q51,Events!A:AQ,AL$2,0)=1,AL$1,""))</f>
        <v/>
      </c>
      <c r="AM51" s="125" t="str">
        <f t="shared" si="20"/>
        <v/>
      </c>
      <c r="AN51" s="125" t="str">
        <f>IF($Q51="","",IF(VLOOKUP($Q51,Events!A:AQ,AN$2,0)=1,AN$1,""))</f>
        <v/>
      </c>
      <c r="AO51" s="125" t="str">
        <f t="shared" si="21"/>
        <v/>
      </c>
      <c r="AP51" s="125" t="str">
        <f>IF($Q51="","",IF(VLOOKUP($Q51,Events!A:AQ,AP$2,0)=1,AP$1,""))</f>
        <v/>
      </c>
      <c r="AQ51" s="125" t="str">
        <f t="shared" si="22"/>
        <v/>
      </c>
      <c r="AR51" s="125" t="str">
        <f>IF($Q51="","",IF(VLOOKUP($Q51,Events!A:AQ,AR$2,0)=1,AR$1,""))</f>
        <v/>
      </c>
      <c r="AS51" s="125" t="str">
        <f t="shared" si="23"/>
        <v/>
      </c>
      <c r="AT51" s="125" t="str">
        <f>IF($Q51="","",IF(VLOOKUP($Q51,Events!A:AQ,AT$2,0)=1,AT$1,""))</f>
        <v/>
      </c>
      <c r="AU51" s="2" t="str">
        <f t="shared" si="24"/>
        <v/>
      </c>
      <c r="AW51" s="2"/>
      <c r="AX51" s="2"/>
      <c r="AY51" s="2"/>
    </row>
    <row r="52">
      <c r="A52" s="2">
        <v>50.0</v>
      </c>
      <c r="B52" s="2">
        <f t="shared" si="4"/>
        <v>0</v>
      </c>
      <c r="C52" s="2">
        <f>Events!AF59</f>
        <v>0</v>
      </c>
      <c r="D52" s="2">
        <f t="shared" si="5"/>
        <v>50</v>
      </c>
      <c r="E52" s="2"/>
      <c r="F52" s="120" t="str">
        <f t="shared" si="1"/>
        <v/>
      </c>
      <c r="G52" s="2"/>
      <c r="H52" s="123" t="str">
        <f t="shared" si="6"/>
        <v/>
      </c>
      <c r="I52" s="123" t="str">
        <f t="shared" ref="I52:J52" si="119">IF($Q52="","",U52)</f>
        <v/>
      </c>
      <c r="J52" s="123" t="str">
        <f t="shared" si="119"/>
        <v/>
      </c>
      <c r="K52" s="123" t="str">
        <f t="shared" si="8"/>
        <v/>
      </c>
      <c r="L52" s="123" t="str">
        <f t="shared" ref="L52:M52" si="120">IF($Q52="","",Y52)</f>
        <v/>
      </c>
      <c r="M52" s="123" t="str">
        <f t="shared" si="120"/>
        <v/>
      </c>
      <c r="N52" s="123" t="str">
        <f t="shared" si="10"/>
        <v/>
      </c>
      <c r="O52" s="123" t="str">
        <f t="shared" si="11"/>
        <v/>
      </c>
      <c r="P52" s="2"/>
      <c r="Q52" s="125" t="str">
        <f t="shared" si="12"/>
        <v/>
      </c>
      <c r="R52" s="125"/>
      <c r="S52" s="125" t="str">
        <f>IF($Q52="","","Year "&amp;VLOOKUP($Q52,Events!A:AM,S$2,0))</f>
        <v/>
      </c>
      <c r="T52" s="125" t="str">
        <f>IF($Q52="","",VLOOKUP($Q52,Events!A:AM,T$2,0))</f>
        <v/>
      </c>
      <c r="U52" s="125" t="str">
        <f>IF($Q52="","",VLOOKUP($Q52,Events!A:AM,U$2,0))</f>
        <v/>
      </c>
      <c r="V52" s="125" t="str">
        <f>IF($Q52="","",VLOOKUP($Q52,Events!A:AM,V$2,0))</f>
        <v/>
      </c>
      <c r="W52" s="125" t="str">
        <f t="shared" si="13"/>
        <v/>
      </c>
      <c r="X52" s="125" t="str">
        <f>IF($Q52="","",text(VLOOKUP($Q52,Events!A:AM,X$2,0),"MMM dd")&amp;" "&amp;VLOOKUP($Q52,Events!A:AM,X$2+1,0))</f>
        <v/>
      </c>
      <c r="Y52" s="127" t="str">
        <f>IF($Q52="","",TEXT(VLOOKUP($Q52,Events!A:AM,Y$2,0),"0000"))</f>
        <v/>
      </c>
      <c r="Z52" s="127" t="str">
        <f>IF($Q52="","",TEXT(VLOOKUP($Q52,Events!A:AM,Z$2,0),"00000"))</f>
        <v/>
      </c>
      <c r="AA52" s="125" t="str">
        <f t="shared" si="14"/>
        <v/>
      </c>
      <c r="AB52" s="125" t="str">
        <f>IF($Q52="","",VLOOKUP($Q52,Events!A:AM,AB$2,0))</f>
        <v/>
      </c>
      <c r="AC52" s="125" t="str">
        <f t="shared" si="15"/>
        <v/>
      </c>
      <c r="AD52" s="125" t="str">
        <f>IF($Q52="","",IF(VLOOKUP($Q52,Events!A:AQ,AD$2,0)=1,AD$1,""))</f>
        <v/>
      </c>
      <c r="AE52" s="125" t="str">
        <f t="shared" si="16"/>
        <v/>
      </c>
      <c r="AF52" s="125" t="str">
        <f>IF($Q52="","",IF(VLOOKUP($Q52,Events!A:AQ,AF$2,0)=1,AF$1,""))</f>
        <v/>
      </c>
      <c r="AG52" s="125" t="str">
        <f t="shared" si="17"/>
        <v/>
      </c>
      <c r="AH52" s="125" t="str">
        <f>IF($Q52="","",IF(VLOOKUP($Q52,Events!A:AQ,AH$2,0)=1,AH$1,""))</f>
        <v/>
      </c>
      <c r="AI52" s="125" t="str">
        <f t="shared" si="18"/>
        <v/>
      </c>
      <c r="AJ52" s="125" t="str">
        <f>IF($Q52="","",IF(VLOOKUP($Q52,Events!A:AQ,AJ$2,0)=1,AJ$1,""))</f>
        <v/>
      </c>
      <c r="AK52" s="125" t="str">
        <f t="shared" si="19"/>
        <v/>
      </c>
      <c r="AL52" s="125" t="str">
        <f>IF($Q52="","",IF(VLOOKUP($Q52,Events!A:AQ,AL$2,0)=1,AL$1,""))</f>
        <v/>
      </c>
      <c r="AM52" s="125" t="str">
        <f t="shared" si="20"/>
        <v/>
      </c>
      <c r="AN52" s="125" t="str">
        <f>IF($Q52="","",IF(VLOOKUP($Q52,Events!A:AQ,AN$2,0)=1,AN$1,""))</f>
        <v/>
      </c>
      <c r="AO52" s="125" t="str">
        <f t="shared" si="21"/>
        <v/>
      </c>
      <c r="AP52" s="125" t="str">
        <f>IF($Q52="","",IF(VLOOKUP($Q52,Events!A:AQ,AP$2,0)=1,AP$1,""))</f>
        <v/>
      </c>
      <c r="AQ52" s="125" t="str">
        <f t="shared" si="22"/>
        <v/>
      </c>
      <c r="AR52" s="125" t="str">
        <f>IF($Q52="","",IF(VLOOKUP($Q52,Events!A:AQ,AR$2,0)=1,AR$1,""))</f>
        <v/>
      </c>
      <c r="AS52" s="125" t="str">
        <f t="shared" si="23"/>
        <v/>
      </c>
      <c r="AT52" s="125" t="str">
        <f>IF($Q52="","",IF(VLOOKUP($Q52,Events!A:AQ,AT$2,0)=1,AT$1,""))</f>
        <v/>
      </c>
      <c r="AU52" s="2" t="str">
        <f t="shared" si="24"/>
        <v/>
      </c>
      <c r="AW52" s="2"/>
      <c r="AX52" s="2"/>
      <c r="AY52" s="2"/>
    </row>
    <row r="53">
      <c r="A53" s="2">
        <v>51.0</v>
      </c>
      <c r="B53" s="2">
        <f t="shared" si="4"/>
        <v>0</v>
      </c>
      <c r="C53" s="2">
        <f>Events!AF60</f>
        <v>0</v>
      </c>
      <c r="D53" s="2">
        <f t="shared" si="5"/>
        <v>51</v>
      </c>
      <c r="E53" s="2"/>
      <c r="F53" s="120" t="str">
        <f t="shared" si="1"/>
        <v/>
      </c>
      <c r="G53" s="2"/>
      <c r="H53" s="123" t="str">
        <f t="shared" si="6"/>
        <v/>
      </c>
      <c r="I53" s="123" t="str">
        <f t="shared" ref="I53:J53" si="121">IF($Q53="","",U53)</f>
        <v/>
      </c>
      <c r="J53" s="123" t="str">
        <f t="shared" si="121"/>
        <v/>
      </c>
      <c r="K53" s="123" t="str">
        <f t="shared" si="8"/>
        <v/>
      </c>
      <c r="L53" s="123" t="str">
        <f t="shared" ref="L53:M53" si="122">IF($Q53="","",Y53)</f>
        <v/>
      </c>
      <c r="M53" s="123" t="str">
        <f t="shared" si="122"/>
        <v/>
      </c>
      <c r="N53" s="123" t="str">
        <f t="shared" si="10"/>
        <v/>
      </c>
      <c r="O53" s="123" t="str">
        <f t="shared" si="11"/>
        <v/>
      </c>
      <c r="P53" s="2"/>
      <c r="Q53" s="125" t="str">
        <f t="shared" si="12"/>
        <v/>
      </c>
      <c r="R53" s="125"/>
      <c r="S53" s="125" t="str">
        <f>IF($Q53="","","Year "&amp;VLOOKUP($Q53,Events!A:AM,S$2,0))</f>
        <v/>
      </c>
      <c r="T53" s="125" t="str">
        <f>IF($Q53="","",VLOOKUP($Q53,Events!A:AM,T$2,0))</f>
        <v/>
      </c>
      <c r="U53" s="125" t="str">
        <f>IF($Q53="","",VLOOKUP($Q53,Events!A:AM,U$2,0))</f>
        <v/>
      </c>
      <c r="V53" s="125" t="str">
        <f>IF($Q53="","",VLOOKUP($Q53,Events!A:AM,V$2,0))</f>
        <v/>
      </c>
      <c r="W53" s="125" t="str">
        <f t="shared" si="13"/>
        <v/>
      </c>
      <c r="X53" s="125" t="str">
        <f>IF($Q53="","",text(VLOOKUP($Q53,Events!A:AM,X$2,0),"MMM dd")&amp;" "&amp;VLOOKUP($Q53,Events!A:AM,X$2+1,0))</f>
        <v/>
      </c>
      <c r="Y53" s="127" t="str">
        <f>IF($Q53="","",TEXT(VLOOKUP($Q53,Events!A:AM,Y$2,0),"0000"))</f>
        <v/>
      </c>
      <c r="Z53" s="127" t="str">
        <f>IF($Q53="","",TEXT(VLOOKUP($Q53,Events!A:AM,Z$2,0),"00000"))</f>
        <v/>
      </c>
      <c r="AA53" s="125" t="str">
        <f t="shared" si="14"/>
        <v/>
      </c>
      <c r="AB53" s="125" t="str">
        <f>IF($Q53="","",VLOOKUP($Q53,Events!A:AM,AB$2,0))</f>
        <v/>
      </c>
      <c r="AC53" s="125" t="str">
        <f t="shared" si="15"/>
        <v/>
      </c>
      <c r="AD53" s="125" t="str">
        <f>IF($Q53="","",IF(VLOOKUP($Q53,Events!A:AQ,AD$2,0)=1,AD$1,""))</f>
        <v/>
      </c>
      <c r="AE53" s="125" t="str">
        <f t="shared" si="16"/>
        <v/>
      </c>
      <c r="AF53" s="125" t="str">
        <f>IF($Q53="","",IF(VLOOKUP($Q53,Events!A:AQ,AF$2,0)=1,AF$1,""))</f>
        <v/>
      </c>
      <c r="AG53" s="125" t="str">
        <f t="shared" si="17"/>
        <v/>
      </c>
      <c r="AH53" s="125" t="str">
        <f>IF($Q53="","",IF(VLOOKUP($Q53,Events!A:AQ,AH$2,0)=1,AH$1,""))</f>
        <v/>
      </c>
      <c r="AI53" s="125" t="str">
        <f t="shared" si="18"/>
        <v/>
      </c>
      <c r="AJ53" s="125" t="str">
        <f>IF($Q53="","",IF(VLOOKUP($Q53,Events!A:AQ,AJ$2,0)=1,AJ$1,""))</f>
        <v/>
      </c>
      <c r="AK53" s="125" t="str">
        <f t="shared" si="19"/>
        <v/>
      </c>
      <c r="AL53" s="125" t="str">
        <f>IF($Q53="","",IF(VLOOKUP($Q53,Events!A:AQ,AL$2,0)=1,AL$1,""))</f>
        <v/>
      </c>
      <c r="AM53" s="125" t="str">
        <f t="shared" si="20"/>
        <v/>
      </c>
      <c r="AN53" s="125" t="str">
        <f>IF($Q53="","",IF(VLOOKUP($Q53,Events!A:AQ,AN$2,0)=1,AN$1,""))</f>
        <v/>
      </c>
      <c r="AO53" s="125" t="str">
        <f t="shared" si="21"/>
        <v/>
      </c>
      <c r="AP53" s="125" t="str">
        <f>IF($Q53="","",IF(VLOOKUP($Q53,Events!A:AQ,AP$2,0)=1,AP$1,""))</f>
        <v/>
      </c>
      <c r="AQ53" s="125" t="str">
        <f t="shared" si="22"/>
        <v/>
      </c>
      <c r="AR53" s="125" t="str">
        <f>IF($Q53="","",IF(VLOOKUP($Q53,Events!A:AQ,AR$2,0)=1,AR$1,""))</f>
        <v/>
      </c>
      <c r="AS53" s="125" t="str">
        <f t="shared" si="23"/>
        <v/>
      </c>
      <c r="AT53" s="125" t="str">
        <f>IF($Q53="","",IF(VLOOKUP($Q53,Events!A:AQ,AT$2,0)=1,AT$1,""))</f>
        <v/>
      </c>
      <c r="AU53" s="2" t="str">
        <f t="shared" si="24"/>
        <v/>
      </c>
      <c r="AW53" s="2"/>
      <c r="AX53" s="2"/>
      <c r="AY53" s="2"/>
    </row>
    <row r="54">
      <c r="A54" s="2">
        <v>52.0</v>
      </c>
      <c r="B54" s="2">
        <f t="shared" si="4"/>
        <v>0</v>
      </c>
      <c r="C54" s="2">
        <f>Events!AF61</f>
        <v>0</v>
      </c>
      <c r="D54" s="2">
        <f t="shared" si="5"/>
        <v>52</v>
      </c>
      <c r="E54" s="2"/>
      <c r="F54" s="120" t="str">
        <f t="shared" si="1"/>
        <v/>
      </c>
      <c r="G54" s="2"/>
      <c r="H54" s="123" t="str">
        <f t="shared" si="6"/>
        <v/>
      </c>
      <c r="I54" s="123" t="str">
        <f t="shared" ref="I54:J54" si="123">IF($Q54="","",U54)</f>
        <v/>
      </c>
      <c r="J54" s="123" t="str">
        <f t="shared" si="123"/>
        <v/>
      </c>
      <c r="K54" s="123" t="str">
        <f t="shared" si="8"/>
        <v/>
      </c>
      <c r="L54" s="123" t="str">
        <f t="shared" ref="L54:M54" si="124">IF($Q54="","",Y54)</f>
        <v/>
      </c>
      <c r="M54" s="123" t="str">
        <f t="shared" si="124"/>
        <v/>
      </c>
      <c r="N54" s="123" t="str">
        <f t="shared" si="10"/>
        <v/>
      </c>
      <c r="O54" s="123" t="str">
        <f t="shared" si="11"/>
        <v/>
      </c>
      <c r="P54" s="2"/>
      <c r="Q54" s="125" t="str">
        <f t="shared" si="12"/>
        <v/>
      </c>
      <c r="R54" s="125"/>
      <c r="S54" s="125" t="str">
        <f>IF($Q54="","","Year "&amp;VLOOKUP($Q54,Events!A:AM,S$2,0))</f>
        <v/>
      </c>
      <c r="T54" s="125" t="str">
        <f>IF($Q54="","",VLOOKUP($Q54,Events!A:AM,T$2,0))</f>
        <v/>
      </c>
      <c r="U54" s="125" t="str">
        <f>IF($Q54="","",VLOOKUP($Q54,Events!A:AM,U$2,0))</f>
        <v/>
      </c>
      <c r="V54" s="125" t="str">
        <f>IF($Q54="","",VLOOKUP($Q54,Events!A:AM,V$2,0))</f>
        <v/>
      </c>
      <c r="W54" s="125" t="str">
        <f t="shared" si="13"/>
        <v/>
      </c>
      <c r="X54" s="125" t="str">
        <f>IF($Q54="","",text(VLOOKUP($Q54,Events!A:AM,X$2,0),"MMM dd")&amp;" "&amp;VLOOKUP($Q54,Events!A:AM,X$2+1,0))</f>
        <v/>
      </c>
      <c r="Y54" s="127" t="str">
        <f>IF($Q54="","",TEXT(VLOOKUP($Q54,Events!A:AM,Y$2,0),"0000"))</f>
        <v/>
      </c>
      <c r="Z54" s="127" t="str">
        <f>IF($Q54="","",TEXT(VLOOKUP($Q54,Events!A:AM,Z$2,0),"00000"))</f>
        <v/>
      </c>
      <c r="AA54" s="125" t="str">
        <f t="shared" si="14"/>
        <v/>
      </c>
      <c r="AB54" s="125" t="str">
        <f>IF($Q54="","",VLOOKUP($Q54,Events!A:AM,AB$2,0))</f>
        <v/>
      </c>
      <c r="AC54" s="125" t="str">
        <f t="shared" si="15"/>
        <v/>
      </c>
      <c r="AD54" s="125" t="str">
        <f>IF($Q54="","",IF(VLOOKUP($Q54,Events!A:AQ,AD$2,0)=1,AD$1,""))</f>
        <v/>
      </c>
      <c r="AE54" s="125" t="str">
        <f t="shared" si="16"/>
        <v/>
      </c>
      <c r="AF54" s="125" t="str">
        <f>IF($Q54="","",IF(VLOOKUP($Q54,Events!A:AQ,AF$2,0)=1,AF$1,""))</f>
        <v/>
      </c>
      <c r="AG54" s="125" t="str">
        <f t="shared" si="17"/>
        <v/>
      </c>
      <c r="AH54" s="125" t="str">
        <f>IF($Q54="","",IF(VLOOKUP($Q54,Events!A:AQ,AH$2,0)=1,AH$1,""))</f>
        <v/>
      </c>
      <c r="AI54" s="125" t="str">
        <f t="shared" si="18"/>
        <v/>
      </c>
      <c r="AJ54" s="125" t="str">
        <f>IF($Q54="","",IF(VLOOKUP($Q54,Events!A:AQ,AJ$2,0)=1,AJ$1,""))</f>
        <v/>
      </c>
      <c r="AK54" s="125" t="str">
        <f t="shared" si="19"/>
        <v/>
      </c>
      <c r="AL54" s="125" t="str">
        <f>IF($Q54="","",IF(VLOOKUP($Q54,Events!A:AQ,AL$2,0)=1,AL$1,""))</f>
        <v/>
      </c>
      <c r="AM54" s="125" t="str">
        <f t="shared" si="20"/>
        <v/>
      </c>
      <c r="AN54" s="125" t="str">
        <f>IF($Q54="","",IF(VLOOKUP($Q54,Events!A:AQ,AN$2,0)=1,AN$1,""))</f>
        <v/>
      </c>
      <c r="AO54" s="125" t="str">
        <f t="shared" si="21"/>
        <v/>
      </c>
      <c r="AP54" s="125" t="str">
        <f>IF($Q54="","",IF(VLOOKUP($Q54,Events!A:AQ,AP$2,0)=1,AP$1,""))</f>
        <v/>
      </c>
      <c r="AQ54" s="125" t="str">
        <f t="shared" si="22"/>
        <v/>
      </c>
      <c r="AR54" s="125" t="str">
        <f>IF($Q54="","",IF(VLOOKUP($Q54,Events!A:AQ,AR$2,0)=1,AR$1,""))</f>
        <v/>
      </c>
      <c r="AS54" s="125" t="str">
        <f t="shared" si="23"/>
        <v/>
      </c>
      <c r="AT54" s="125" t="str">
        <f>IF($Q54="","",IF(VLOOKUP($Q54,Events!A:AQ,AT$2,0)=1,AT$1,""))</f>
        <v/>
      </c>
      <c r="AU54" s="2" t="str">
        <f t="shared" si="24"/>
        <v/>
      </c>
      <c r="AW54" s="2"/>
      <c r="AX54" s="2"/>
      <c r="AY54" s="2"/>
    </row>
    <row r="55">
      <c r="A55" s="2">
        <v>53.0</v>
      </c>
      <c r="B55" s="2">
        <f t="shared" si="4"/>
        <v>0</v>
      </c>
      <c r="C55" s="2">
        <f>Events!AF62</f>
        <v>0</v>
      </c>
      <c r="D55" s="2">
        <f t="shared" si="5"/>
        <v>53</v>
      </c>
      <c r="E55" s="2"/>
      <c r="F55" s="120" t="str">
        <f t="shared" si="1"/>
        <v/>
      </c>
      <c r="G55" s="2"/>
      <c r="H55" s="123" t="str">
        <f t="shared" si="6"/>
        <v/>
      </c>
      <c r="I55" s="123" t="str">
        <f t="shared" ref="I55:J55" si="125">IF($Q55="","",U55)</f>
        <v/>
      </c>
      <c r="J55" s="123" t="str">
        <f t="shared" si="125"/>
        <v/>
      </c>
      <c r="K55" s="123" t="str">
        <f t="shared" si="8"/>
        <v/>
      </c>
      <c r="L55" s="123" t="str">
        <f t="shared" ref="L55:M55" si="126">IF($Q55="","",Y55)</f>
        <v/>
      </c>
      <c r="M55" s="123" t="str">
        <f t="shared" si="126"/>
        <v/>
      </c>
      <c r="N55" s="123" t="str">
        <f t="shared" si="10"/>
        <v/>
      </c>
      <c r="O55" s="123" t="str">
        <f t="shared" si="11"/>
        <v/>
      </c>
      <c r="P55" s="2"/>
      <c r="Q55" s="125" t="str">
        <f t="shared" si="12"/>
        <v/>
      </c>
      <c r="R55" s="125"/>
      <c r="S55" s="125" t="str">
        <f>IF($Q55="","","Year "&amp;VLOOKUP($Q55,Events!A:AM,S$2,0))</f>
        <v/>
      </c>
      <c r="T55" s="125" t="str">
        <f>IF($Q55="","",VLOOKUP($Q55,Events!A:AM,T$2,0))</f>
        <v/>
      </c>
      <c r="U55" s="125" t="str">
        <f>IF($Q55="","",VLOOKUP($Q55,Events!A:AM,U$2,0))</f>
        <v/>
      </c>
      <c r="V55" s="125" t="str">
        <f>IF($Q55="","",VLOOKUP($Q55,Events!A:AM,V$2,0))</f>
        <v/>
      </c>
      <c r="W55" s="125" t="str">
        <f t="shared" si="13"/>
        <v/>
      </c>
      <c r="X55" s="125" t="str">
        <f>IF($Q55="","",text(VLOOKUP($Q55,Events!A:AM,X$2,0),"MMM dd")&amp;" "&amp;VLOOKUP($Q55,Events!A:AM,X$2+1,0))</f>
        <v/>
      </c>
      <c r="Y55" s="127" t="str">
        <f>IF($Q55="","",TEXT(VLOOKUP($Q55,Events!A:AM,Y$2,0),"0000"))</f>
        <v/>
      </c>
      <c r="Z55" s="127" t="str">
        <f>IF($Q55="","",TEXT(VLOOKUP($Q55,Events!A:AM,Z$2,0),"00000"))</f>
        <v/>
      </c>
      <c r="AA55" s="125" t="str">
        <f t="shared" si="14"/>
        <v/>
      </c>
      <c r="AB55" s="125" t="str">
        <f>IF($Q55="","",VLOOKUP($Q55,Events!A:AM,AB$2,0))</f>
        <v/>
      </c>
      <c r="AC55" s="125" t="str">
        <f t="shared" si="15"/>
        <v/>
      </c>
      <c r="AD55" s="125" t="str">
        <f>IF($Q55="","",IF(VLOOKUP($Q55,Events!A:AQ,AD$2,0)=1,AD$1,""))</f>
        <v/>
      </c>
      <c r="AE55" s="125" t="str">
        <f t="shared" si="16"/>
        <v/>
      </c>
      <c r="AF55" s="125" t="str">
        <f>IF($Q55="","",IF(VLOOKUP($Q55,Events!A:AQ,AF$2,0)=1,AF$1,""))</f>
        <v/>
      </c>
      <c r="AG55" s="125" t="str">
        <f t="shared" si="17"/>
        <v/>
      </c>
      <c r="AH55" s="125" t="str">
        <f>IF($Q55="","",IF(VLOOKUP($Q55,Events!A:AQ,AH$2,0)=1,AH$1,""))</f>
        <v/>
      </c>
      <c r="AI55" s="125" t="str">
        <f t="shared" si="18"/>
        <v/>
      </c>
      <c r="AJ55" s="125" t="str">
        <f>IF($Q55="","",IF(VLOOKUP($Q55,Events!A:AQ,AJ$2,0)=1,AJ$1,""))</f>
        <v/>
      </c>
      <c r="AK55" s="125" t="str">
        <f t="shared" si="19"/>
        <v/>
      </c>
      <c r="AL55" s="125" t="str">
        <f>IF($Q55="","",IF(VLOOKUP($Q55,Events!A:AQ,AL$2,0)=1,AL$1,""))</f>
        <v/>
      </c>
      <c r="AM55" s="125" t="str">
        <f t="shared" si="20"/>
        <v/>
      </c>
      <c r="AN55" s="125" t="str">
        <f>IF($Q55="","",IF(VLOOKUP($Q55,Events!A:AQ,AN$2,0)=1,AN$1,""))</f>
        <v/>
      </c>
      <c r="AO55" s="125" t="str">
        <f t="shared" si="21"/>
        <v/>
      </c>
      <c r="AP55" s="125" t="str">
        <f>IF($Q55="","",IF(VLOOKUP($Q55,Events!A:AQ,AP$2,0)=1,AP$1,""))</f>
        <v/>
      </c>
      <c r="AQ55" s="125" t="str">
        <f t="shared" si="22"/>
        <v/>
      </c>
      <c r="AR55" s="125" t="str">
        <f>IF($Q55="","",IF(VLOOKUP($Q55,Events!A:AQ,AR$2,0)=1,AR$1,""))</f>
        <v/>
      </c>
      <c r="AS55" s="125" t="str">
        <f t="shared" si="23"/>
        <v/>
      </c>
      <c r="AT55" s="125" t="str">
        <f>IF($Q55="","",IF(VLOOKUP($Q55,Events!A:AQ,AT$2,0)=1,AT$1,""))</f>
        <v/>
      </c>
      <c r="AU55" s="2" t="str">
        <f t="shared" si="24"/>
        <v/>
      </c>
      <c r="AW55" s="2"/>
      <c r="AX55" s="2"/>
      <c r="AY55" s="2"/>
    </row>
    <row r="56">
      <c r="A56" s="2">
        <v>54.0</v>
      </c>
      <c r="B56" s="2">
        <f t="shared" si="4"/>
        <v>0</v>
      </c>
      <c r="C56" s="2">
        <f>Events!AF63</f>
        <v>0</v>
      </c>
      <c r="D56" s="2">
        <f t="shared" si="5"/>
        <v>54</v>
      </c>
      <c r="E56" s="2"/>
      <c r="F56" s="120" t="str">
        <f t="shared" si="1"/>
        <v/>
      </c>
      <c r="G56" s="2"/>
      <c r="H56" s="123" t="str">
        <f t="shared" si="6"/>
        <v/>
      </c>
      <c r="I56" s="123" t="str">
        <f t="shared" ref="I56:J56" si="127">IF($Q56="","",U56)</f>
        <v/>
      </c>
      <c r="J56" s="123" t="str">
        <f t="shared" si="127"/>
        <v/>
      </c>
      <c r="K56" s="123" t="str">
        <f t="shared" si="8"/>
        <v/>
      </c>
      <c r="L56" s="123" t="str">
        <f t="shared" ref="L56:M56" si="128">IF($Q56="","",Y56)</f>
        <v/>
      </c>
      <c r="M56" s="123" t="str">
        <f t="shared" si="128"/>
        <v/>
      </c>
      <c r="N56" s="123" t="str">
        <f t="shared" si="10"/>
        <v/>
      </c>
      <c r="O56" s="123" t="str">
        <f t="shared" si="11"/>
        <v/>
      </c>
      <c r="P56" s="2"/>
      <c r="Q56" s="125" t="str">
        <f t="shared" si="12"/>
        <v/>
      </c>
      <c r="R56" s="125"/>
      <c r="S56" s="125" t="str">
        <f>IF($Q56="","","Year "&amp;VLOOKUP($Q56,Events!A:AM,S$2,0))</f>
        <v/>
      </c>
      <c r="T56" s="125" t="str">
        <f>IF($Q56="","",VLOOKUP($Q56,Events!A:AM,T$2,0))</f>
        <v/>
      </c>
      <c r="U56" s="125" t="str">
        <f>IF($Q56="","",VLOOKUP($Q56,Events!A:AM,U$2,0))</f>
        <v/>
      </c>
      <c r="V56" s="125" t="str">
        <f>IF($Q56="","",VLOOKUP($Q56,Events!A:AM,V$2,0))</f>
        <v/>
      </c>
      <c r="W56" s="125" t="str">
        <f t="shared" si="13"/>
        <v/>
      </c>
      <c r="X56" s="125" t="str">
        <f>IF($Q56="","",text(VLOOKUP($Q56,Events!A:AM,X$2,0),"MMM dd")&amp;" "&amp;VLOOKUP($Q56,Events!A:AM,X$2+1,0))</f>
        <v/>
      </c>
      <c r="Y56" s="127" t="str">
        <f>IF($Q56="","",TEXT(VLOOKUP($Q56,Events!A:AM,Y$2,0),"0000"))</f>
        <v/>
      </c>
      <c r="Z56" s="127" t="str">
        <f>IF($Q56="","",TEXT(VLOOKUP($Q56,Events!A:AM,Z$2,0),"00000"))</f>
        <v/>
      </c>
      <c r="AA56" s="125" t="str">
        <f t="shared" si="14"/>
        <v/>
      </c>
      <c r="AB56" s="125" t="str">
        <f>IF($Q56="","",VLOOKUP($Q56,Events!A:AM,AB$2,0))</f>
        <v/>
      </c>
      <c r="AC56" s="125" t="str">
        <f t="shared" si="15"/>
        <v/>
      </c>
      <c r="AD56" s="125" t="str">
        <f>IF($Q56="","",IF(VLOOKUP($Q56,Events!A:AQ,AD$2,0)=1,AD$1,""))</f>
        <v/>
      </c>
      <c r="AE56" s="125" t="str">
        <f t="shared" si="16"/>
        <v/>
      </c>
      <c r="AF56" s="125" t="str">
        <f>IF($Q56="","",IF(VLOOKUP($Q56,Events!A:AQ,AF$2,0)=1,AF$1,""))</f>
        <v/>
      </c>
      <c r="AG56" s="125" t="str">
        <f t="shared" si="17"/>
        <v/>
      </c>
      <c r="AH56" s="125" t="str">
        <f>IF($Q56="","",IF(VLOOKUP($Q56,Events!A:AQ,AH$2,0)=1,AH$1,""))</f>
        <v/>
      </c>
      <c r="AI56" s="125" t="str">
        <f t="shared" si="18"/>
        <v/>
      </c>
      <c r="AJ56" s="125" t="str">
        <f>IF($Q56="","",IF(VLOOKUP($Q56,Events!A:AQ,AJ$2,0)=1,AJ$1,""))</f>
        <v/>
      </c>
      <c r="AK56" s="125" t="str">
        <f t="shared" si="19"/>
        <v/>
      </c>
      <c r="AL56" s="125" t="str">
        <f>IF($Q56="","",IF(VLOOKUP($Q56,Events!A:AQ,AL$2,0)=1,AL$1,""))</f>
        <v/>
      </c>
      <c r="AM56" s="125" t="str">
        <f t="shared" si="20"/>
        <v/>
      </c>
      <c r="AN56" s="125" t="str">
        <f>IF($Q56="","",IF(VLOOKUP($Q56,Events!A:AQ,AN$2,0)=1,AN$1,""))</f>
        <v/>
      </c>
      <c r="AO56" s="125" t="str">
        <f t="shared" si="21"/>
        <v/>
      </c>
      <c r="AP56" s="125" t="str">
        <f>IF($Q56="","",IF(VLOOKUP($Q56,Events!A:AQ,AP$2,0)=1,AP$1,""))</f>
        <v/>
      </c>
      <c r="AQ56" s="125" t="str">
        <f t="shared" si="22"/>
        <v/>
      </c>
      <c r="AR56" s="125" t="str">
        <f>IF($Q56="","",IF(VLOOKUP($Q56,Events!A:AQ,AR$2,0)=1,AR$1,""))</f>
        <v/>
      </c>
      <c r="AS56" s="125" t="str">
        <f t="shared" si="23"/>
        <v/>
      </c>
      <c r="AT56" s="125" t="str">
        <f>IF($Q56="","",IF(VLOOKUP($Q56,Events!A:AQ,AT$2,0)=1,AT$1,""))</f>
        <v/>
      </c>
      <c r="AU56" s="2" t="str">
        <f t="shared" si="24"/>
        <v/>
      </c>
      <c r="AW56" s="2"/>
      <c r="AX56" s="2"/>
      <c r="AY56" s="2"/>
    </row>
    <row r="57">
      <c r="A57" s="2">
        <v>55.0</v>
      </c>
      <c r="B57" s="2">
        <f t="shared" si="4"/>
        <v>0</v>
      </c>
      <c r="C57" s="2">
        <f>Events!AF64</f>
        <v>0</v>
      </c>
      <c r="D57" s="2">
        <f t="shared" si="5"/>
        <v>55</v>
      </c>
      <c r="E57" s="2"/>
      <c r="F57" s="120" t="str">
        <f t="shared" si="1"/>
        <v/>
      </c>
      <c r="G57" s="2"/>
      <c r="H57" s="123" t="str">
        <f t="shared" si="6"/>
        <v/>
      </c>
      <c r="I57" s="123" t="str">
        <f t="shared" ref="I57:J57" si="129">IF($Q57="","",U57)</f>
        <v/>
      </c>
      <c r="J57" s="123" t="str">
        <f t="shared" si="129"/>
        <v/>
      </c>
      <c r="K57" s="123" t="str">
        <f t="shared" si="8"/>
        <v/>
      </c>
      <c r="L57" s="123" t="str">
        <f t="shared" ref="L57:M57" si="130">IF($Q57="","",Y57)</f>
        <v/>
      </c>
      <c r="M57" s="123" t="str">
        <f t="shared" si="130"/>
        <v/>
      </c>
      <c r="N57" s="123" t="str">
        <f t="shared" si="10"/>
        <v/>
      </c>
      <c r="O57" s="123" t="str">
        <f t="shared" si="11"/>
        <v/>
      </c>
      <c r="P57" s="2"/>
      <c r="Q57" s="125" t="str">
        <f t="shared" si="12"/>
        <v/>
      </c>
      <c r="R57" s="125"/>
      <c r="S57" s="125" t="str">
        <f>IF($Q57="","","Year "&amp;VLOOKUP($Q57,Events!A:AM,S$2,0))</f>
        <v/>
      </c>
      <c r="T57" s="125" t="str">
        <f>IF($Q57="","",VLOOKUP($Q57,Events!A:AM,T$2,0))</f>
        <v/>
      </c>
      <c r="U57" s="125" t="str">
        <f>IF($Q57="","",VLOOKUP($Q57,Events!A:AM,U$2,0))</f>
        <v/>
      </c>
      <c r="V57" s="125" t="str">
        <f>IF($Q57="","",VLOOKUP($Q57,Events!A:AM,V$2,0))</f>
        <v/>
      </c>
      <c r="W57" s="125" t="str">
        <f t="shared" si="13"/>
        <v/>
      </c>
      <c r="X57" s="125" t="str">
        <f>IF($Q57="","",text(VLOOKUP($Q57,Events!A:AM,X$2,0),"MMM dd")&amp;" "&amp;VLOOKUP($Q57,Events!A:AM,X$2+1,0))</f>
        <v/>
      </c>
      <c r="Y57" s="127" t="str">
        <f>IF($Q57="","",TEXT(VLOOKUP($Q57,Events!A:AM,Y$2,0),"0000"))</f>
        <v/>
      </c>
      <c r="Z57" s="127" t="str">
        <f>IF($Q57="","",TEXT(VLOOKUP($Q57,Events!A:AM,Z$2,0),"00000"))</f>
        <v/>
      </c>
      <c r="AA57" s="125" t="str">
        <f t="shared" si="14"/>
        <v/>
      </c>
      <c r="AB57" s="125" t="str">
        <f>IF($Q57="","",VLOOKUP($Q57,Events!A:AM,AB$2,0))</f>
        <v/>
      </c>
      <c r="AC57" s="125" t="str">
        <f t="shared" si="15"/>
        <v/>
      </c>
      <c r="AD57" s="125" t="str">
        <f>IF($Q57="","",IF(VLOOKUP($Q57,Events!A:AQ,AD$2,0)=1,AD$1,""))</f>
        <v/>
      </c>
      <c r="AE57" s="125" t="str">
        <f t="shared" si="16"/>
        <v/>
      </c>
      <c r="AF57" s="125" t="str">
        <f>IF($Q57="","",IF(VLOOKUP($Q57,Events!A:AQ,AF$2,0)=1,AF$1,""))</f>
        <v/>
      </c>
      <c r="AG57" s="125" t="str">
        <f t="shared" si="17"/>
        <v/>
      </c>
      <c r="AH57" s="125" t="str">
        <f>IF($Q57="","",IF(VLOOKUP($Q57,Events!A:AQ,AH$2,0)=1,AH$1,""))</f>
        <v/>
      </c>
      <c r="AI57" s="125" t="str">
        <f t="shared" si="18"/>
        <v/>
      </c>
      <c r="AJ57" s="125" t="str">
        <f>IF($Q57="","",IF(VLOOKUP($Q57,Events!A:AQ,AJ$2,0)=1,AJ$1,""))</f>
        <v/>
      </c>
      <c r="AK57" s="125" t="str">
        <f t="shared" si="19"/>
        <v/>
      </c>
      <c r="AL57" s="125" t="str">
        <f>IF($Q57="","",IF(VLOOKUP($Q57,Events!A:AQ,AL$2,0)=1,AL$1,""))</f>
        <v/>
      </c>
      <c r="AM57" s="125" t="str">
        <f t="shared" si="20"/>
        <v/>
      </c>
      <c r="AN57" s="125" t="str">
        <f>IF($Q57="","",IF(VLOOKUP($Q57,Events!A:AQ,AN$2,0)=1,AN$1,""))</f>
        <v/>
      </c>
      <c r="AO57" s="125" t="str">
        <f t="shared" si="21"/>
        <v/>
      </c>
      <c r="AP57" s="125" t="str">
        <f>IF($Q57="","",IF(VLOOKUP($Q57,Events!A:AQ,AP$2,0)=1,AP$1,""))</f>
        <v/>
      </c>
      <c r="AQ57" s="125" t="str">
        <f t="shared" si="22"/>
        <v/>
      </c>
      <c r="AR57" s="125" t="str">
        <f>IF($Q57="","",IF(VLOOKUP($Q57,Events!A:AQ,AR$2,0)=1,AR$1,""))</f>
        <v/>
      </c>
      <c r="AS57" s="125" t="str">
        <f t="shared" si="23"/>
        <v/>
      </c>
      <c r="AT57" s="125" t="str">
        <f>IF($Q57="","",IF(VLOOKUP($Q57,Events!A:AQ,AT$2,0)=1,AT$1,""))</f>
        <v/>
      </c>
      <c r="AU57" s="2" t="str">
        <f t="shared" si="24"/>
        <v/>
      </c>
      <c r="AW57" s="2"/>
      <c r="AX57" s="2"/>
      <c r="AY57" s="2"/>
    </row>
    <row r="58">
      <c r="A58" s="2">
        <v>56.0</v>
      </c>
      <c r="B58" s="2">
        <f t="shared" si="4"/>
        <v>0</v>
      </c>
      <c r="C58" s="2">
        <f>Events!AF65</f>
        <v>0</v>
      </c>
      <c r="D58" s="2">
        <f t="shared" si="5"/>
        <v>56</v>
      </c>
      <c r="E58" s="2"/>
      <c r="F58" s="120" t="str">
        <f t="shared" si="1"/>
        <v/>
      </c>
      <c r="G58" s="2"/>
      <c r="H58" s="123" t="str">
        <f t="shared" si="6"/>
        <v/>
      </c>
      <c r="I58" s="123" t="str">
        <f t="shared" ref="I58:J58" si="131">IF($Q58="","",U58)</f>
        <v/>
      </c>
      <c r="J58" s="123" t="str">
        <f t="shared" si="131"/>
        <v/>
      </c>
      <c r="K58" s="123" t="str">
        <f t="shared" si="8"/>
        <v/>
      </c>
      <c r="L58" s="123" t="str">
        <f t="shared" ref="L58:M58" si="132">IF($Q58="","",Y58)</f>
        <v/>
      </c>
      <c r="M58" s="123" t="str">
        <f t="shared" si="132"/>
        <v/>
      </c>
      <c r="N58" s="123" t="str">
        <f t="shared" si="10"/>
        <v/>
      </c>
      <c r="O58" s="123" t="str">
        <f t="shared" si="11"/>
        <v/>
      </c>
      <c r="P58" s="2"/>
      <c r="Q58" s="125" t="str">
        <f t="shared" si="12"/>
        <v/>
      </c>
      <c r="R58" s="125"/>
      <c r="S58" s="125" t="str">
        <f>IF($Q58="","","Year "&amp;VLOOKUP($Q58,Events!A:AM,S$2,0))</f>
        <v/>
      </c>
      <c r="T58" s="125" t="str">
        <f>IF($Q58="","",VLOOKUP($Q58,Events!A:AM,T$2,0))</f>
        <v/>
      </c>
      <c r="U58" s="125" t="str">
        <f>IF($Q58="","",VLOOKUP($Q58,Events!A:AM,U$2,0))</f>
        <v/>
      </c>
      <c r="V58" s="125" t="str">
        <f>IF($Q58="","",VLOOKUP($Q58,Events!A:AM,V$2,0))</f>
        <v/>
      </c>
      <c r="W58" s="125" t="str">
        <f t="shared" si="13"/>
        <v/>
      </c>
      <c r="X58" s="125" t="str">
        <f>IF($Q58="","",text(VLOOKUP($Q58,Events!A:AM,X$2,0),"MMM dd")&amp;" "&amp;VLOOKUP($Q58,Events!A:AM,X$2+1,0))</f>
        <v/>
      </c>
      <c r="Y58" s="127" t="str">
        <f>IF($Q58="","",TEXT(VLOOKUP($Q58,Events!A:AM,Y$2,0),"0000"))</f>
        <v/>
      </c>
      <c r="Z58" s="127" t="str">
        <f>IF($Q58="","",TEXT(VLOOKUP($Q58,Events!A:AM,Z$2,0),"00000"))</f>
        <v/>
      </c>
      <c r="AA58" s="125" t="str">
        <f t="shared" si="14"/>
        <v/>
      </c>
      <c r="AB58" s="125" t="str">
        <f>IF($Q58="","",VLOOKUP($Q58,Events!A:AM,AB$2,0))</f>
        <v/>
      </c>
      <c r="AC58" s="125" t="str">
        <f t="shared" si="15"/>
        <v/>
      </c>
      <c r="AD58" s="125" t="str">
        <f>IF($Q58="","",IF(VLOOKUP($Q58,Events!A:AQ,AD$2,0)=1,AD$1,""))</f>
        <v/>
      </c>
      <c r="AE58" s="125" t="str">
        <f t="shared" si="16"/>
        <v/>
      </c>
      <c r="AF58" s="125" t="str">
        <f>IF($Q58="","",IF(VLOOKUP($Q58,Events!A:AQ,AF$2,0)=1,AF$1,""))</f>
        <v/>
      </c>
      <c r="AG58" s="125" t="str">
        <f t="shared" si="17"/>
        <v/>
      </c>
      <c r="AH58" s="125" t="str">
        <f>IF($Q58="","",IF(VLOOKUP($Q58,Events!A:AQ,AH$2,0)=1,AH$1,""))</f>
        <v/>
      </c>
      <c r="AI58" s="125" t="str">
        <f t="shared" si="18"/>
        <v/>
      </c>
      <c r="AJ58" s="125" t="str">
        <f>IF($Q58="","",IF(VLOOKUP($Q58,Events!A:AQ,AJ$2,0)=1,AJ$1,""))</f>
        <v/>
      </c>
      <c r="AK58" s="125" t="str">
        <f t="shared" si="19"/>
        <v/>
      </c>
      <c r="AL58" s="125" t="str">
        <f>IF($Q58="","",IF(VLOOKUP($Q58,Events!A:AQ,AL$2,0)=1,AL$1,""))</f>
        <v/>
      </c>
      <c r="AM58" s="125" t="str">
        <f t="shared" si="20"/>
        <v/>
      </c>
      <c r="AN58" s="125" t="str">
        <f>IF($Q58="","",IF(VLOOKUP($Q58,Events!A:AQ,AN$2,0)=1,AN$1,""))</f>
        <v/>
      </c>
      <c r="AO58" s="125" t="str">
        <f t="shared" si="21"/>
        <v/>
      </c>
      <c r="AP58" s="125" t="str">
        <f>IF($Q58="","",IF(VLOOKUP($Q58,Events!A:AQ,AP$2,0)=1,AP$1,""))</f>
        <v/>
      </c>
      <c r="AQ58" s="125" t="str">
        <f t="shared" si="22"/>
        <v/>
      </c>
      <c r="AR58" s="125" t="str">
        <f>IF($Q58="","",IF(VLOOKUP($Q58,Events!A:AQ,AR$2,0)=1,AR$1,""))</f>
        <v/>
      </c>
      <c r="AS58" s="125" t="str">
        <f t="shared" si="23"/>
        <v/>
      </c>
      <c r="AT58" s="125" t="str">
        <f>IF($Q58="","",IF(VLOOKUP($Q58,Events!A:AQ,AT$2,0)=1,AT$1,""))</f>
        <v/>
      </c>
      <c r="AU58" s="2" t="str">
        <f t="shared" si="24"/>
        <v/>
      </c>
      <c r="AW58" s="2"/>
      <c r="AX58" s="2"/>
      <c r="AY58" s="2"/>
    </row>
    <row r="59">
      <c r="A59" s="2">
        <v>57.0</v>
      </c>
      <c r="B59" s="2">
        <f t="shared" si="4"/>
        <v>0</v>
      </c>
      <c r="C59" s="2">
        <f>Events!AF66</f>
        <v>0</v>
      </c>
      <c r="D59" s="2">
        <f t="shared" si="5"/>
        <v>57</v>
      </c>
      <c r="E59" s="2"/>
      <c r="F59" s="120" t="str">
        <f t="shared" si="1"/>
        <v/>
      </c>
      <c r="G59" s="2"/>
      <c r="H59" s="123" t="str">
        <f t="shared" si="6"/>
        <v/>
      </c>
      <c r="I59" s="123" t="str">
        <f t="shared" ref="I59:J59" si="133">IF($Q59="","",U59)</f>
        <v/>
      </c>
      <c r="J59" s="123" t="str">
        <f t="shared" si="133"/>
        <v/>
      </c>
      <c r="K59" s="123" t="str">
        <f t="shared" si="8"/>
        <v/>
      </c>
      <c r="L59" s="123" t="str">
        <f t="shared" ref="L59:M59" si="134">IF($Q59="","",Y59)</f>
        <v/>
      </c>
      <c r="M59" s="123" t="str">
        <f t="shared" si="134"/>
        <v/>
      </c>
      <c r="N59" s="123" t="str">
        <f t="shared" si="10"/>
        <v/>
      </c>
      <c r="O59" s="123" t="str">
        <f t="shared" si="11"/>
        <v/>
      </c>
      <c r="P59" s="2"/>
      <c r="Q59" s="125" t="str">
        <f t="shared" si="12"/>
        <v/>
      </c>
      <c r="R59" s="125"/>
      <c r="S59" s="125" t="str">
        <f>IF($Q59="","","Year "&amp;VLOOKUP($Q59,Events!A:AM,S$2,0))</f>
        <v/>
      </c>
      <c r="T59" s="125" t="str">
        <f>IF($Q59="","",VLOOKUP($Q59,Events!A:AM,T$2,0))</f>
        <v/>
      </c>
      <c r="U59" s="125" t="str">
        <f>IF($Q59="","",VLOOKUP($Q59,Events!A:AM,U$2,0))</f>
        <v/>
      </c>
      <c r="V59" s="125" t="str">
        <f>IF($Q59="","",VLOOKUP($Q59,Events!A:AM,V$2,0))</f>
        <v/>
      </c>
      <c r="W59" s="125" t="str">
        <f t="shared" si="13"/>
        <v/>
      </c>
      <c r="X59" s="125" t="str">
        <f>IF($Q59="","",text(VLOOKUP($Q59,Events!A:AM,X$2,0),"MMM dd")&amp;" "&amp;VLOOKUP($Q59,Events!A:AM,X$2+1,0))</f>
        <v/>
      </c>
      <c r="Y59" s="127" t="str">
        <f>IF($Q59="","",TEXT(VLOOKUP($Q59,Events!A:AM,Y$2,0),"0000"))</f>
        <v/>
      </c>
      <c r="Z59" s="127" t="str">
        <f>IF($Q59="","",TEXT(VLOOKUP($Q59,Events!A:AM,Z$2,0),"00000"))</f>
        <v/>
      </c>
      <c r="AA59" s="125" t="str">
        <f t="shared" si="14"/>
        <v/>
      </c>
      <c r="AB59" s="125" t="str">
        <f>IF($Q59="","",VLOOKUP($Q59,Events!A:AM,AB$2,0))</f>
        <v/>
      </c>
      <c r="AC59" s="125" t="str">
        <f t="shared" si="15"/>
        <v/>
      </c>
      <c r="AD59" s="125" t="str">
        <f>IF($Q59="","",IF(VLOOKUP($Q59,Events!A:AQ,AD$2,0)=1,AD$1,""))</f>
        <v/>
      </c>
      <c r="AE59" s="125" t="str">
        <f t="shared" si="16"/>
        <v/>
      </c>
      <c r="AF59" s="125" t="str">
        <f>IF($Q59="","",IF(VLOOKUP($Q59,Events!A:AQ,AF$2,0)=1,AF$1,""))</f>
        <v/>
      </c>
      <c r="AG59" s="125" t="str">
        <f t="shared" si="17"/>
        <v/>
      </c>
      <c r="AH59" s="125" t="str">
        <f>IF($Q59="","",IF(VLOOKUP($Q59,Events!A:AQ,AH$2,0)=1,AH$1,""))</f>
        <v/>
      </c>
      <c r="AI59" s="125" t="str">
        <f t="shared" si="18"/>
        <v/>
      </c>
      <c r="AJ59" s="125" t="str">
        <f>IF($Q59="","",IF(VLOOKUP($Q59,Events!A:AQ,AJ$2,0)=1,AJ$1,""))</f>
        <v/>
      </c>
      <c r="AK59" s="125" t="str">
        <f t="shared" si="19"/>
        <v/>
      </c>
      <c r="AL59" s="125" t="str">
        <f>IF($Q59="","",IF(VLOOKUP($Q59,Events!A:AQ,AL$2,0)=1,AL$1,""))</f>
        <v/>
      </c>
      <c r="AM59" s="125" t="str">
        <f t="shared" si="20"/>
        <v/>
      </c>
      <c r="AN59" s="125" t="str">
        <f>IF($Q59="","",IF(VLOOKUP($Q59,Events!A:AQ,AN$2,0)=1,AN$1,""))</f>
        <v/>
      </c>
      <c r="AO59" s="125" t="str">
        <f t="shared" si="21"/>
        <v/>
      </c>
      <c r="AP59" s="125" t="str">
        <f>IF($Q59="","",IF(VLOOKUP($Q59,Events!A:AQ,AP$2,0)=1,AP$1,""))</f>
        <v/>
      </c>
      <c r="AQ59" s="125" t="str">
        <f t="shared" si="22"/>
        <v/>
      </c>
      <c r="AR59" s="125" t="str">
        <f>IF($Q59="","",IF(VLOOKUP($Q59,Events!A:AQ,AR$2,0)=1,AR$1,""))</f>
        <v/>
      </c>
      <c r="AS59" s="125" t="str">
        <f t="shared" si="23"/>
        <v/>
      </c>
      <c r="AT59" s="125" t="str">
        <f>IF($Q59="","",IF(VLOOKUP($Q59,Events!A:AQ,AT$2,0)=1,AT$1,""))</f>
        <v/>
      </c>
      <c r="AU59" s="2" t="str">
        <f t="shared" si="24"/>
        <v/>
      </c>
      <c r="AW59" s="2"/>
      <c r="AX59" s="2"/>
      <c r="AY59" s="128"/>
    </row>
    <row r="60">
      <c r="A60" s="2">
        <v>58.0</v>
      </c>
      <c r="B60" s="2">
        <f t="shared" si="4"/>
        <v>0</v>
      </c>
      <c r="C60" s="2">
        <f>Events!AF67</f>
        <v>0</v>
      </c>
      <c r="D60" s="2">
        <f t="shared" si="5"/>
        <v>58</v>
      </c>
      <c r="E60" s="2"/>
      <c r="F60" s="120" t="str">
        <f t="shared" si="1"/>
        <v/>
      </c>
      <c r="G60" s="2"/>
      <c r="H60" s="123" t="str">
        <f t="shared" si="6"/>
        <v/>
      </c>
      <c r="I60" s="123" t="str">
        <f t="shared" ref="I60:J60" si="135">IF($Q60="","",U60)</f>
        <v/>
      </c>
      <c r="J60" s="123" t="str">
        <f t="shared" si="135"/>
        <v/>
      </c>
      <c r="K60" s="123" t="str">
        <f t="shared" si="8"/>
        <v/>
      </c>
      <c r="L60" s="123" t="str">
        <f t="shared" ref="L60:M60" si="136">IF($Q60="","",Y60)</f>
        <v/>
      </c>
      <c r="M60" s="123" t="str">
        <f t="shared" si="136"/>
        <v/>
      </c>
      <c r="N60" s="123" t="str">
        <f t="shared" si="10"/>
        <v/>
      </c>
      <c r="O60" s="123" t="str">
        <f t="shared" si="11"/>
        <v/>
      </c>
      <c r="P60" s="2"/>
      <c r="Q60" s="125" t="str">
        <f t="shared" si="12"/>
        <v/>
      </c>
      <c r="R60" s="125"/>
      <c r="S60" s="125" t="str">
        <f>IF($Q60="","","Year "&amp;VLOOKUP($Q60,Events!A:AM,S$2,0))</f>
        <v/>
      </c>
      <c r="T60" s="125" t="str">
        <f>IF($Q60="","",VLOOKUP($Q60,Events!A:AM,T$2,0))</f>
        <v/>
      </c>
      <c r="U60" s="125" t="str">
        <f>IF($Q60="","",VLOOKUP($Q60,Events!A:AM,U$2,0))</f>
        <v/>
      </c>
      <c r="V60" s="125" t="str">
        <f>IF($Q60="","",VLOOKUP($Q60,Events!A:AM,V$2,0))</f>
        <v/>
      </c>
      <c r="W60" s="125" t="str">
        <f t="shared" si="13"/>
        <v/>
      </c>
      <c r="X60" s="125" t="str">
        <f>IF($Q60="","",text(VLOOKUP($Q60,Events!A:AM,X$2,0),"MMM dd")&amp;" "&amp;VLOOKUP($Q60,Events!A:AM,X$2+1,0))</f>
        <v/>
      </c>
      <c r="Y60" s="127" t="str">
        <f>IF($Q60="","",TEXT(VLOOKUP($Q60,Events!A:AM,Y$2,0),"0000"))</f>
        <v/>
      </c>
      <c r="Z60" s="127" t="str">
        <f>IF($Q60="","",TEXT(VLOOKUP($Q60,Events!A:AM,Z$2,0),"00000"))</f>
        <v/>
      </c>
      <c r="AA60" s="125" t="str">
        <f t="shared" si="14"/>
        <v/>
      </c>
      <c r="AB60" s="125" t="str">
        <f>IF($Q60="","",VLOOKUP($Q60,Events!A:AM,AB$2,0))</f>
        <v/>
      </c>
      <c r="AC60" s="125" t="str">
        <f t="shared" si="15"/>
        <v/>
      </c>
      <c r="AD60" s="125" t="str">
        <f>IF($Q60="","",IF(VLOOKUP($Q60,Events!A:AQ,AD$2,0)=1,AD$1,""))</f>
        <v/>
      </c>
      <c r="AE60" s="125" t="str">
        <f t="shared" si="16"/>
        <v/>
      </c>
      <c r="AF60" s="125" t="str">
        <f>IF($Q60="","",IF(VLOOKUP($Q60,Events!A:AQ,AF$2,0)=1,AF$1,""))</f>
        <v/>
      </c>
      <c r="AG60" s="125" t="str">
        <f t="shared" si="17"/>
        <v/>
      </c>
      <c r="AH60" s="125" t="str">
        <f>IF($Q60="","",IF(VLOOKUP($Q60,Events!A:AQ,AH$2,0)=1,AH$1,""))</f>
        <v/>
      </c>
      <c r="AI60" s="125" t="str">
        <f t="shared" si="18"/>
        <v/>
      </c>
      <c r="AJ60" s="125" t="str">
        <f>IF($Q60="","",IF(VLOOKUP($Q60,Events!A:AQ,AJ$2,0)=1,AJ$1,""))</f>
        <v/>
      </c>
      <c r="AK60" s="125" t="str">
        <f t="shared" si="19"/>
        <v/>
      </c>
      <c r="AL60" s="125" t="str">
        <f>IF($Q60="","",IF(VLOOKUP($Q60,Events!A:AQ,AL$2,0)=1,AL$1,""))</f>
        <v/>
      </c>
      <c r="AM60" s="125" t="str">
        <f t="shared" si="20"/>
        <v/>
      </c>
      <c r="AN60" s="125" t="str">
        <f>IF($Q60="","",IF(VLOOKUP($Q60,Events!A:AQ,AN$2,0)=1,AN$1,""))</f>
        <v/>
      </c>
      <c r="AO60" s="125" t="str">
        <f t="shared" si="21"/>
        <v/>
      </c>
      <c r="AP60" s="125" t="str">
        <f>IF($Q60="","",IF(VLOOKUP($Q60,Events!A:AQ,AP$2,0)=1,AP$1,""))</f>
        <v/>
      </c>
      <c r="AQ60" s="125" t="str">
        <f t="shared" si="22"/>
        <v/>
      </c>
      <c r="AR60" s="125" t="str">
        <f>IF($Q60="","",IF(VLOOKUP($Q60,Events!A:AQ,AR$2,0)=1,AR$1,""))</f>
        <v/>
      </c>
      <c r="AS60" s="125" t="str">
        <f t="shared" si="23"/>
        <v/>
      </c>
      <c r="AT60" s="125" t="str">
        <f>IF($Q60="","",IF(VLOOKUP($Q60,Events!A:AQ,AT$2,0)=1,AT$1,""))</f>
        <v/>
      </c>
      <c r="AU60" s="2" t="str">
        <f t="shared" si="24"/>
        <v/>
      </c>
      <c r="AW60" s="2"/>
      <c r="AX60" s="2"/>
      <c r="AY60" s="2"/>
    </row>
    <row r="61">
      <c r="A61" s="2">
        <v>59.0</v>
      </c>
      <c r="B61" s="2">
        <f t="shared" si="4"/>
        <v>0</v>
      </c>
      <c r="C61" s="2">
        <f>Events!AF68</f>
        <v>0</v>
      </c>
      <c r="D61" s="2">
        <f t="shared" si="5"/>
        <v>59</v>
      </c>
      <c r="E61" s="2"/>
      <c r="F61" s="120" t="str">
        <f t="shared" si="1"/>
        <v/>
      </c>
      <c r="G61" s="2"/>
      <c r="H61" s="123" t="str">
        <f t="shared" si="6"/>
        <v/>
      </c>
      <c r="I61" s="123" t="str">
        <f t="shared" ref="I61:J61" si="137">IF($Q61="","",U61)</f>
        <v/>
      </c>
      <c r="J61" s="123" t="str">
        <f t="shared" si="137"/>
        <v/>
      </c>
      <c r="K61" s="123" t="str">
        <f t="shared" si="8"/>
        <v/>
      </c>
      <c r="L61" s="123" t="str">
        <f t="shared" ref="L61:M61" si="138">IF($Q61="","",Y61)</f>
        <v/>
      </c>
      <c r="M61" s="123" t="str">
        <f t="shared" si="138"/>
        <v/>
      </c>
      <c r="N61" s="123" t="str">
        <f t="shared" si="10"/>
        <v/>
      </c>
      <c r="O61" s="123" t="str">
        <f t="shared" si="11"/>
        <v/>
      </c>
      <c r="P61" s="2"/>
      <c r="Q61" s="125" t="str">
        <f t="shared" si="12"/>
        <v/>
      </c>
      <c r="R61" s="125"/>
      <c r="S61" s="125" t="str">
        <f>IF($Q61="","","Year "&amp;VLOOKUP($Q61,Events!A:AM,S$2,0))</f>
        <v/>
      </c>
      <c r="T61" s="125" t="str">
        <f>IF($Q61="","",VLOOKUP($Q61,Events!A:AM,T$2,0))</f>
        <v/>
      </c>
      <c r="U61" s="125" t="str">
        <f>IF($Q61="","",VLOOKUP($Q61,Events!A:AM,U$2,0))</f>
        <v/>
      </c>
      <c r="V61" s="125" t="str">
        <f>IF($Q61="","",VLOOKUP($Q61,Events!A:AM,V$2,0))</f>
        <v/>
      </c>
      <c r="W61" s="125" t="str">
        <f t="shared" si="13"/>
        <v/>
      </c>
      <c r="X61" s="125" t="str">
        <f>IF($Q61="","",text(VLOOKUP($Q61,Events!A:AM,X$2,0),"MMM dd")&amp;" "&amp;VLOOKUP($Q61,Events!A:AM,X$2+1,0))</f>
        <v/>
      </c>
      <c r="Y61" s="127" t="str">
        <f>IF($Q61="","",TEXT(VLOOKUP($Q61,Events!A:AM,Y$2,0),"0000"))</f>
        <v/>
      </c>
      <c r="Z61" s="127" t="str">
        <f>IF($Q61="","",TEXT(VLOOKUP($Q61,Events!A:AM,Z$2,0),"00000"))</f>
        <v/>
      </c>
      <c r="AA61" s="125" t="str">
        <f t="shared" si="14"/>
        <v/>
      </c>
      <c r="AB61" s="125" t="str">
        <f>IF($Q61="","",VLOOKUP($Q61,Events!A:AM,AB$2,0))</f>
        <v/>
      </c>
      <c r="AC61" s="125" t="str">
        <f t="shared" si="15"/>
        <v/>
      </c>
      <c r="AD61" s="125" t="str">
        <f>IF($Q61="","",IF(VLOOKUP($Q61,Events!A:AQ,AD$2,0)=1,AD$1,""))</f>
        <v/>
      </c>
      <c r="AE61" s="125" t="str">
        <f t="shared" si="16"/>
        <v/>
      </c>
      <c r="AF61" s="125" t="str">
        <f>IF($Q61="","",IF(VLOOKUP($Q61,Events!A:AQ,AF$2,0)=1,AF$1,""))</f>
        <v/>
      </c>
      <c r="AG61" s="125" t="str">
        <f t="shared" si="17"/>
        <v/>
      </c>
      <c r="AH61" s="125" t="str">
        <f>IF($Q61="","",IF(VLOOKUP($Q61,Events!A:AQ,AH$2,0)=1,AH$1,""))</f>
        <v/>
      </c>
      <c r="AI61" s="125" t="str">
        <f t="shared" si="18"/>
        <v/>
      </c>
      <c r="AJ61" s="125" t="str">
        <f>IF($Q61="","",IF(VLOOKUP($Q61,Events!A:AQ,AJ$2,0)=1,AJ$1,""))</f>
        <v/>
      </c>
      <c r="AK61" s="125" t="str">
        <f t="shared" si="19"/>
        <v/>
      </c>
      <c r="AL61" s="125" t="str">
        <f>IF($Q61="","",IF(VLOOKUP($Q61,Events!A:AQ,AL$2,0)=1,AL$1,""))</f>
        <v/>
      </c>
      <c r="AM61" s="125" t="str">
        <f t="shared" si="20"/>
        <v/>
      </c>
      <c r="AN61" s="125" t="str">
        <f>IF($Q61="","",IF(VLOOKUP($Q61,Events!A:AQ,AN$2,0)=1,AN$1,""))</f>
        <v/>
      </c>
      <c r="AO61" s="125" t="str">
        <f t="shared" si="21"/>
        <v/>
      </c>
      <c r="AP61" s="125" t="str">
        <f>IF($Q61="","",IF(VLOOKUP($Q61,Events!A:AQ,AP$2,0)=1,AP$1,""))</f>
        <v/>
      </c>
      <c r="AQ61" s="125" t="str">
        <f t="shared" si="22"/>
        <v/>
      </c>
      <c r="AR61" s="125" t="str">
        <f>IF($Q61="","",IF(VLOOKUP($Q61,Events!A:AQ,AR$2,0)=1,AR$1,""))</f>
        <v/>
      </c>
      <c r="AS61" s="125" t="str">
        <f t="shared" si="23"/>
        <v/>
      </c>
      <c r="AT61" s="125" t="str">
        <f>IF($Q61="","",IF(VLOOKUP($Q61,Events!A:AQ,AT$2,0)=1,AT$1,""))</f>
        <v/>
      </c>
      <c r="AU61" s="2" t="str">
        <f t="shared" si="24"/>
        <v/>
      </c>
      <c r="AW61" s="2"/>
      <c r="AX61" s="2"/>
      <c r="AY61" s="2"/>
    </row>
    <row r="62">
      <c r="A62" s="2">
        <v>60.0</v>
      </c>
      <c r="B62" s="2">
        <f t="shared" si="4"/>
        <v>0</v>
      </c>
      <c r="C62" s="2">
        <f>Events!AF69</f>
        <v>0</v>
      </c>
      <c r="D62" s="2">
        <f t="shared" si="5"/>
        <v>60</v>
      </c>
      <c r="E62" s="2"/>
      <c r="F62" s="120" t="str">
        <f t="shared" si="1"/>
        <v/>
      </c>
      <c r="G62" s="2"/>
      <c r="H62" s="123" t="str">
        <f t="shared" si="6"/>
        <v/>
      </c>
      <c r="I62" s="123" t="str">
        <f t="shared" ref="I62:J62" si="139">IF($Q62="","",U62)</f>
        <v/>
      </c>
      <c r="J62" s="123" t="str">
        <f t="shared" si="139"/>
        <v/>
      </c>
      <c r="K62" s="123" t="str">
        <f t="shared" si="8"/>
        <v/>
      </c>
      <c r="L62" s="123" t="str">
        <f t="shared" ref="L62:M62" si="140">IF($Q62="","",Y62)</f>
        <v/>
      </c>
      <c r="M62" s="123" t="str">
        <f t="shared" si="140"/>
        <v/>
      </c>
      <c r="N62" s="123" t="str">
        <f t="shared" si="10"/>
        <v/>
      </c>
      <c r="O62" s="123" t="str">
        <f t="shared" si="11"/>
        <v/>
      </c>
      <c r="P62" s="2"/>
      <c r="Q62" s="125" t="str">
        <f t="shared" si="12"/>
        <v/>
      </c>
      <c r="R62" s="125"/>
      <c r="S62" s="125" t="str">
        <f>IF($Q62="","","Year "&amp;VLOOKUP($Q62,Events!A:AM,S$2,0))</f>
        <v/>
      </c>
      <c r="T62" s="125" t="str">
        <f>IF($Q62="","",VLOOKUP($Q62,Events!A:AM,T$2,0))</f>
        <v/>
      </c>
      <c r="U62" s="125" t="str">
        <f>IF($Q62="","",VLOOKUP($Q62,Events!A:AM,U$2,0))</f>
        <v/>
      </c>
      <c r="V62" s="125" t="str">
        <f>IF($Q62="","",VLOOKUP($Q62,Events!A:AM,V$2,0))</f>
        <v/>
      </c>
      <c r="W62" s="125" t="str">
        <f t="shared" si="13"/>
        <v/>
      </c>
      <c r="X62" s="125" t="str">
        <f>IF($Q62="","",text(VLOOKUP($Q62,Events!A:AM,X$2,0),"MMM dd")&amp;" "&amp;VLOOKUP($Q62,Events!A:AM,X$2+1,0))</f>
        <v/>
      </c>
      <c r="Y62" s="127" t="str">
        <f>IF($Q62="","",TEXT(VLOOKUP($Q62,Events!A:AM,Y$2,0),"0000"))</f>
        <v/>
      </c>
      <c r="Z62" s="127" t="str">
        <f>IF($Q62="","",TEXT(VLOOKUP($Q62,Events!A:AM,Z$2,0),"00000"))</f>
        <v/>
      </c>
      <c r="AA62" s="125" t="str">
        <f t="shared" si="14"/>
        <v/>
      </c>
      <c r="AB62" s="125" t="str">
        <f>IF($Q62="","",VLOOKUP($Q62,Events!A:AM,AB$2,0))</f>
        <v/>
      </c>
      <c r="AC62" s="125" t="str">
        <f t="shared" si="15"/>
        <v/>
      </c>
      <c r="AD62" s="125" t="str">
        <f>IF($Q62="","",IF(VLOOKUP($Q62,Events!A:AQ,AD$2,0)=1,AD$1,""))</f>
        <v/>
      </c>
      <c r="AE62" s="125" t="str">
        <f t="shared" si="16"/>
        <v/>
      </c>
      <c r="AF62" s="125" t="str">
        <f>IF($Q62="","",IF(VLOOKUP($Q62,Events!A:AQ,AF$2,0)=1,AF$1,""))</f>
        <v/>
      </c>
      <c r="AG62" s="125" t="str">
        <f t="shared" si="17"/>
        <v/>
      </c>
      <c r="AH62" s="125" t="str">
        <f>IF($Q62="","",IF(VLOOKUP($Q62,Events!A:AQ,AH$2,0)=1,AH$1,""))</f>
        <v/>
      </c>
      <c r="AI62" s="125" t="str">
        <f t="shared" si="18"/>
        <v/>
      </c>
      <c r="AJ62" s="125" t="str">
        <f>IF($Q62="","",IF(VLOOKUP($Q62,Events!A:AQ,AJ$2,0)=1,AJ$1,""))</f>
        <v/>
      </c>
      <c r="AK62" s="125" t="str">
        <f t="shared" si="19"/>
        <v/>
      </c>
      <c r="AL62" s="125" t="str">
        <f>IF($Q62="","",IF(VLOOKUP($Q62,Events!A:AQ,AL$2,0)=1,AL$1,""))</f>
        <v/>
      </c>
      <c r="AM62" s="125" t="str">
        <f t="shared" si="20"/>
        <v/>
      </c>
      <c r="AN62" s="125" t="str">
        <f>IF($Q62="","",IF(VLOOKUP($Q62,Events!A:AQ,AN$2,0)=1,AN$1,""))</f>
        <v/>
      </c>
      <c r="AO62" s="125" t="str">
        <f t="shared" si="21"/>
        <v/>
      </c>
      <c r="AP62" s="125" t="str">
        <f>IF($Q62="","",IF(VLOOKUP($Q62,Events!A:AQ,AP$2,0)=1,AP$1,""))</f>
        <v/>
      </c>
      <c r="AQ62" s="125" t="str">
        <f t="shared" si="22"/>
        <v/>
      </c>
      <c r="AR62" s="125" t="str">
        <f>IF($Q62="","",IF(VLOOKUP($Q62,Events!A:AQ,AR$2,0)=1,AR$1,""))</f>
        <v/>
      </c>
      <c r="AS62" s="125" t="str">
        <f t="shared" si="23"/>
        <v/>
      </c>
      <c r="AT62" s="125" t="str">
        <f>IF($Q62="","",IF(VLOOKUP($Q62,Events!A:AQ,AT$2,0)=1,AT$1,""))</f>
        <v/>
      </c>
      <c r="AU62" s="2" t="str">
        <f t="shared" si="24"/>
        <v/>
      </c>
      <c r="AW62" s="2"/>
      <c r="AX62" s="2"/>
      <c r="AY62" s="2"/>
    </row>
    <row r="63">
      <c r="A63" s="2">
        <v>61.0</v>
      </c>
      <c r="B63" s="2">
        <f t="shared" si="4"/>
        <v>0</v>
      </c>
      <c r="C63" s="2">
        <f>Events!AF70</f>
        <v>0</v>
      </c>
      <c r="D63" s="2">
        <f t="shared" si="5"/>
        <v>61</v>
      </c>
      <c r="E63" s="2"/>
      <c r="F63" s="120" t="str">
        <f t="shared" si="1"/>
        <v/>
      </c>
      <c r="G63" s="2"/>
      <c r="H63" s="123" t="str">
        <f t="shared" si="6"/>
        <v/>
      </c>
      <c r="I63" s="123" t="str">
        <f t="shared" ref="I63:J63" si="141">IF($Q63="","",U63)</f>
        <v/>
      </c>
      <c r="J63" s="123" t="str">
        <f t="shared" si="141"/>
        <v/>
      </c>
      <c r="K63" s="123" t="str">
        <f t="shared" si="8"/>
        <v/>
      </c>
      <c r="L63" s="123" t="str">
        <f t="shared" ref="L63:M63" si="142">IF($Q63="","",Y63)</f>
        <v/>
      </c>
      <c r="M63" s="123" t="str">
        <f t="shared" si="142"/>
        <v/>
      </c>
      <c r="N63" s="123" t="str">
        <f t="shared" si="10"/>
        <v/>
      </c>
      <c r="O63" s="123" t="str">
        <f t="shared" si="11"/>
        <v/>
      </c>
      <c r="P63" s="2"/>
      <c r="Q63" s="125" t="str">
        <f t="shared" si="12"/>
        <v/>
      </c>
      <c r="R63" s="125"/>
      <c r="S63" s="125" t="str">
        <f>IF($Q63="","","Year "&amp;VLOOKUP($Q63,Events!A:AM,S$2,0))</f>
        <v/>
      </c>
      <c r="T63" s="125" t="str">
        <f>IF($Q63="","",VLOOKUP($Q63,Events!A:AM,T$2,0))</f>
        <v/>
      </c>
      <c r="U63" s="125" t="str">
        <f>IF($Q63="","",VLOOKUP($Q63,Events!A:AM,U$2,0))</f>
        <v/>
      </c>
      <c r="V63" s="125" t="str">
        <f>IF($Q63="","",VLOOKUP($Q63,Events!A:AM,V$2,0))</f>
        <v/>
      </c>
      <c r="W63" s="125" t="str">
        <f t="shared" si="13"/>
        <v/>
      </c>
      <c r="X63" s="125" t="str">
        <f>IF($Q63="","",text(VLOOKUP($Q63,Events!A:AM,X$2,0),"MMM dd")&amp;" "&amp;VLOOKUP($Q63,Events!A:AM,X$2+1,0))</f>
        <v/>
      </c>
      <c r="Y63" s="127" t="str">
        <f>IF($Q63="","",TEXT(VLOOKUP($Q63,Events!A:AM,Y$2,0),"0000"))</f>
        <v/>
      </c>
      <c r="Z63" s="127" t="str">
        <f>IF($Q63="","",TEXT(VLOOKUP($Q63,Events!A:AM,Z$2,0),"00000"))</f>
        <v/>
      </c>
      <c r="AA63" s="125" t="str">
        <f t="shared" si="14"/>
        <v/>
      </c>
      <c r="AB63" s="125" t="str">
        <f>IF($Q63="","",VLOOKUP($Q63,Events!A:AM,AB$2,0))</f>
        <v/>
      </c>
      <c r="AC63" s="125" t="str">
        <f t="shared" si="15"/>
        <v/>
      </c>
      <c r="AD63" s="125" t="str">
        <f>IF($Q63="","",IF(VLOOKUP($Q63,Events!A:AQ,AD$2,0)=1,AD$1,""))</f>
        <v/>
      </c>
      <c r="AE63" s="125" t="str">
        <f t="shared" si="16"/>
        <v/>
      </c>
      <c r="AF63" s="125" t="str">
        <f>IF($Q63="","",IF(VLOOKUP($Q63,Events!A:AQ,AF$2,0)=1,AF$1,""))</f>
        <v/>
      </c>
      <c r="AG63" s="125" t="str">
        <f t="shared" si="17"/>
        <v/>
      </c>
      <c r="AH63" s="125" t="str">
        <f>IF($Q63="","",IF(VLOOKUP($Q63,Events!A:AQ,AH$2,0)=1,AH$1,""))</f>
        <v/>
      </c>
      <c r="AI63" s="125" t="str">
        <f t="shared" si="18"/>
        <v/>
      </c>
      <c r="AJ63" s="125" t="str">
        <f>IF($Q63="","",IF(VLOOKUP($Q63,Events!A:AQ,AJ$2,0)=1,AJ$1,""))</f>
        <v/>
      </c>
      <c r="AK63" s="125" t="str">
        <f t="shared" si="19"/>
        <v/>
      </c>
      <c r="AL63" s="125" t="str">
        <f>IF($Q63="","",IF(VLOOKUP($Q63,Events!A:AQ,AL$2,0)=1,AL$1,""))</f>
        <v/>
      </c>
      <c r="AM63" s="125" t="str">
        <f t="shared" si="20"/>
        <v/>
      </c>
      <c r="AN63" s="125" t="str">
        <f>IF($Q63="","",IF(VLOOKUP($Q63,Events!A:AQ,AN$2,0)=1,AN$1,""))</f>
        <v/>
      </c>
      <c r="AO63" s="125" t="str">
        <f t="shared" si="21"/>
        <v/>
      </c>
      <c r="AP63" s="125" t="str">
        <f>IF($Q63="","",IF(VLOOKUP($Q63,Events!A:AQ,AP$2,0)=1,AP$1,""))</f>
        <v/>
      </c>
      <c r="AQ63" s="125" t="str">
        <f t="shared" si="22"/>
        <v/>
      </c>
      <c r="AR63" s="125" t="str">
        <f>IF($Q63="","",IF(VLOOKUP($Q63,Events!A:AQ,AR$2,0)=1,AR$1,""))</f>
        <v/>
      </c>
      <c r="AS63" s="125" t="str">
        <f t="shared" si="23"/>
        <v/>
      </c>
      <c r="AT63" s="125" t="str">
        <f>IF($Q63="","",IF(VLOOKUP($Q63,Events!A:AQ,AT$2,0)=1,AT$1,""))</f>
        <v/>
      </c>
      <c r="AU63" s="2" t="str">
        <f t="shared" si="24"/>
        <v/>
      </c>
      <c r="AW63" s="2"/>
      <c r="AX63" s="2"/>
      <c r="AY63" s="2"/>
    </row>
    <row r="64">
      <c r="A64" s="2">
        <v>62.0</v>
      </c>
      <c r="B64" s="2">
        <f t="shared" si="4"/>
        <v>0</v>
      </c>
      <c r="C64" s="2">
        <f>Events!AF71</f>
        <v>0</v>
      </c>
      <c r="D64" s="2">
        <f t="shared" si="5"/>
        <v>62</v>
      </c>
      <c r="E64" s="2"/>
      <c r="F64" s="120" t="str">
        <f t="shared" si="1"/>
        <v/>
      </c>
      <c r="G64" s="2"/>
      <c r="H64" s="123" t="str">
        <f t="shared" si="6"/>
        <v/>
      </c>
      <c r="I64" s="123" t="str">
        <f t="shared" ref="I64:J64" si="143">IF($Q64="","",U64)</f>
        <v/>
      </c>
      <c r="J64" s="123" t="str">
        <f t="shared" si="143"/>
        <v/>
      </c>
      <c r="K64" s="123" t="str">
        <f t="shared" si="8"/>
        <v/>
      </c>
      <c r="L64" s="123" t="str">
        <f t="shared" ref="L64:M64" si="144">IF($Q64="","",Y64)</f>
        <v/>
      </c>
      <c r="M64" s="123" t="str">
        <f t="shared" si="144"/>
        <v/>
      </c>
      <c r="N64" s="123" t="str">
        <f t="shared" si="10"/>
        <v/>
      </c>
      <c r="O64" s="123" t="str">
        <f t="shared" si="11"/>
        <v/>
      </c>
      <c r="P64" s="2"/>
      <c r="Q64" s="125" t="str">
        <f t="shared" si="12"/>
        <v/>
      </c>
      <c r="R64" s="125"/>
      <c r="S64" s="125" t="str">
        <f>IF($Q64="","","Year "&amp;VLOOKUP($Q64,Events!A:AM,S$2,0))</f>
        <v/>
      </c>
      <c r="T64" s="125" t="str">
        <f>IF($Q64="","",VLOOKUP($Q64,Events!A:AM,T$2,0))</f>
        <v/>
      </c>
      <c r="U64" s="125" t="str">
        <f>IF($Q64="","",VLOOKUP($Q64,Events!A:AM,U$2,0))</f>
        <v/>
      </c>
      <c r="V64" s="125" t="str">
        <f>IF($Q64="","",VLOOKUP($Q64,Events!A:AM,V$2,0))</f>
        <v/>
      </c>
      <c r="W64" s="125" t="str">
        <f t="shared" si="13"/>
        <v/>
      </c>
      <c r="X64" s="125" t="str">
        <f>IF($Q64="","",text(VLOOKUP($Q64,Events!A:AM,X$2,0),"MMM dd")&amp;" "&amp;VLOOKUP($Q64,Events!A:AM,X$2+1,0))</f>
        <v/>
      </c>
      <c r="Y64" s="127" t="str">
        <f>IF($Q64="","",TEXT(VLOOKUP($Q64,Events!A:AM,Y$2,0),"0000"))</f>
        <v/>
      </c>
      <c r="Z64" s="127" t="str">
        <f>IF($Q64="","",TEXT(VLOOKUP($Q64,Events!A:AM,Z$2,0),"00000"))</f>
        <v/>
      </c>
      <c r="AA64" s="125" t="str">
        <f t="shared" si="14"/>
        <v/>
      </c>
      <c r="AB64" s="125" t="str">
        <f>IF($Q64="","",VLOOKUP($Q64,Events!A:AM,AB$2,0))</f>
        <v/>
      </c>
      <c r="AC64" s="125" t="str">
        <f t="shared" si="15"/>
        <v/>
      </c>
      <c r="AD64" s="125" t="str">
        <f>IF($Q64="","",IF(VLOOKUP($Q64,Events!A:AQ,AD$2,0)=1,AD$1,""))</f>
        <v/>
      </c>
      <c r="AE64" s="125" t="str">
        <f t="shared" si="16"/>
        <v/>
      </c>
      <c r="AF64" s="125" t="str">
        <f>IF($Q64="","",IF(VLOOKUP($Q64,Events!A:AQ,AF$2,0)=1,AF$1,""))</f>
        <v/>
      </c>
      <c r="AG64" s="125" t="str">
        <f t="shared" si="17"/>
        <v/>
      </c>
      <c r="AH64" s="125" t="str">
        <f>IF($Q64="","",IF(VLOOKUP($Q64,Events!A:AQ,AH$2,0)=1,AH$1,""))</f>
        <v/>
      </c>
      <c r="AI64" s="125" t="str">
        <f t="shared" si="18"/>
        <v/>
      </c>
      <c r="AJ64" s="125" t="str">
        <f>IF($Q64="","",IF(VLOOKUP($Q64,Events!A:AQ,AJ$2,0)=1,AJ$1,""))</f>
        <v/>
      </c>
      <c r="AK64" s="125" t="str">
        <f t="shared" si="19"/>
        <v/>
      </c>
      <c r="AL64" s="125" t="str">
        <f>IF($Q64="","",IF(VLOOKUP($Q64,Events!A:AQ,AL$2,0)=1,AL$1,""))</f>
        <v/>
      </c>
      <c r="AM64" s="125" t="str">
        <f t="shared" si="20"/>
        <v/>
      </c>
      <c r="AN64" s="125" t="str">
        <f>IF($Q64="","",IF(VLOOKUP($Q64,Events!A:AQ,AN$2,0)=1,AN$1,""))</f>
        <v/>
      </c>
      <c r="AO64" s="125" t="str">
        <f t="shared" si="21"/>
        <v/>
      </c>
      <c r="AP64" s="125" t="str">
        <f>IF($Q64="","",IF(VLOOKUP($Q64,Events!A:AQ,AP$2,0)=1,AP$1,""))</f>
        <v/>
      </c>
      <c r="AQ64" s="125" t="str">
        <f t="shared" si="22"/>
        <v/>
      </c>
      <c r="AR64" s="125" t="str">
        <f>IF($Q64="","",IF(VLOOKUP($Q64,Events!A:AQ,AR$2,0)=1,AR$1,""))</f>
        <v/>
      </c>
      <c r="AS64" s="125" t="str">
        <f t="shared" si="23"/>
        <v/>
      </c>
      <c r="AT64" s="125" t="str">
        <f>IF($Q64="","",IF(VLOOKUP($Q64,Events!A:AQ,AT$2,0)=1,AT$1,""))</f>
        <v/>
      </c>
      <c r="AU64" s="2" t="str">
        <f t="shared" si="24"/>
        <v/>
      </c>
      <c r="AW64" s="2"/>
      <c r="AX64" s="2"/>
      <c r="AY64" s="2"/>
    </row>
    <row r="65">
      <c r="A65" s="2">
        <v>63.0</v>
      </c>
      <c r="B65" s="2">
        <f t="shared" si="4"/>
        <v>0</v>
      </c>
      <c r="C65" s="2">
        <f>Events!AF72</f>
        <v>0</v>
      </c>
      <c r="D65" s="2">
        <f t="shared" si="5"/>
        <v>63</v>
      </c>
      <c r="E65" s="2"/>
      <c r="F65" s="120" t="str">
        <f t="shared" si="1"/>
        <v/>
      </c>
      <c r="G65" s="2"/>
      <c r="H65" s="123" t="str">
        <f t="shared" si="6"/>
        <v/>
      </c>
      <c r="I65" s="123" t="str">
        <f t="shared" ref="I65:J65" si="145">IF($Q65="","",U65)</f>
        <v/>
      </c>
      <c r="J65" s="123" t="str">
        <f t="shared" si="145"/>
        <v/>
      </c>
      <c r="K65" s="123" t="str">
        <f t="shared" si="8"/>
        <v/>
      </c>
      <c r="L65" s="123" t="str">
        <f t="shared" ref="L65:M65" si="146">IF($Q65="","",Y65)</f>
        <v/>
      </c>
      <c r="M65" s="123" t="str">
        <f t="shared" si="146"/>
        <v/>
      </c>
      <c r="N65" s="123" t="str">
        <f t="shared" si="10"/>
        <v/>
      </c>
      <c r="O65" s="123" t="str">
        <f t="shared" si="11"/>
        <v/>
      </c>
      <c r="P65" s="2"/>
      <c r="Q65" s="125" t="str">
        <f t="shared" si="12"/>
        <v/>
      </c>
      <c r="R65" s="125"/>
      <c r="S65" s="125" t="str">
        <f>IF($Q65="","","Year "&amp;VLOOKUP($Q65,Events!A:AM,S$2,0))</f>
        <v/>
      </c>
      <c r="T65" s="125" t="str">
        <f>IF($Q65="","",VLOOKUP($Q65,Events!A:AM,T$2,0))</f>
        <v/>
      </c>
      <c r="U65" s="125" t="str">
        <f>IF($Q65="","",VLOOKUP($Q65,Events!A:AM,U$2,0))</f>
        <v/>
      </c>
      <c r="V65" s="125" t="str">
        <f>IF($Q65="","",VLOOKUP($Q65,Events!A:AM,V$2,0))</f>
        <v/>
      </c>
      <c r="W65" s="125" t="str">
        <f t="shared" si="13"/>
        <v/>
      </c>
      <c r="X65" s="125" t="str">
        <f>IF($Q65="","",text(VLOOKUP($Q65,Events!A:AM,X$2,0),"MMM dd")&amp;" "&amp;VLOOKUP($Q65,Events!A:AM,X$2+1,0))</f>
        <v/>
      </c>
      <c r="Y65" s="127" t="str">
        <f>IF($Q65="","",TEXT(VLOOKUP($Q65,Events!A:AM,Y$2,0),"0000"))</f>
        <v/>
      </c>
      <c r="Z65" s="127" t="str">
        <f>IF($Q65="","",TEXT(VLOOKUP($Q65,Events!A:AM,Z$2,0),"00000"))</f>
        <v/>
      </c>
      <c r="AA65" s="125" t="str">
        <f t="shared" si="14"/>
        <v/>
      </c>
      <c r="AB65" s="125" t="str">
        <f>IF($Q65="","",VLOOKUP($Q65,Events!A:AM,AB$2,0))</f>
        <v/>
      </c>
      <c r="AC65" s="125" t="str">
        <f t="shared" si="15"/>
        <v/>
      </c>
      <c r="AD65" s="125" t="str">
        <f>IF($Q65="","",IF(VLOOKUP($Q65,Events!A:AQ,AD$2,0)=1,AD$1,""))</f>
        <v/>
      </c>
      <c r="AE65" s="125" t="str">
        <f t="shared" si="16"/>
        <v/>
      </c>
      <c r="AF65" s="125" t="str">
        <f>IF($Q65="","",IF(VLOOKUP($Q65,Events!A:AQ,AF$2,0)=1,AF$1,""))</f>
        <v/>
      </c>
      <c r="AG65" s="125" t="str">
        <f t="shared" si="17"/>
        <v/>
      </c>
      <c r="AH65" s="125" t="str">
        <f>IF($Q65="","",IF(VLOOKUP($Q65,Events!A:AQ,AH$2,0)=1,AH$1,""))</f>
        <v/>
      </c>
      <c r="AI65" s="125" t="str">
        <f t="shared" si="18"/>
        <v/>
      </c>
      <c r="AJ65" s="125" t="str">
        <f>IF($Q65="","",IF(VLOOKUP($Q65,Events!A:AQ,AJ$2,0)=1,AJ$1,""))</f>
        <v/>
      </c>
      <c r="AK65" s="125" t="str">
        <f t="shared" si="19"/>
        <v/>
      </c>
      <c r="AL65" s="125" t="str">
        <f>IF($Q65="","",IF(VLOOKUP($Q65,Events!A:AQ,AL$2,0)=1,AL$1,""))</f>
        <v/>
      </c>
      <c r="AM65" s="125" t="str">
        <f t="shared" si="20"/>
        <v/>
      </c>
      <c r="AN65" s="125" t="str">
        <f>IF($Q65="","",IF(VLOOKUP($Q65,Events!A:AQ,AN$2,0)=1,AN$1,""))</f>
        <v/>
      </c>
      <c r="AO65" s="125" t="str">
        <f t="shared" si="21"/>
        <v/>
      </c>
      <c r="AP65" s="125" t="str">
        <f>IF($Q65="","",IF(VLOOKUP($Q65,Events!A:AQ,AP$2,0)=1,AP$1,""))</f>
        <v/>
      </c>
      <c r="AQ65" s="125" t="str">
        <f t="shared" si="22"/>
        <v/>
      </c>
      <c r="AR65" s="125" t="str">
        <f>IF($Q65="","",IF(VLOOKUP($Q65,Events!A:AQ,AR$2,0)=1,AR$1,""))</f>
        <v/>
      </c>
      <c r="AS65" s="125" t="str">
        <f t="shared" si="23"/>
        <v/>
      </c>
      <c r="AT65" s="125" t="str">
        <f>IF($Q65="","",IF(VLOOKUP($Q65,Events!A:AQ,AT$2,0)=1,AT$1,""))</f>
        <v/>
      </c>
      <c r="AU65" s="2" t="str">
        <f t="shared" si="24"/>
        <v/>
      </c>
      <c r="AW65" s="2"/>
      <c r="AX65" s="2"/>
      <c r="AY65" s="2"/>
    </row>
    <row r="66">
      <c r="A66" s="2">
        <v>64.0</v>
      </c>
      <c r="B66" s="2">
        <f t="shared" si="4"/>
        <v>0</v>
      </c>
      <c r="C66" s="2">
        <f>Events!AF73</f>
        <v>0</v>
      </c>
      <c r="D66" s="2">
        <f t="shared" si="5"/>
        <v>64</v>
      </c>
      <c r="E66" s="2"/>
      <c r="F66" s="120" t="str">
        <f t="shared" si="1"/>
        <v/>
      </c>
      <c r="G66" s="2"/>
      <c r="H66" s="123" t="str">
        <f t="shared" si="6"/>
        <v/>
      </c>
      <c r="I66" s="123" t="str">
        <f t="shared" ref="I66:J66" si="147">IF($Q66="","",U66)</f>
        <v/>
      </c>
      <c r="J66" s="123" t="str">
        <f t="shared" si="147"/>
        <v/>
      </c>
      <c r="K66" s="123" t="str">
        <f t="shared" si="8"/>
        <v/>
      </c>
      <c r="L66" s="123" t="str">
        <f t="shared" ref="L66:M66" si="148">IF($Q66="","",Y66)</f>
        <v/>
      </c>
      <c r="M66" s="123" t="str">
        <f t="shared" si="148"/>
        <v/>
      </c>
      <c r="N66" s="123" t="str">
        <f t="shared" si="10"/>
        <v/>
      </c>
      <c r="O66" s="123" t="str">
        <f t="shared" si="11"/>
        <v/>
      </c>
      <c r="P66" s="2"/>
      <c r="Q66" s="125" t="str">
        <f t="shared" si="12"/>
        <v/>
      </c>
      <c r="R66" s="125"/>
      <c r="S66" s="125" t="str">
        <f>IF($Q66="","","Year "&amp;VLOOKUP($Q66,Events!A:AM,S$2,0))</f>
        <v/>
      </c>
      <c r="T66" s="125" t="str">
        <f>IF($Q66="","",VLOOKUP($Q66,Events!A:AM,T$2,0))</f>
        <v/>
      </c>
      <c r="U66" s="125" t="str">
        <f>IF($Q66="","",VLOOKUP($Q66,Events!A:AM,U$2,0))</f>
        <v/>
      </c>
      <c r="V66" s="125" t="str">
        <f>IF($Q66="","",VLOOKUP($Q66,Events!A:AM,V$2,0))</f>
        <v/>
      </c>
      <c r="W66" s="125" t="str">
        <f t="shared" si="13"/>
        <v/>
      </c>
      <c r="X66" s="125" t="str">
        <f>IF($Q66="","",text(VLOOKUP($Q66,Events!A:AM,X$2,0),"MMM dd")&amp;" "&amp;VLOOKUP($Q66,Events!A:AM,X$2+1,0))</f>
        <v/>
      </c>
      <c r="Y66" s="127" t="str">
        <f>IF($Q66="","",TEXT(VLOOKUP($Q66,Events!A:AM,Y$2,0),"0000"))</f>
        <v/>
      </c>
      <c r="Z66" s="127" t="str">
        <f>IF($Q66="","",TEXT(VLOOKUP($Q66,Events!A:AM,Z$2,0),"00000"))</f>
        <v/>
      </c>
      <c r="AA66" s="125" t="str">
        <f t="shared" si="14"/>
        <v/>
      </c>
      <c r="AB66" s="125" t="str">
        <f>IF($Q66="","",VLOOKUP($Q66,Events!A:AM,AB$2,0))</f>
        <v/>
      </c>
      <c r="AC66" s="125" t="str">
        <f t="shared" si="15"/>
        <v/>
      </c>
      <c r="AD66" s="125" t="str">
        <f>IF($Q66="","",IF(VLOOKUP($Q66,Events!A:AQ,AD$2,0)=1,AD$1,""))</f>
        <v/>
      </c>
      <c r="AE66" s="125" t="str">
        <f t="shared" si="16"/>
        <v/>
      </c>
      <c r="AF66" s="125" t="str">
        <f>IF($Q66="","",IF(VLOOKUP($Q66,Events!A:AQ,AF$2,0)=1,AF$1,""))</f>
        <v/>
      </c>
      <c r="AG66" s="125" t="str">
        <f t="shared" si="17"/>
        <v/>
      </c>
      <c r="AH66" s="125" t="str">
        <f>IF($Q66="","",IF(VLOOKUP($Q66,Events!A:AQ,AH$2,0)=1,AH$1,""))</f>
        <v/>
      </c>
      <c r="AI66" s="125" t="str">
        <f t="shared" si="18"/>
        <v/>
      </c>
      <c r="AJ66" s="125" t="str">
        <f>IF($Q66="","",IF(VLOOKUP($Q66,Events!A:AQ,AJ$2,0)=1,AJ$1,""))</f>
        <v/>
      </c>
      <c r="AK66" s="125" t="str">
        <f t="shared" si="19"/>
        <v/>
      </c>
      <c r="AL66" s="125" t="str">
        <f>IF($Q66="","",IF(VLOOKUP($Q66,Events!A:AQ,AL$2,0)=1,AL$1,""))</f>
        <v/>
      </c>
      <c r="AM66" s="125" t="str">
        <f t="shared" si="20"/>
        <v/>
      </c>
      <c r="AN66" s="125" t="str">
        <f>IF($Q66="","",IF(VLOOKUP($Q66,Events!A:AQ,AN$2,0)=1,AN$1,""))</f>
        <v/>
      </c>
      <c r="AO66" s="125" t="str">
        <f t="shared" si="21"/>
        <v/>
      </c>
      <c r="AP66" s="125" t="str">
        <f>IF($Q66="","",IF(VLOOKUP($Q66,Events!A:AQ,AP$2,0)=1,AP$1,""))</f>
        <v/>
      </c>
      <c r="AQ66" s="125" t="str">
        <f t="shared" si="22"/>
        <v/>
      </c>
      <c r="AR66" s="125" t="str">
        <f>IF($Q66="","",IF(VLOOKUP($Q66,Events!A:AQ,AR$2,0)=1,AR$1,""))</f>
        <v/>
      </c>
      <c r="AS66" s="125" t="str">
        <f t="shared" si="23"/>
        <v/>
      </c>
      <c r="AT66" s="125" t="str">
        <f>IF($Q66="","",IF(VLOOKUP($Q66,Events!A:AQ,AT$2,0)=1,AT$1,""))</f>
        <v/>
      </c>
      <c r="AU66" s="2" t="str">
        <f t="shared" si="24"/>
        <v/>
      </c>
      <c r="AW66" s="2"/>
      <c r="AX66" s="2"/>
      <c r="AY66" s="2"/>
    </row>
    <row r="67">
      <c r="A67" s="2">
        <v>65.0</v>
      </c>
      <c r="B67" s="2">
        <f t="shared" si="4"/>
        <v>0</v>
      </c>
      <c r="C67" s="2">
        <f>Events!AF74</f>
        <v>0</v>
      </c>
      <c r="D67" s="2">
        <f t="shared" si="5"/>
        <v>65</v>
      </c>
      <c r="E67" s="2"/>
      <c r="F67" s="120" t="str">
        <f t="shared" si="1"/>
        <v/>
      </c>
      <c r="G67" s="2"/>
      <c r="H67" s="123" t="str">
        <f t="shared" si="6"/>
        <v/>
      </c>
      <c r="I67" s="123" t="str">
        <f t="shared" ref="I67:J67" si="149">IF($Q67="","",U67)</f>
        <v/>
      </c>
      <c r="J67" s="123" t="str">
        <f t="shared" si="149"/>
        <v/>
      </c>
      <c r="K67" s="123" t="str">
        <f t="shared" si="8"/>
        <v/>
      </c>
      <c r="L67" s="123" t="str">
        <f t="shared" ref="L67:M67" si="150">IF($Q67="","",Y67)</f>
        <v/>
      </c>
      <c r="M67" s="123" t="str">
        <f t="shared" si="150"/>
        <v/>
      </c>
      <c r="N67" s="123" t="str">
        <f t="shared" si="10"/>
        <v/>
      </c>
      <c r="O67" s="123" t="str">
        <f t="shared" si="11"/>
        <v/>
      </c>
      <c r="P67" s="2"/>
      <c r="Q67" s="125" t="str">
        <f t="shared" si="12"/>
        <v/>
      </c>
      <c r="R67" s="125"/>
      <c r="S67" s="125" t="str">
        <f>IF($Q67="","","Year "&amp;VLOOKUP($Q67,Events!A:AM,S$2,0))</f>
        <v/>
      </c>
      <c r="T67" s="125" t="str">
        <f>IF($Q67="","",VLOOKUP($Q67,Events!A:AM,T$2,0))</f>
        <v/>
      </c>
      <c r="U67" s="125" t="str">
        <f>IF($Q67="","",VLOOKUP($Q67,Events!A:AM,U$2,0))</f>
        <v/>
      </c>
      <c r="V67" s="125" t="str">
        <f>IF($Q67="","",VLOOKUP($Q67,Events!A:AM,V$2,0))</f>
        <v/>
      </c>
      <c r="W67" s="125" t="str">
        <f t="shared" si="13"/>
        <v/>
      </c>
      <c r="X67" s="125" t="str">
        <f>IF($Q67="","",text(VLOOKUP($Q67,Events!A:AM,X$2,0),"MMM dd")&amp;" "&amp;VLOOKUP($Q67,Events!A:AM,X$2+1,0))</f>
        <v/>
      </c>
      <c r="Y67" s="127" t="str">
        <f>IF($Q67="","",TEXT(VLOOKUP($Q67,Events!A:AM,Y$2,0),"0000"))</f>
        <v/>
      </c>
      <c r="Z67" s="127" t="str">
        <f>IF($Q67="","",TEXT(VLOOKUP($Q67,Events!A:AM,Z$2,0),"00000"))</f>
        <v/>
      </c>
      <c r="AA67" s="125" t="str">
        <f t="shared" si="14"/>
        <v/>
      </c>
      <c r="AB67" s="125" t="str">
        <f>IF($Q67="","",VLOOKUP($Q67,Events!A:AM,AB$2,0))</f>
        <v/>
      </c>
      <c r="AC67" s="125" t="str">
        <f t="shared" si="15"/>
        <v/>
      </c>
      <c r="AD67" s="125" t="str">
        <f>IF($Q67="","",IF(VLOOKUP($Q67,Events!A:AQ,AD$2,0)=1,AD$1,""))</f>
        <v/>
      </c>
      <c r="AE67" s="125" t="str">
        <f t="shared" si="16"/>
        <v/>
      </c>
      <c r="AF67" s="125" t="str">
        <f>IF($Q67="","",IF(VLOOKUP($Q67,Events!A:AQ,AF$2,0)=1,AF$1,""))</f>
        <v/>
      </c>
      <c r="AG67" s="125" t="str">
        <f t="shared" si="17"/>
        <v/>
      </c>
      <c r="AH67" s="125" t="str">
        <f>IF($Q67="","",IF(VLOOKUP($Q67,Events!A:AQ,AH$2,0)=1,AH$1,""))</f>
        <v/>
      </c>
      <c r="AI67" s="125" t="str">
        <f t="shared" si="18"/>
        <v/>
      </c>
      <c r="AJ67" s="125" t="str">
        <f>IF($Q67="","",IF(VLOOKUP($Q67,Events!A:AQ,AJ$2,0)=1,AJ$1,""))</f>
        <v/>
      </c>
      <c r="AK67" s="125" t="str">
        <f t="shared" si="19"/>
        <v/>
      </c>
      <c r="AL67" s="125" t="str">
        <f>IF($Q67="","",IF(VLOOKUP($Q67,Events!A:AQ,AL$2,0)=1,AL$1,""))</f>
        <v/>
      </c>
      <c r="AM67" s="125" t="str">
        <f t="shared" si="20"/>
        <v/>
      </c>
      <c r="AN67" s="125" t="str">
        <f>IF($Q67="","",IF(VLOOKUP($Q67,Events!A:AQ,AN$2,0)=1,AN$1,""))</f>
        <v/>
      </c>
      <c r="AO67" s="125" t="str">
        <f t="shared" si="21"/>
        <v/>
      </c>
      <c r="AP67" s="125" t="str">
        <f>IF($Q67="","",IF(VLOOKUP($Q67,Events!A:AQ,AP$2,0)=1,AP$1,""))</f>
        <v/>
      </c>
      <c r="AQ67" s="125" t="str">
        <f t="shared" si="22"/>
        <v/>
      </c>
      <c r="AR67" s="125" t="str">
        <f>IF($Q67="","",IF(VLOOKUP($Q67,Events!A:AQ,AR$2,0)=1,AR$1,""))</f>
        <v/>
      </c>
      <c r="AS67" s="125" t="str">
        <f t="shared" si="23"/>
        <v/>
      </c>
      <c r="AT67" s="125" t="str">
        <f>IF($Q67="","",IF(VLOOKUP($Q67,Events!A:AQ,AT$2,0)=1,AT$1,""))</f>
        <v/>
      </c>
      <c r="AU67" s="2" t="str">
        <f t="shared" si="24"/>
        <v/>
      </c>
      <c r="AW67" s="2"/>
      <c r="AX67" s="2"/>
      <c r="AY67" s="2"/>
    </row>
    <row r="68">
      <c r="A68" s="2">
        <v>66.0</v>
      </c>
      <c r="B68" s="2">
        <f t="shared" si="4"/>
        <v>0</v>
      </c>
      <c r="C68" s="2">
        <f>Events!AF75</f>
        <v>0</v>
      </c>
      <c r="D68" s="2">
        <f t="shared" si="5"/>
        <v>66</v>
      </c>
      <c r="E68" s="2"/>
      <c r="F68" s="120" t="str">
        <f t="shared" si="1"/>
        <v/>
      </c>
      <c r="G68" s="2"/>
      <c r="H68" s="123" t="str">
        <f t="shared" si="6"/>
        <v/>
      </c>
      <c r="I68" s="123" t="str">
        <f t="shared" ref="I68:J68" si="151">IF($Q68="","",U68)</f>
        <v/>
      </c>
      <c r="J68" s="123" t="str">
        <f t="shared" si="151"/>
        <v/>
      </c>
      <c r="K68" s="123" t="str">
        <f t="shared" si="8"/>
        <v/>
      </c>
      <c r="L68" s="123" t="str">
        <f t="shared" ref="L68:M68" si="152">IF($Q68="","",Y68)</f>
        <v/>
      </c>
      <c r="M68" s="123" t="str">
        <f t="shared" si="152"/>
        <v/>
      </c>
      <c r="N68" s="123" t="str">
        <f t="shared" si="10"/>
        <v/>
      </c>
      <c r="O68" s="123" t="str">
        <f t="shared" si="11"/>
        <v/>
      </c>
      <c r="P68" s="2"/>
      <c r="Q68" s="125" t="str">
        <f t="shared" si="12"/>
        <v/>
      </c>
      <c r="R68" s="125"/>
      <c r="S68" s="125" t="str">
        <f>IF($Q68="","","Year "&amp;VLOOKUP($Q68,Events!A:AM,S$2,0))</f>
        <v/>
      </c>
      <c r="T68" s="125" t="str">
        <f>IF($Q68="","",VLOOKUP($Q68,Events!A:AM,T$2,0))</f>
        <v/>
      </c>
      <c r="U68" s="125" t="str">
        <f>IF($Q68="","",VLOOKUP($Q68,Events!A:AM,U$2,0))</f>
        <v/>
      </c>
      <c r="V68" s="125" t="str">
        <f>IF($Q68="","",VLOOKUP($Q68,Events!A:AM,V$2,0))</f>
        <v/>
      </c>
      <c r="W68" s="125" t="str">
        <f t="shared" si="13"/>
        <v/>
      </c>
      <c r="X68" s="125" t="str">
        <f>IF($Q68="","",text(VLOOKUP($Q68,Events!A:AM,X$2,0),"MMM dd")&amp;" "&amp;VLOOKUP($Q68,Events!A:AM,X$2+1,0))</f>
        <v/>
      </c>
      <c r="Y68" s="127" t="str">
        <f>IF($Q68="","",TEXT(VLOOKUP($Q68,Events!A:AM,Y$2,0),"0000"))</f>
        <v/>
      </c>
      <c r="Z68" s="127" t="str">
        <f>IF($Q68="","",TEXT(VLOOKUP($Q68,Events!A:AM,Z$2,0),"00000"))</f>
        <v/>
      </c>
      <c r="AA68" s="125" t="str">
        <f t="shared" si="14"/>
        <v/>
      </c>
      <c r="AB68" s="125" t="str">
        <f>IF($Q68="","",VLOOKUP($Q68,Events!A:AM,AB$2,0))</f>
        <v/>
      </c>
      <c r="AC68" s="125" t="str">
        <f t="shared" si="15"/>
        <v/>
      </c>
      <c r="AD68" s="125" t="str">
        <f>IF($Q68="","",IF(VLOOKUP($Q68,Events!A:AQ,AD$2,0)=1,AD$1,""))</f>
        <v/>
      </c>
      <c r="AE68" s="125" t="str">
        <f t="shared" si="16"/>
        <v/>
      </c>
      <c r="AF68" s="125" t="str">
        <f>IF($Q68="","",IF(VLOOKUP($Q68,Events!A:AQ,AF$2,0)=1,AF$1,""))</f>
        <v/>
      </c>
      <c r="AG68" s="125" t="str">
        <f t="shared" si="17"/>
        <v/>
      </c>
      <c r="AH68" s="125" t="str">
        <f>IF($Q68="","",IF(VLOOKUP($Q68,Events!A:AQ,AH$2,0)=1,AH$1,""))</f>
        <v/>
      </c>
      <c r="AI68" s="125" t="str">
        <f t="shared" si="18"/>
        <v/>
      </c>
      <c r="AJ68" s="125" t="str">
        <f>IF($Q68="","",IF(VLOOKUP($Q68,Events!A:AQ,AJ$2,0)=1,AJ$1,""))</f>
        <v/>
      </c>
      <c r="AK68" s="125" t="str">
        <f t="shared" si="19"/>
        <v/>
      </c>
      <c r="AL68" s="125" t="str">
        <f>IF($Q68="","",IF(VLOOKUP($Q68,Events!A:AQ,AL$2,0)=1,AL$1,""))</f>
        <v/>
      </c>
      <c r="AM68" s="125" t="str">
        <f t="shared" si="20"/>
        <v/>
      </c>
      <c r="AN68" s="125" t="str">
        <f>IF($Q68="","",IF(VLOOKUP($Q68,Events!A:AQ,AN$2,0)=1,AN$1,""))</f>
        <v/>
      </c>
      <c r="AO68" s="125" t="str">
        <f t="shared" si="21"/>
        <v/>
      </c>
      <c r="AP68" s="125" t="str">
        <f>IF($Q68="","",IF(VLOOKUP($Q68,Events!A:AQ,AP$2,0)=1,AP$1,""))</f>
        <v/>
      </c>
      <c r="AQ68" s="125" t="str">
        <f t="shared" si="22"/>
        <v/>
      </c>
      <c r="AR68" s="125" t="str">
        <f>IF($Q68="","",IF(VLOOKUP($Q68,Events!A:AQ,AR$2,0)=1,AR$1,""))</f>
        <v/>
      </c>
      <c r="AS68" s="125" t="str">
        <f t="shared" si="23"/>
        <v/>
      </c>
      <c r="AT68" s="125" t="str">
        <f>IF($Q68="","",IF(VLOOKUP($Q68,Events!A:AQ,AT$2,0)=1,AT$1,""))</f>
        <v/>
      </c>
      <c r="AU68" s="2" t="str">
        <f t="shared" si="24"/>
        <v/>
      </c>
      <c r="AW68" s="2"/>
      <c r="AX68" s="2"/>
      <c r="AY68" s="2"/>
    </row>
    <row r="69">
      <c r="A69" s="2">
        <v>67.0</v>
      </c>
      <c r="B69" s="2">
        <f t="shared" si="4"/>
        <v>0</v>
      </c>
      <c r="C69" s="2">
        <f>Events!AF76</f>
        <v>0</v>
      </c>
      <c r="D69" s="2">
        <f t="shared" si="5"/>
        <v>67</v>
      </c>
      <c r="E69" s="2"/>
      <c r="F69" s="120" t="str">
        <f t="shared" si="1"/>
        <v/>
      </c>
      <c r="G69" s="2"/>
      <c r="H69" s="123" t="str">
        <f t="shared" si="6"/>
        <v/>
      </c>
      <c r="I69" s="123" t="str">
        <f t="shared" ref="I69:J69" si="153">IF($Q69="","",U69)</f>
        <v/>
      </c>
      <c r="J69" s="123" t="str">
        <f t="shared" si="153"/>
        <v/>
      </c>
      <c r="K69" s="123" t="str">
        <f t="shared" si="8"/>
        <v/>
      </c>
      <c r="L69" s="123" t="str">
        <f t="shared" ref="L69:M69" si="154">IF($Q69="","",Y69)</f>
        <v/>
      </c>
      <c r="M69" s="123" t="str">
        <f t="shared" si="154"/>
        <v/>
      </c>
      <c r="N69" s="123" t="str">
        <f t="shared" si="10"/>
        <v/>
      </c>
      <c r="O69" s="123" t="str">
        <f t="shared" si="11"/>
        <v/>
      </c>
      <c r="P69" s="2"/>
      <c r="Q69" s="125" t="str">
        <f t="shared" si="12"/>
        <v/>
      </c>
      <c r="R69" s="125"/>
      <c r="S69" s="125" t="str">
        <f>IF($Q69="","","Year "&amp;VLOOKUP($Q69,Events!A:AM,S$2,0))</f>
        <v/>
      </c>
      <c r="T69" s="125" t="str">
        <f>IF($Q69="","",VLOOKUP($Q69,Events!A:AM,T$2,0))</f>
        <v/>
      </c>
      <c r="U69" s="125" t="str">
        <f>IF($Q69="","",VLOOKUP($Q69,Events!A:AM,U$2,0))</f>
        <v/>
      </c>
      <c r="V69" s="125" t="str">
        <f>IF($Q69="","",VLOOKUP($Q69,Events!A:AM,V$2,0))</f>
        <v/>
      </c>
      <c r="W69" s="125" t="str">
        <f t="shared" si="13"/>
        <v/>
      </c>
      <c r="X69" s="125" t="str">
        <f>IF($Q69="","",text(VLOOKUP($Q69,Events!A:AM,X$2,0),"MMM dd")&amp;" "&amp;VLOOKUP($Q69,Events!A:AM,X$2+1,0))</f>
        <v/>
      </c>
      <c r="Y69" s="127" t="str">
        <f>IF($Q69="","",TEXT(VLOOKUP($Q69,Events!A:AM,Y$2,0),"0000"))</f>
        <v/>
      </c>
      <c r="Z69" s="127" t="str">
        <f>IF($Q69="","",TEXT(VLOOKUP($Q69,Events!A:AM,Z$2,0),"00000"))</f>
        <v/>
      </c>
      <c r="AA69" s="125" t="str">
        <f t="shared" si="14"/>
        <v/>
      </c>
      <c r="AB69" s="125" t="str">
        <f>IF($Q69="","",VLOOKUP($Q69,Events!A:AM,AB$2,0))</f>
        <v/>
      </c>
      <c r="AC69" s="125" t="str">
        <f t="shared" si="15"/>
        <v/>
      </c>
      <c r="AD69" s="125" t="str">
        <f>IF($Q69="","",IF(VLOOKUP($Q69,Events!A:AQ,AD$2,0)=1,AD$1,""))</f>
        <v/>
      </c>
      <c r="AE69" s="125" t="str">
        <f t="shared" si="16"/>
        <v/>
      </c>
      <c r="AF69" s="125" t="str">
        <f>IF($Q69="","",IF(VLOOKUP($Q69,Events!A:AQ,AF$2,0)=1,AF$1,""))</f>
        <v/>
      </c>
      <c r="AG69" s="125" t="str">
        <f t="shared" si="17"/>
        <v/>
      </c>
      <c r="AH69" s="125" t="str">
        <f>IF($Q69="","",IF(VLOOKUP($Q69,Events!A:AQ,AH$2,0)=1,AH$1,""))</f>
        <v/>
      </c>
      <c r="AI69" s="125" t="str">
        <f t="shared" si="18"/>
        <v/>
      </c>
      <c r="AJ69" s="125" t="str">
        <f>IF($Q69="","",IF(VLOOKUP($Q69,Events!A:AQ,AJ$2,0)=1,AJ$1,""))</f>
        <v/>
      </c>
      <c r="AK69" s="125" t="str">
        <f t="shared" si="19"/>
        <v/>
      </c>
      <c r="AL69" s="125" t="str">
        <f>IF($Q69="","",IF(VLOOKUP($Q69,Events!A:AQ,AL$2,0)=1,AL$1,""))</f>
        <v/>
      </c>
      <c r="AM69" s="125" t="str">
        <f t="shared" si="20"/>
        <v/>
      </c>
      <c r="AN69" s="125" t="str">
        <f>IF($Q69="","",IF(VLOOKUP($Q69,Events!A:AQ,AN$2,0)=1,AN$1,""))</f>
        <v/>
      </c>
      <c r="AO69" s="125" t="str">
        <f t="shared" si="21"/>
        <v/>
      </c>
      <c r="AP69" s="125" t="str">
        <f>IF($Q69="","",IF(VLOOKUP($Q69,Events!A:AQ,AP$2,0)=1,AP$1,""))</f>
        <v/>
      </c>
      <c r="AQ69" s="125" t="str">
        <f t="shared" si="22"/>
        <v/>
      </c>
      <c r="AR69" s="125" t="str">
        <f>IF($Q69="","",IF(VLOOKUP($Q69,Events!A:AQ,AR$2,0)=1,AR$1,""))</f>
        <v/>
      </c>
      <c r="AS69" s="125" t="str">
        <f t="shared" si="23"/>
        <v/>
      </c>
      <c r="AT69" s="125" t="str">
        <f>IF($Q69="","",IF(VLOOKUP($Q69,Events!A:AQ,AT$2,0)=1,AT$1,""))</f>
        <v/>
      </c>
      <c r="AU69" s="2" t="str">
        <f t="shared" si="24"/>
        <v/>
      </c>
      <c r="AW69" s="2"/>
      <c r="AX69" s="2"/>
      <c r="AY69" s="2"/>
    </row>
    <row r="70">
      <c r="A70" s="2">
        <v>68.0</v>
      </c>
      <c r="B70" s="2">
        <f t="shared" si="4"/>
        <v>0</v>
      </c>
      <c r="C70" s="2">
        <f>Events!AF77</f>
        <v>0</v>
      </c>
      <c r="D70" s="2">
        <f t="shared" si="5"/>
        <v>68</v>
      </c>
      <c r="E70" s="2"/>
      <c r="F70" s="120" t="str">
        <f t="shared" si="1"/>
        <v/>
      </c>
      <c r="G70" s="2"/>
      <c r="H70" s="123" t="str">
        <f t="shared" si="6"/>
        <v/>
      </c>
      <c r="I70" s="123" t="str">
        <f t="shared" ref="I70:J70" si="155">IF($Q70="","",U70)</f>
        <v/>
      </c>
      <c r="J70" s="123" t="str">
        <f t="shared" si="155"/>
        <v/>
      </c>
      <c r="K70" s="123" t="str">
        <f t="shared" si="8"/>
        <v/>
      </c>
      <c r="L70" s="123" t="str">
        <f t="shared" ref="L70:M70" si="156">IF($Q70="","",Y70)</f>
        <v/>
      </c>
      <c r="M70" s="123" t="str">
        <f t="shared" si="156"/>
        <v/>
      </c>
      <c r="N70" s="123" t="str">
        <f t="shared" si="10"/>
        <v/>
      </c>
      <c r="O70" s="123" t="str">
        <f t="shared" si="11"/>
        <v/>
      </c>
      <c r="P70" s="2"/>
      <c r="Q70" s="125" t="str">
        <f t="shared" si="12"/>
        <v/>
      </c>
      <c r="R70" s="125"/>
      <c r="S70" s="125" t="str">
        <f>IF($Q70="","","Year "&amp;VLOOKUP($Q70,Events!A:AM,S$2,0))</f>
        <v/>
      </c>
      <c r="T70" s="125" t="str">
        <f>IF($Q70="","",VLOOKUP($Q70,Events!A:AM,T$2,0))</f>
        <v/>
      </c>
      <c r="U70" s="125" t="str">
        <f>IF($Q70="","",VLOOKUP($Q70,Events!A:AM,U$2,0))</f>
        <v/>
      </c>
      <c r="V70" s="125" t="str">
        <f>IF($Q70="","",VLOOKUP($Q70,Events!A:AM,V$2,0))</f>
        <v/>
      </c>
      <c r="W70" s="125" t="str">
        <f t="shared" si="13"/>
        <v/>
      </c>
      <c r="X70" s="125" t="str">
        <f>IF($Q70="","",text(VLOOKUP($Q70,Events!A:AM,X$2,0),"MMM dd")&amp;" "&amp;VLOOKUP($Q70,Events!A:AM,X$2+1,0))</f>
        <v/>
      </c>
      <c r="Y70" s="127" t="str">
        <f>IF($Q70="","",TEXT(VLOOKUP($Q70,Events!A:AM,Y$2,0),"0000"))</f>
        <v/>
      </c>
      <c r="Z70" s="127" t="str">
        <f>IF($Q70="","",TEXT(VLOOKUP($Q70,Events!A:AM,Z$2,0),"00000"))</f>
        <v/>
      </c>
      <c r="AA70" s="125" t="str">
        <f t="shared" si="14"/>
        <v/>
      </c>
      <c r="AB70" s="125" t="str">
        <f>IF($Q70="","",VLOOKUP($Q70,Events!A:AM,AB$2,0))</f>
        <v/>
      </c>
      <c r="AC70" s="125" t="str">
        <f t="shared" si="15"/>
        <v/>
      </c>
      <c r="AD70" s="125" t="str">
        <f>IF($Q70="","",IF(VLOOKUP($Q70,Events!A:AQ,AD$2,0)=1,AD$1,""))</f>
        <v/>
      </c>
      <c r="AE70" s="125" t="str">
        <f t="shared" si="16"/>
        <v/>
      </c>
      <c r="AF70" s="125" t="str">
        <f>IF($Q70="","",IF(VLOOKUP($Q70,Events!A:AQ,AF$2,0)=1,AF$1,""))</f>
        <v/>
      </c>
      <c r="AG70" s="125" t="str">
        <f t="shared" si="17"/>
        <v/>
      </c>
      <c r="AH70" s="125" t="str">
        <f>IF($Q70="","",IF(VLOOKUP($Q70,Events!A:AQ,AH$2,0)=1,AH$1,""))</f>
        <v/>
      </c>
      <c r="AI70" s="125" t="str">
        <f t="shared" si="18"/>
        <v/>
      </c>
      <c r="AJ70" s="125" t="str">
        <f>IF($Q70="","",IF(VLOOKUP($Q70,Events!A:AQ,AJ$2,0)=1,AJ$1,""))</f>
        <v/>
      </c>
      <c r="AK70" s="125" t="str">
        <f t="shared" si="19"/>
        <v/>
      </c>
      <c r="AL70" s="125" t="str">
        <f>IF($Q70="","",IF(VLOOKUP($Q70,Events!A:AQ,AL$2,0)=1,AL$1,""))</f>
        <v/>
      </c>
      <c r="AM70" s="125" t="str">
        <f t="shared" si="20"/>
        <v/>
      </c>
      <c r="AN70" s="125" t="str">
        <f>IF($Q70="","",IF(VLOOKUP($Q70,Events!A:AQ,AN$2,0)=1,AN$1,""))</f>
        <v/>
      </c>
      <c r="AO70" s="125" t="str">
        <f t="shared" si="21"/>
        <v/>
      </c>
      <c r="AP70" s="125" t="str">
        <f>IF($Q70="","",IF(VLOOKUP($Q70,Events!A:AQ,AP$2,0)=1,AP$1,""))</f>
        <v/>
      </c>
      <c r="AQ70" s="125" t="str">
        <f t="shared" si="22"/>
        <v/>
      </c>
      <c r="AR70" s="125" t="str">
        <f>IF($Q70="","",IF(VLOOKUP($Q70,Events!A:AQ,AR$2,0)=1,AR$1,""))</f>
        <v/>
      </c>
      <c r="AS70" s="125" t="str">
        <f t="shared" si="23"/>
        <v/>
      </c>
      <c r="AT70" s="125" t="str">
        <f>IF($Q70="","",IF(VLOOKUP($Q70,Events!A:AQ,AT$2,0)=1,AT$1,""))</f>
        <v/>
      </c>
      <c r="AU70" s="2" t="str">
        <f t="shared" si="24"/>
        <v/>
      </c>
      <c r="AW70" s="2"/>
      <c r="AX70" s="2"/>
      <c r="AY70" s="2"/>
    </row>
    <row r="71">
      <c r="A71" s="2">
        <v>69.0</v>
      </c>
      <c r="B71" s="2">
        <f t="shared" si="4"/>
        <v>0</v>
      </c>
      <c r="C71" s="2">
        <f>Events!AF78</f>
        <v>0</v>
      </c>
      <c r="D71" s="2">
        <f t="shared" si="5"/>
        <v>69</v>
      </c>
      <c r="E71" s="2"/>
      <c r="F71" s="120" t="str">
        <f t="shared" si="1"/>
        <v/>
      </c>
      <c r="G71" s="2"/>
      <c r="H71" s="123" t="str">
        <f t="shared" si="6"/>
        <v/>
      </c>
      <c r="I71" s="123" t="str">
        <f t="shared" ref="I71:J71" si="157">IF($Q71="","",U71)</f>
        <v/>
      </c>
      <c r="J71" s="123" t="str">
        <f t="shared" si="157"/>
        <v/>
      </c>
      <c r="K71" s="123" t="str">
        <f t="shared" si="8"/>
        <v/>
      </c>
      <c r="L71" s="123" t="str">
        <f t="shared" ref="L71:M71" si="158">IF($Q71="","",Y71)</f>
        <v/>
      </c>
      <c r="M71" s="123" t="str">
        <f t="shared" si="158"/>
        <v/>
      </c>
      <c r="N71" s="123" t="str">
        <f t="shared" si="10"/>
        <v/>
      </c>
      <c r="O71" s="123" t="str">
        <f t="shared" si="11"/>
        <v/>
      </c>
      <c r="P71" s="2"/>
      <c r="Q71" s="125" t="str">
        <f t="shared" si="12"/>
        <v/>
      </c>
      <c r="R71" s="125"/>
      <c r="S71" s="125" t="str">
        <f>IF($Q71="","","Year "&amp;VLOOKUP($Q71,Events!A:AM,S$2,0))</f>
        <v/>
      </c>
      <c r="T71" s="125" t="str">
        <f>IF($Q71="","",VLOOKUP($Q71,Events!A:AM,T$2,0))</f>
        <v/>
      </c>
      <c r="U71" s="125" t="str">
        <f>IF($Q71="","",VLOOKUP($Q71,Events!A:AM,U$2,0))</f>
        <v/>
      </c>
      <c r="V71" s="125" t="str">
        <f>IF($Q71="","",VLOOKUP($Q71,Events!A:AM,V$2,0))</f>
        <v/>
      </c>
      <c r="W71" s="125" t="str">
        <f t="shared" si="13"/>
        <v/>
      </c>
      <c r="X71" s="125" t="str">
        <f>IF($Q71="","",text(VLOOKUP($Q71,Events!A:AM,X$2,0),"MMM dd")&amp;" "&amp;VLOOKUP($Q71,Events!A:AM,X$2+1,0))</f>
        <v/>
      </c>
      <c r="Y71" s="127" t="str">
        <f>IF($Q71="","",TEXT(VLOOKUP($Q71,Events!A:AM,Y$2,0),"0000"))</f>
        <v/>
      </c>
      <c r="Z71" s="127" t="str">
        <f>IF($Q71="","",TEXT(VLOOKUP($Q71,Events!A:AM,Z$2,0),"00000"))</f>
        <v/>
      </c>
      <c r="AA71" s="125" t="str">
        <f t="shared" si="14"/>
        <v/>
      </c>
      <c r="AB71" s="125" t="str">
        <f>IF($Q71="","",VLOOKUP($Q71,Events!A:AM,AB$2,0))</f>
        <v/>
      </c>
      <c r="AC71" s="125" t="str">
        <f t="shared" si="15"/>
        <v/>
      </c>
      <c r="AD71" s="125" t="str">
        <f>IF($Q71="","",IF(VLOOKUP($Q71,Events!A:AQ,AD$2,0)=1,AD$1,""))</f>
        <v/>
      </c>
      <c r="AE71" s="125" t="str">
        <f t="shared" si="16"/>
        <v/>
      </c>
      <c r="AF71" s="125" t="str">
        <f>IF($Q71="","",IF(VLOOKUP($Q71,Events!A:AQ,AF$2,0)=1,AF$1,""))</f>
        <v/>
      </c>
      <c r="AG71" s="125" t="str">
        <f t="shared" si="17"/>
        <v/>
      </c>
      <c r="AH71" s="125" t="str">
        <f>IF($Q71="","",IF(VLOOKUP($Q71,Events!A:AQ,AH$2,0)=1,AH$1,""))</f>
        <v/>
      </c>
      <c r="AI71" s="125" t="str">
        <f t="shared" si="18"/>
        <v/>
      </c>
      <c r="AJ71" s="125" t="str">
        <f>IF($Q71="","",IF(VLOOKUP($Q71,Events!A:AQ,AJ$2,0)=1,AJ$1,""))</f>
        <v/>
      </c>
      <c r="AK71" s="125" t="str">
        <f t="shared" si="19"/>
        <v/>
      </c>
      <c r="AL71" s="125" t="str">
        <f>IF($Q71="","",IF(VLOOKUP($Q71,Events!A:AQ,AL$2,0)=1,AL$1,""))</f>
        <v/>
      </c>
      <c r="AM71" s="125" t="str">
        <f t="shared" si="20"/>
        <v/>
      </c>
      <c r="AN71" s="125" t="str">
        <f>IF($Q71="","",IF(VLOOKUP($Q71,Events!A:AQ,AN$2,0)=1,AN$1,""))</f>
        <v/>
      </c>
      <c r="AO71" s="125" t="str">
        <f t="shared" si="21"/>
        <v/>
      </c>
      <c r="AP71" s="125" t="str">
        <f>IF($Q71="","",IF(VLOOKUP($Q71,Events!A:AQ,AP$2,0)=1,AP$1,""))</f>
        <v/>
      </c>
      <c r="AQ71" s="125" t="str">
        <f t="shared" si="22"/>
        <v/>
      </c>
      <c r="AR71" s="125" t="str">
        <f>IF($Q71="","",IF(VLOOKUP($Q71,Events!A:AQ,AR$2,0)=1,AR$1,""))</f>
        <v/>
      </c>
      <c r="AS71" s="125" t="str">
        <f t="shared" si="23"/>
        <v/>
      </c>
      <c r="AT71" s="125" t="str">
        <f>IF($Q71="","",IF(VLOOKUP($Q71,Events!A:AQ,AT$2,0)=1,AT$1,""))</f>
        <v/>
      </c>
      <c r="AU71" s="2" t="str">
        <f t="shared" si="24"/>
        <v/>
      </c>
      <c r="AW71" s="2"/>
      <c r="AX71" s="2"/>
      <c r="AY71" s="2"/>
    </row>
    <row r="72">
      <c r="A72" s="2">
        <v>70.0</v>
      </c>
      <c r="B72" s="2">
        <f t="shared" si="4"/>
        <v>0</v>
      </c>
      <c r="C72" s="2">
        <f>Events!AF79</f>
        <v>0</v>
      </c>
      <c r="D72" s="2">
        <f t="shared" si="5"/>
        <v>70</v>
      </c>
      <c r="E72" s="2"/>
      <c r="F72" s="120" t="str">
        <f t="shared" si="1"/>
        <v/>
      </c>
      <c r="G72" s="2"/>
      <c r="H72" s="123" t="str">
        <f t="shared" si="6"/>
        <v/>
      </c>
      <c r="I72" s="123" t="str">
        <f t="shared" ref="I72:J72" si="159">IF($Q72="","",U72)</f>
        <v/>
      </c>
      <c r="J72" s="123" t="str">
        <f t="shared" si="159"/>
        <v/>
      </c>
      <c r="K72" s="123" t="str">
        <f t="shared" si="8"/>
        <v/>
      </c>
      <c r="L72" s="123" t="str">
        <f t="shared" ref="L72:M72" si="160">IF($Q72="","",Y72)</f>
        <v/>
      </c>
      <c r="M72" s="123" t="str">
        <f t="shared" si="160"/>
        <v/>
      </c>
      <c r="N72" s="123" t="str">
        <f t="shared" si="10"/>
        <v/>
      </c>
      <c r="O72" s="123" t="str">
        <f t="shared" si="11"/>
        <v/>
      </c>
      <c r="P72" s="2"/>
      <c r="Q72" s="125" t="str">
        <f t="shared" si="12"/>
        <v/>
      </c>
      <c r="R72" s="125"/>
      <c r="S72" s="125" t="str">
        <f>IF($Q72="","","Year "&amp;VLOOKUP($Q72,Events!A:AM,S$2,0))</f>
        <v/>
      </c>
      <c r="T72" s="125" t="str">
        <f>IF($Q72="","",VLOOKUP($Q72,Events!A:AM,T$2,0))</f>
        <v/>
      </c>
      <c r="U72" s="125" t="str">
        <f>IF($Q72="","",VLOOKUP($Q72,Events!A:AM,U$2,0))</f>
        <v/>
      </c>
      <c r="V72" s="125" t="str">
        <f>IF($Q72="","",VLOOKUP($Q72,Events!A:AM,V$2,0))</f>
        <v/>
      </c>
      <c r="W72" s="125" t="str">
        <f t="shared" si="13"/>
        <v/>
      </c>
      <c r="X72" s="125" t="str">
        <f>IF($Q72="","",text(VLOOKUP($Q72,Events!A:AM,X$2,0),"MMM dd")&amp;" "&amp;VLOOKUP($Q72,Events!A:AM,X$2+1,0))</f>
        <v/>
      </c>
      <c r="Y72" s="127" t="str">
        <f>IF($Q72="","",TEXT(VLOOKUP($Q72,Events!A:AM,Y$2,0),"0000"))</f>
        <v/>
      </c>
      <c r="Z72" s="127" t="str">
        <f>IF($Q72="","",TEXT(VLOOKUP($Q72,Events!A:AM,Z$2,0),"00000"))</f>
        <v/>
      </c>
      <c r="AA72" s="125" t="str">
        <f t="shared" si="14"/>
        <v/>
      </c>
      <c r="AB72" s="125" t="str">
        <f>IF($Q72="","",VLOOKUP($Q72,Events!A:AM,AB$2,0))</f>
        <v/>
      </c>
      <c r="AC72" s="125" t="str">
        <f t="shared" si="15"/>
        <v/>
      </c>
      <c r="AD72" s="125" t="str">
        <f>IF($Q72="","",IF(VLOOKUP($Q72,Events!A:AQ,AD$2,0)=1,AD$1,""))</f>
        <v/>
      </c>
      <c r="AE72" s="125" t="str">
        <f t="shared" si="16"/>
        <v/>
      </c>
      <c r="AF72" s="125" t="str">
        <f>IF($Q72="","",IF(VLOOKUP($Q72,Events!A:AQ,AF$2,0)=1,AF$1,""))</f>
        <v/>
      </c>
      <c r="AG72" s="125" t="str">
        <f t="shared" si="17"/>
        <v/>
      </c>
      <c r="AH72" s="125" t="str">
        <f>IF($Q72="","",IF(VLOOKUP($Q72,Events!A:AQ,AH$2,0)=1,AH$1,""))</f>
        <v/>
      </c>
      <c r="AI72" s="125" t="str">
        <f t="shared" si="18"/>
        <v/>
      </c>
      <c r="AJ72" s="125" t="str">
        <f>IF($Q72="","",IF(VLOOKUP($Q72,Events!A:AQ,AJ$2,0)=1,AJ$1,""))</f>
        <v/>
      </c>
      <c r="AK72" s="125" t="str">
        <f t="shared" si="19"/>
        <v/>
      </c>
      <c r="AL72" s="125" t="str">
        <f>IF($Q72="","",IF(VLOOKUP($Q72,Events!A:AQ,AL$2,0)=1,AL$1,""))</f>
        <v/>
      </c>
      <c r="AM72" s="125" t="str">
        <f t="shared" si="20"/>
        <v/>
      </c>
      <c r="AN72" s="125" t="str">
        <f>IF($Q72="","",IF(VLOOKUP($Q72,Events!A:AQ,AN$2,0)=1,AN$1,""))</f>
        <v/>
      </c>
      <c r="AO72" s="125" t="str">
        <f t="shared" si="21"/>
        <v/>
      </c>
      <c r="AP72" s="125" t="str">
        <f>IF($Q72="","",IF(VLOOKUP($Q72,Events!A:AQ,AP$2,0)=1,AP$1,""))</f>
        <v/>
      </c>
      <c r="AQ72" s="125" t="str">
        <f t="shared" si="22"/>
        <v/>
      </c>
      <c r="AR72" s="125" t="str">
        <f>IF($Q72="","",IF(VLOOKUP($Q72,Events!A:AQ,AR$2,0)=1,AR$1,""))</f>
        <v/>
      </c>
      <c r="AS72" s="125" t="str">
        <f t="shared" si="23"/>
        <v/>
      </c>
      <c r="AT72" s="125" t="str">
        <f>IF($Q72="","",IF(VLOOKUP($Q72,Events!A:AQ,AT$2,0)=1,AT$1,""))</f>
        <v/>
      </c>
      <c r="AU72" s="2" t="str">
        <f t="shared" si="24"/>
        <v/>
      </c>
      <c r="AW72" s="2"/>
      <c r="AX72" s="2"/>
      <c r="AY72" s="2"/>
    </row>
    <row r="73">
      <c r="A73" s="2">
        <v>71.0</v>
      </c>
      <c r="B73" s="2">
        <f t="shared" si="4"/>
        <v>0</v>
      </c>
      <c r="C73" s="2">
        <f>Events!AF80</f>
        <v>0</v>
      </c>
      <c r="D73" s="2">
        <f t="shared" si="5"/>
        <v>71</v>
      </c>
      <c r="E73" s="2"/>
      <c r="F73" s="120" t="str">
        <f t="shared" si="1"/>
        <v/>
      </c>
      <c r="G73" s="2"/>
      <c r="H73" s="123" t="str">
        <f t="shared" si="6"/>
        <v/>
      </c>
      <c r="I73" s="123" t="str">
        <f t="shared" ref="I73:J73" si="161">IF($Q73="","",U73)</f>
        <v/>
      </c>
      <c r="J73" s="123" t="str">
        <f t="shared" si="161"/>
        <v/>
      </c>
      <c r="K73" s="123" t="str">
        <f t="shared" si="8"/>
        <v/>
      </c>
      <c r="L73" s="123" t="str">
        <f t="shared" ref="L73:M73" si="162">IF($Q73="","",Y73)</f>
        <v/>
      </c>
      <c r="M73" s="123" t="str">
        <f t="shared" si="162"/>
        <v/>
      </c>
      <c r="N73" s="123" t="str">
        <f t="shared" si="10"/>
        <v/>
      </c>
      <c r="O73" s="123" t="str">
        <f t="shared" si="11"/>
        <v/>
      </c>
      <c r="P73" s="2"/>
      <c r="Q73" s="125" t="str">
        <f t="shared" si="12"/>
        <v/>
      </c>
      <c r="R73" s="125"/>
      <c r="S73" s="125" t="str">
        <f>IF($Q73="","","Year "&amp;VLOOKUP($Q73,Events!A:AM,S$2,0))</f>
        <v/>
      </c>
      <c r="T73" s="125" t="str">
        <f>IF($Q73="","",VLOOKUP($Q73,Events!A:AM,T$2,0))</f>
        <v/>
      </c>
      <c r="U73" s="125" t="str">
        <f>IF($Q73="","",VLOOKUP($Q73,Events!A:AM,U$2,0))</f>
        <v/>
      </c>
      <c r="V73" s="125" t="str">
        <f>IF($Q73="","",VLOOKUP($Q73,Events!A:AM,V$2,0))</f>
        <v/>
      </c>
      <c r="W73" s="125" t="str">
        <f t="shared" si="13"/>
        <v/>
      </c>
      <c r="X73" s="125" t="str">
        <f>IF($Q73="","",text(VLOOKUP($Q73,Events!A:AM,X$2,0),"MMM dd")&amp;" "&amp;VLOOKUP($Q73,Events!A:AM,X$2+1,0))</f>
        <v/>
      </c>
      <c r="Y73" s="127" t="str">
        <f>IF($Q73="","",TEXT(VLOOKUP($Q73,Events!A:AM,Y$2,0),"0000"))</f>
        <v/>
      </c>
      <c r="Z73" s="127" t="str">
        <f>IF($Q73="","",TEXT(VLOOKUP($Q73,Events!A:AM,Z$2,0),"00000"))</f>
        <v/>
      </c>
      <c r="AA73" s="125" t="str">
        <f t="shared" si="14"/>
        <v/>
      </c>
      <c r="AB73" s="125" t="str">
        <f>IF($Q73="","",VLOOKUP($Q73,Events!A:AM,AB$2,0))</f>
        <v/>
      </c>
      <c r="AC73" s="125" t="str">
        <f t="shared" si="15"/>
        <v/>
      </c>
      <c r="AD73" s="125" t="str">
        <f>IF($Q73="","",IF(VLOOKUP($Q73,Events!A:AQ,AD$2,0)=1,AD$1,""))</f>
        <v/>
      </c>
      <c r="AE73" s="125" t="str">
        <f t="shared" si="16"/>
        <v/>
      </c>
      <c r="AF73" s="125" t="str">
        <f>IF($Q73="","",IF(VLOOKUP($Q73,Events!A:AQ,AF$2,0)=1,AF$1,""))</f>
        <v/>
      </c>
      <c r="AG73" s="125" t="str">
        <f t="shared" si="17"/>
        <v/>
      </c>
      <c r="AH73" s="125" t="str">
        <f>IF($Q73="","",IF(VLOOKUP($Q73,Events!A:AQ,AH$2,0)=1,AH$1,""))</f>
        <v/>
      </c>
      <c r="AI73" s="125" t="str">
        <f t="shared" si="18"/>
        <v/>
      </c>
      <c r="AJ73" s="125" t="str">
        <f>IF($Q73="","",IF(VLOOKUP($Q73,Events!A:AQ,AJ$2,0)=1,AJ$1,""))</f>
        <v/>
      </c>
      <c r="AK73" s="125" t="str">
        <f t="shared" si="19"/>
        <v/>
      </c>
      <c r="AL73" s="125" t="str">
        <f>IF($Q73="","",IF(VLOOKUP($Q73,Events!A:AQ,AL$2,0)=1,AL$1,""))</f>
        <v/>
      </c>
      <c r="AM73" s="125" t="str">
        <f t="shared" si="20"/>
        <v/>
      </c>
      <c r="AN73" s="125" t="str">
        <f>IF($Q73="","",IF(VLOOKUP($Q73,Events!A:AQ,AN$2,0)=1,AN$1,""))</f>
        <v/>
      </c>
      <c r="AO73" s="125" t="str">
        <f t="shared" si="21"/>
        <v/>
      </c>
      <c r="AP73" s="125" t="str">
        <f>IF($Q73="","",IF(VLOOKUP($Q73,Events!A:AQ,AP$2,0)=1,AP$1,""))</f>
        <v/>
      </c>
      <c r="AQ73" s="125" t="str">
        <f t="shared" si="22"/>
        <v/>
      </c>
      <c r="AR73" s="125" t="str">
        <f>IF($Q73="","",IF(VLOOKUP($Q73,Events!A:AQ,AR$2,0)=1,AR$1,""))</f>
        <v/>
      </c>
      <c r="AS73" s="125" t="str">
        <f t="shared" si="23"/>
        <v/>
      </c>
      <c r="AT73" s="125" t="str">
        <f>IF($Q73="","",IF(VLOOKUP($Q73,Events!A:AQ,AT$2,0)=1,AT$1,""))</f>
        <v/>
      </c>
      <c r="AU73" s="2" t="str">
        <f t="shared" si="24"/>
        <v/>
      </c>
      <c r="AW73" s="2"/>
      <c r="AX73" s="2"/>
      <c r="AY73" s="2"/>
    </row>
    <row r="74">
      <c r="A74" s="2">
        <v>72.0</v>
      </c>
      <c r="B74" s="2">
        <f t="shared" si="4"/>
        <v>0</v>
      </c>
      <c r="C74" s="2">
        <f>Events!AF81</f>
        <v>0</v>
      </c>
      <c r="D74" s="2">
        <f t="shared" si="5"/>
        <v>72</v>
      </c>
      <c r="E74" s="2"/>
      <c r="F74" s="120" t="str">
        <f t="shared" si="1"/>
        <v/>
      </c>
      <c r="G74" s="2"/>
      <c r="H74" s="123" t="str">
        <f t="shared" si="6"/>
        <v/>
      </c>
      <c r="I74" s="123" t="str">
        <f t="shared" ref="I74:J74" si="163">IF($Q74="","",U74)</f>
        <v/>
      </c>
      <c r="J74" s="123" t="str">
        <f t="shared" si="163"/>
        <v/>
      </c>
      <c r="K74" s="123" t="str">
        <f t="shared" si="8"/>
        <v/>
      </c>
      <c r="L74" s="123" t="str">
        <f t="shared" ref="L74:M74" si="164">IF($Q74="","",Y74)</f>
        <v/>
      </c>
      <c r="M74" s="123" t="str">
        <f t="shared" si="164"/>
        <v/>
      </c>
      <c r="N74" s="123" t="str">
        <f t="shared" si="10"/>
        <v/>
      </c>
      <c r="O74" s="123" t="str">
        <f t="shared" si="11"/>
        <v/>
      </c>
      <c r="P74" s="2"/>
      <c r="Q74" s="125" t="str">
        <f t="shared" si="12"/>
        <v/>
      </c>
      <c r="R74" s="125"/>
      <c r="S74" s="125" t="str">
        <f>IF($Q74="","","Year "&amp;VLOOKUP($Q74,Events!A:AM,S$2,0))</f>
        <v/>
      </c>
      <c r="T74" s="125" t="str">
        <f>IF($Q74="","",VLOOKUP($Q74,Events!A:AM,T$2,0))</f>
        <v/>
      </c>
      <c r="U74" s="125" t="str">
        <f>IF($Q74="","",VLOOKUP($Q74,Events!A:AM,U$2,0))</f>
        <v/>
      </c>
      <c r="V74" s="125" t="str">
        <f>IF($Q74="","",VLOOKUP($Q74,Events!A:AM,V$2,0))</f>
        <v/>
      </c>
      <c r="W74" s="125" t="str">
        <f t="shared" si="13"/>
        <v/>
      </c>
      <c r="X74" s="125" t="str">
        <f>IF($Q74="","",text(VLOOKUP($Q74,Events!A:AM,X$2,0),"MMM dd")&amp;" "&amp;VLOOKUP($Q74,Events!A:AM,X$2+1,0))</f>
        <v/>
      </c>
      <c r="Y74" s="127" t="str">
        <f>IF($Q74="","",TEXT(VLOOKUP($Q74,Events!A:AM,Y$2,0),"0000"))</f>
        <v/>
      </c>
      <c r="Z74" s="127" t="str">
        <f>IF($Q74="","",TEXT(VLOOKUP($Q74,Events!A:AM,Z$2,0),"00000"))</f>
        <v/>
      </c>
      <c r="AA74" s="125" t="str">
        <f t="shared" si="14"/>
        <v/>
      </c>
      <c r="AB74" s="125" t="str">
        <f>IF($Q74="","",VLOOKUP($Q74,Events!A:AM,AB$2,0))</f>
        <v/>
      </c>
      <c r="AC74" s="125" t="str">
        <f t="shared" si="15"/>
        <v/>
      </c>
      <c r="AD74" s="125" t="str">
        <f>IF($Q74="","",IF(VLOOKUP($Q74,Events!A:AQ,AD$2,0)=1,AD$1,""))</f>
        <v/>
      </c>
      <c r="AE74" s="125" t="str">
        <f t="shared" si="16"/>
        <v/>
      </c>
      <c r="AF74" s="125" t="str">
        <f>IF($Q74="","",IF(VLOOKUP($Q74,Events!A:AQ,AF$2,0)=1,AF$1,""))</f>
        <v/>
      </c>
      <c r="AG74" s="125" t="str">
        <f t="shared" si="17"/>
        <v/>
      </c>
      <c r="AH74" s="125" t="str">
        <f>IF($Q74="","",IF(VLOOKUP($Q74,Events!A:AQ,AH$2,0)=1,AH$1,""))</f>
        <v/>
      </c>
      <c r="AI74" s="125" t="str">
        <f t="shared" si="18"/>
        <v/>
      </c>
      <c r="AJ74" s="125" t="str">
        <f>IF($Q74="","",IF(VLOOKUP($Q74,Events!A:AQ,AJ$2,0)=1,AJ$1,""))</f>
        <v/>
      </c>
      <c r="AK74" s="125" t="str">
        <f t="shared" si="19"/>
        <v/>
      </c>
      <c r="AL74" s="125" t="str">
        <f>IF($Q74="","",IF(VLOOKUP($Q74,Events!A:AQ,AL$2,0)=1,AL$1,""))</f>
        <v/>
      </c>
      <c r="AM74" s="125" t="str">
        <f t="shared" si="20"/>
        <v/>
      </c>
      <c r="AN74" s="125" t="str">
        <f>IF($Q74="","",IF(VLOOKUP($Q74,Events!A:AQ,AN$2,0)=1,AN$1,""))</f>
        <v/>
      </c>
      <c r="AO74" s="125" t="str">
        <f t="shared" si="21"/>
        <v/>
      </c>
      <c r="AP74" s="125" t="str">
        <f>IF($Q74="","",IF(VLOOKUP($Q74,Events!A:AQ,AP$2,0)=1,AP$1,""))</f>
        <v/>
      </c>
      <c r="AQ74" s="125" t="str">
        <f t="shared" si="22"/>
        <v/>
      </c>
      <c r="AR74" s="125" t="str">
        <f>IF($Q74="","",IF(VLOOKUP($Q74,Events!A:AQ,AR$2,0)=1,AR$1,""))</f>
        <v/>
      </c>
      <c r="AS74" s="125" t="str">
        <f t="shared" si="23"/>
        <v/>
      </c>
      <c r="AT74" s="125" t="str">
        <f>IF($Q74="","",IF(VLOOKUP($Q74,Events!A:AQ,AT$2,0)=1,AT$1,""))</f>
        <v/>
      </c>
      <c r="AU74" s="2" t="str">
        <f t="shared" si="24"/>
        <v/>
      </c>
      <c r="AW74" s="2"/>
      <c r="AX74" s="2"/>
      <c r="AY74" s="2"/>
    </row>
    <row r="75">
      <c r="A75" s="2">
        <v>73.0</v>
      </c>
      <c r="B75" s="2">
        <f t="shared" si="4"/>
        <v>0</v>
      </c>
      <c r="C75" s="2">
        <f>Events!AF82</f>
        <v>0</v>
      </c>
      <c r="D75" s="2">
        <f t="shared" si="5"/>
        <v>73</v>
      </c>
      <c r="E75" s="2"/>
      <c r="F75" s="120" t="str">
        <f t="shared" si="1"/>
        <v/>
      </c>
      <c r="G75" s="2"/>
      <c r="H75" s="123" t="str">
        <f t="shared" si="6"/>
        <v/>
      </c>
      <c r="I75" s="123" t="str">
        <f t="shared" ref="I75:J75" si="165">IF($Q75="","",U75)</f>
        <v/>
      </c>
      <c r="J75" s="123" t="str">
        <f t="shared" si="165"/>
        <v/>
      </c>
      <c r="K75" s="123" t="str">
        <f t="shared" si="8"/>
        <v/>
      </c>
      <c r="L75" s="123" t="str">
        <f t="shared" ref="L75:M75" si="166">IF($Q75="","",Y75)</f>
        <v/>
      </c>
      <c r="M75" s="123" t="str">
        <f t="shared" si="166"/>
        <v/>
      </c>
      <c r="N75" s="123" t="str">
        <f t="shared" si="10"/>
        <v/>
      </c>
      <c r="O75" s="123" t="str">
        <f t="shared" si="11"/>
        <v/>
      </c>
      <c r="P75" s="2"/>
      <c r="Q75" s="125" t="str">
        <f t="shared" si="12"/>
        <v/>
      </c>
      <c r="R75" s="125"/>
      <c r="S75" s="125" t="str">
        <f>IF($Q75="","","Year "&amp;VLOOKUP($Q75,Events!A:AM,S$2,0))</f>
        <v/>
      </c>
      <c r="T75" s="125" t="str">
        <f>IF($Q75="","",VLOOKUP($Q75,Events!A:AM,T$2,0))</f>
        <v/>
      </c>
      <c r="U75" s="125" t="str">
        <f>IF($Q75="","",VLOOKUP($Q75,Events!A:AM,U$2,0))</f>
        <v/>
      </c>
      <c r="V75" s="125" t="str">
        <f>IF($Q75="","",VLOOKUP($Q75,Events!A:AM,V$2,0))</f>
        <v/>
      </c>
      <c r="W75" s="125" t="str">
        <f t="shared" si="13"/>
        <v/>
      </c>
      <c r="X75" s="125" t="str">
        <f>IF($Q75="","",text(VLOOKUP($Q75,Events!A:AM,X$2,0),"MMM dd")&amp;" "&amp;VLOOKUP($Q75,Events!A:AM,X$2+1,0))</f>
        <v/>
      </c>
      <c r="Y75" s="127" t="str">
        <f>IF($Q75="","",TEXT(VLOOKUP($Q75,Events!A:AM,Y$2,0),"0000"))</f>
        <v/>
      </c>
      <c r="Z75" s="127" t="str">
        <f>IF($Q75="","",TEXT(VLOOKUP($Q75,Events!A:AM,Z$2,0),"00000"))</f>
        <v/>
      </c>
      <c r="AA75" s="125" t="str">
        <f t="shared" si="14"/>
        <v/>
      </c>
      <c r="AB75" s="125" t="str">
        <f>IF($Q75="","",VLOOKUP($Q75,Events!A:AM,AB$2,0))</f>
        <v/>
      </c>
      <c r="AC75" s="125" t="str">
        <f t="shared" si="15"/>
        <v/>
      </c>
      <c r="AD75" s="125" t="str">
        <f>IF($Q75="","",IF(VLOOKUP($Q75,Events!A:AQ,AD$2,0)=1,AD$1,""))</f>
        <v/>
      </c>
      <c r="AE75" s="125" t="str">
        <f t="shared" si="16"/>
        <v/>
      </c>
      <c r="AF75" s="125" t="str">
        <f>IF($Q75="","",IF(VLOOKUP($Q75,Events!A:AQ,AF$2,0)=1,AF$1,""))</f>
        <v/>
      </c>
      <c r="AG75" s="125" t="str">
        <f t="shared" si="17"/>
        <v/>
      </c>
      <c r="AH75" s="125" t="str">
        <f>IF($Q75="","",IF(VLOOKUP($Q75,Events!A:AQ,AH$2,0)=1,AH$1,""))</f>
        <v/>
      </c>
      <c r="AI75" s="125" t="str">
        <f t="shared" si="18"/>
        <v/>
      </c>
      <c r="AJ75" s="125" t="str">
        <f>IF($Q75="","",IF(VLOOKUP($Q75,Events!A:AQ,AJ$2,0)=1,AJ$1,""))</f>
        <v/>
      </c>
      <c r="AK75" s="125" t="str">
        <f t="shared" si="19"/>
        <v/>
      </c>
      <c r="AL75" s="125" t="str">
        <f>IF($Q75="","",IF(VLOOKUP($Q75,Events!A:AQ,AL$2,0)=1,AL$1,""))</f>
        <v/>
      </c>
      <c r="AM75" s="125" t="str">
        <f t="shared" si="20"/>
        <v/>
      </c>
      <c r="AN75" s="125" t="str">
        <f>IF($Q75="","",IF(VLOOKUP($Q75,Events!A:AQ,AN$2,0)=1,AN$1,""))</f>
        <v/>
      </c>
      <c r="AO75" s="125" t="str">
        <f t="shared" si="21"/>
        <v/>
      </c>
      <c r="AP75" s="125" t="str">
        <f>IF($Q75="","",IF(VLOOKUP($Q75,Events!A:AQ,AP$2,0)=1,AP$1,""))</f>
        <v/>
      </c>
      <c r="AQ75" s="125" t="str">
        <f t="shared" si="22"/>
        <v/>
      </c>
      <c r="AR75" s="125" t="str">
        <f>IF($Q75="","",IF(VLOOKUP($Q75,Events!A:AQ,AR$2,0)=1,AR$1,""))</f>
        <v/>
      </c>
      <c r="AS75" s="125" t="str">
        <f t="shared" si="23"/>
        <v/>
      </c>
      <c r="AT75" s="125" t="str">
        <f>IF($Q75="","",IF(VLOOKUP($Q75,Events!A:AQ,AT$2,0)=1,AT$1,""))</f>
        <v/>
      </c>
      <c r="AU75" s="2" t="str">
        <f t="shared" si="24"/>
        <v/>
      </c>
      <c r="AW75" s="2"/>
      <c r="AX75" s="2"/>
      <c r="AY75" s="2"/>
    </row>
    <row r="76">
      <c r="A76" s="2">
        <v>74.0</v>
      </c>
      <c r="B76" s="2">
        <f t="shared" si="4"/>
        <v>0</v>
      </c>
      <c r="C76" s="2">
        <f>Events!AF83</f>
        <v>0</v>
      </c>
      <c r="D76" s="2">
        <f t="shared" si="5"/>
        <v>74</v>
      </c>
      <c r="E76" s="2"/>
      <c r="F76" s="120" t="str">
        <f t="shared" si="1"/>
        <v/>
      </c>
      <c r="G76" s="2"/>
      <c r="H76" s="123" t="str">
        <f t="shared" si="6"/>
        <v/>
      </c>
      <c r="I76" s="123" t="str">
        <f t="shared" ref="I76:J76" si="167">IF($Q76="","",U76)</f>
        <v/>
      </c>
      <c r="J76" s="123" t="str">
        <f t="shared" si="167"/>
        <v/>
      </c>
      <c r="K76" s="123" t="str">
        <f t="shared" si="8"/>
        <v/>
      </c>
      <c r="L76" s="123" t="str">
        <f t="shared" ref="L76:M76" si="168">IF($Q76="","",Y76)</f>
        <v/>
      </c>
      <c r="M76" s="123" t="str">
        <f t="shared" si="168"/>
        <v/>
      </c>
      <c r="N76" s="123" t="str">
        <f t="shared" si="10"/>
        <v/>
      </c>
      <c r="O76" s="123" t="str">
        <f t="shared" si="11"/>
        <v/>
      </c>
      <c r="P76" s="2"/>
      <c r="Q76" s="125" t="str">
        <f t="shared" si="12"/>
        <v/>
      </c>
      <c r="R76" s="125"/>
      <c r="S76" s="125" t="str">
        <f>IF($Q76="","","Year "&amp;VLOOKUP($Q76,Events!A:AM,S$2,0))</f>
        <v/>
      </c>
      <c r="T76" s="125" t="str">
        <f>IF($Q76="","",VLOOKUP($Q76,Events!A:AM,T$2,0))</f>
        <v/>
      </c>
      <c r="U76" s="125" t="str">
        <f>IF($Q76="","",VLOOKUP($Q76,Events!A:AM,U$2,0))</f>
        <v/>
      </c>
      <c r="V76" s="125" t="str">
        <f>IF($Q76="","",VLOOKUP($Q76,Events!A:AM,V$2,0))</f>
        <v/>
      </c>
      <c r="W76" s="125" t="str">
        <f t="shared" si="13"/>
        <v/>
      </c>
      <c r="X76" s="125" t="str">
        <f>IF($Q76="","",text(VLOOKUP($Q76,Events!A:AM,X$2,0),"MMM dd")&amp;" "&amp;VLOOKUP($Q76,Events!A:AM,X$2+1,0))</f>
        <v/>
      </c>
      <c r="Y76" s="127" t="str">
        <f>IF($Q76="","",TEXT(VLOOKUP($Q76,Events!A:AM,Y$2,0),"0000"))</f>
        <v/>
      </c>
      <c r="Z76" s="127" t="str">
        <f>IF($Q76="","",TEXT(VLOOKUP($Q76,Events!A:AM,Z$2,0),"00000"))</f>
        <v/>
      </c>
      <c r="AA76" s="125" t="str">
        <f t="shared" si="14"/>
        <v/>
      </c>
      <c r="AB76" s="125" t="str">
        <f>IF($Q76="","",VLOOKUP($Q76,Events!A:AM,AB$2,0))</f>
        <v/>
      </c>
      <c r="AC76" s="125" t="str">
        <f t="shared" si="15"/>
        <v/>
      </c>
      <c r="AD76" s="125" t="str">
        <f>IF($Q76="","",IF(VLOOKUP($Q76,Events!A:AQ,AD$2,0)=1,AD$1,""))</f>
        <v/>
      </c>
      <c r="AE76" s="125" t="str">
        <f t="shared" si="16"/>
        <v/>
      </c>
      <c r="AF76" s="125" t="str">
        <f>IF($Q76="","",IF(VLOOKUP($Q76,Events!A:AQ,AF$2,0)=1,AF$1,""))</f>
        <v/>
      </c>
      <c r="AG76" s="125" t="str">
        <f t="shared" si="17"/>
        <v/>
      </c>
      <c r="AH76" s="125" t="str">
        <f>IF($Q76="","",IF(VLOOKUP($Q76,Events!A:AQ,AH$2,0)=1,AH$1,""))</f>
        <v/>
      </c>
      <c r="AI76" s="125" t="str">
        <f t="shared" si="18"/>
        <v/>
      </c>
      <c r="AJ76" s="125" t="str">
        <f>IF($Q76="","",IF(VLOOKUP($Q76,Events!A:AQ,AJ$2,0)=1,AJ$1,""))</f>
        <v/>
      </c>
      <c r="AK76" s="125" t="str">
        <f t="shared" si="19"/>
        <v/>
      </c>
      <c r="AL76" s="125" t="str">
        <f>IF($Q76="","",IF(VLOOKUP($Q76,Events!A:AQ,AL$2,0)=1,AL$1,""))</f>
        <v/>
      </c>
      <c r="AM76" s="125" t="str">
        <f t="shared" si="20"/>
        <v/>
      </c>
      <c r="AN76" s="125" t="str">
        <f>IF($Q76="","",IF(VLOOKUP($Q76,Events!A:AQ,AN$2,0)=1,AN$1,""))</f>
        <v/>
      </c>
      <c r="AO76" s="125" t="str">
        <f t="shared" si="21"/>
        <v/>
      </c>
      <c r="AP76" s="125" t="str">
        <f>IF($Q76="","",IF(VLOOKUP($Q76,Events!A:AQ,AP$2,0)=1,AP$1,""))</f>
        <v/>
      </c>
      <c r="AQ76" s="125" t="str">
        <f t="shared" si="22"/>
        <v/>
      </c>
      <c r="AR76" s="125" t="str">
        <f>IF($Q76="","",IF(VLOOKUP($Q76,Events!A:AQ,AR$2,0)=1,AR$1,""))</f>
        <v/>
      </c>
      <c r="AS76" s="125" t="str">
        <f t="shared" si="23"/>
        <v/>
      </c>
      <c r="AT76" s="125" t="str">
        <f>IF($Q76="","",IF(VLOOKUP($Q76,Events!A:AQ,AT$2,0)=1,AT$1,""))</f>
        <v/>
      </c>
      <c r="AU76" s="2" t="str">
        <f t="shared" si="24"/>
        <v/>
      </c>
      <c r="AW76" s="2"/>
      <c r="AX76" s="2"/>
      <c r="AY76" s="2"/>
    </row>
    <row r="77">
      <c r="A77" s="2">
        <v>75.0</v>
      </c>
      <c r="B77" s="2">
        <f t="shared" si="4"/>
        <v>0</v>
      </c>
      <c r="C77" s="2">
        <f>Events!AF84</f>
        <v>0</v>
      </c>
      <c r="D77" s="2">
        <f t="shared" si="5"/>
        <v>75</v>
      </c>
      <c r="E77" s="2"/>
      <c r="F77" s="120" t="str">
        <f t="shared" si="1"/>
        <v/>
      </c>
      <c r="G77" s="2"/>
      <c r="H77" s="123" t="str">
        <f t="shared" si="6"/>
        <v/>
      </c>
      <c r="I77" s="123" t="str">
        <f t="shared" ref="I77:J77" si="169">IF($Q77="","",U77)</f>
        <v/>
      </c>
      <c r="J77" s="123" t="str">
        <f t="shared" si="169"/>
        <v/>
      </c>
      <c r="K77" s="123" t="str">
        <f t="shared" si="8"/>
        <v/>
      </c>
      <c r="L77" s="123" t="str">
        <f t="shared" ref="L77:M77" si="170">IF($Q77="","",Y77)</f>
        <v/>
      </c>
      <c r="M77" s="123" t="str">
        <f t="shared" si="170"/>
        <v/>
      </c>
      <c r="N77" s="123" t="str">
        <f t="shared" si="10"/>
        <v/>
      </c>
      <c r="O77" s="123" t="str">
        <f t="shared" si="11"/>
        <v/>
      </c>
      <c r="P77" s="2"/>
      <c r="Q77" s="125" t="str">
        <f t="shared" si="12"/>
        <v/>
      </c>
      <c r="R77" s="125"/>
      <c r="S77" s="125" t="str">
        <f>IF($Q77="","","Year "&amp;VLOOKUP($Q77,Events!A:AM,S$2,0))</f>
        <v/>
      </c>
      <c r="T77" s="125" t="str">
        <f>IF($Q77="","",VLOOKUP($Q77,Events!A:AM,T$2,0))</f>
        <v/>
      </c>
      <c r="U77" s="125" t="str">
        <f>IF($Q77="","",VLOOKUP($Q77,Events!A:AM,U$2,0))</f>
        <v/>
      </c>
      <c r="V77" s="125" t="str">
        <f>IF($Q77="","",VLOOKUP($Q77,Events!A:AM,V$2,0))</f>
        <v/>
      </c>
      <c r="W77" s="125" t="str">
        <f t="shared" si="13"/>
        <v/>
      </c>
      <c r="X77" s="125" t="str">
        <f>IF($Q77="","",text(VLOOKUP($Q77,Events!A:AM,X$2,0),"MMM dd")&amp;" "&amp;VLOOKUP($Q77,Events!A:AM,X$2+1,0))</f>
        <v/>
      </c>
      <c r="Y77" s="127" t="str">
        <f>IF($Q77="","",TEXT(VLOOKUP($Q77,Events!A:AM,Y$2,0),"0000"))</f>
        <v/>
      </c>
      <c r="Z77" s="127" t="str">
        <f>IF($Q77="","",TEXT(VLOOKUP($Q77,Events!A:AM,Z$2,0),"00000"))</f>
        <v/>
      </c>
      <c r="AA77" s="125" t="str">
        <f t="shared" si="14"/>
        <v/>
      </c>
      <c r="AB77" s="125" t="str">
        <f>IF($Q77="","",VLOOKUP($Q77,Events!A:AM,AB$2,0))</f>
        <v/>
      </c>
      <c r="AC77" s="125" t="str">
        <f t="shared" si="15"/>
        <v/>
      </c>
      <c r="AD77" s="125" t="str">
        <f>IF($Q77="","",IF(VLOOKUP($Q77,Events!A:AQ,AD$2,0)=1,AD$1,""))</f>
        <v/>
      </c>
      <c r="AE77" s="125" t="str">
        <f t="shared" si="16"/>
        <v/>
      </c>
      <c r="AF77" s="125" t="str">
        <f>IF($Q77="","",IF(VLOOKUP($Q77,Events!A:AQ,AF$2,0)=1,AF$1,""))</f>
        <v/>
      </c>
      <c r="AG77" s="125" t="str">
        <f t="shared" si="17"/>
        <v/>
      </c>
      <c r="AH77" s="125" t="str">
        <f>IF($Q77="","",IF(VLOOKUP($Q77,Events!A:AQ,AH$2,0)=1,AH$1,""))</f>
        <v/>
      </c>
      <c r="AI77" s="125" t="str">
        <f t="shared" si="18"/>
        <v/>
      </c>
      <c r="AJ77" s="125" t="str">
        <f>IF($Q77="","",IF(VLOOKUP($Q77,Events!A:AQ,AJ$2,0)=1,AJ$1,""))</f>
        <v/>
      </c>
      <c r="AK77" s="125" t="str">
        <f t="shared" si="19"/>
        <v/>
      </c>
      <c r="AL77" s="125" t="str">
        <f>IF($Q77="","",IF(VLOOKUP($Q77,Events!A:AQ,AL$2,0)=1,AL$1,""))</f>
        <v/>
      </c>
      <c r="AM77" s="125" t="str">
        <f t="shared" si="20"/>
        <v/>
      </c>
      <c r="AN77" s="125" t="str">
        <f>IF($Q77="","",IF(VLOOKUP($Q77,Events!A:AQ,AN$2,0)=1,AN$1,""))</f>
        <v/>
      </c>
      <c r="AO77" s="125" t="str">
        <f t="shared" si="21"/>
        <v/>
      </c>
      <c r="AP77" s="125" t="str">
        <f>IF($Q77="","",IF(VLOOKUP($Q77,Events!A:AQ,AP$2,0)=1,AP$1,""))</f>
        <v/>
      </c>
      <c r="AQ77" s="125" t="str">
        <f t="shared" si="22"/>
        <v/>
      </c>
      <c r="AR77" s="125" t="str">
        <f>IF($Q77="","",IF(VLOOKUP($Q77,Events!A:AQ,AR$2,0)=1,AR$1,""))</f>
        <v/>
      </c>
      <c r="AS77" s="125" t="str">
        <f t="shared" si="23"/>
        <v/>
      </c>
      <c r="AT77" s="125" t="str">
        <f>IF($Q77="","",IF(VLOOKUP($Q77,Events!A:AQ,AT$2,0)=1,AT$1,""))</f>
        <v/>
      </c>
      <c r="AU77" s="2" t="str">
        <f t="shared" si="24"/>
        <v/>
      </c>
      <c r="AW77" s="2"/>
      <c r="AX77" s="2"/>
      <c r="AY77" s="2"/>
    </row>
    <row r="78">
      <c r="A78" s="2">
        <v>76.0</v>
      </c>
      <c r="B78" s="2">
        <f t="shared" si="4"/>
        <v>0</v>
      </c>
      <c r="C78" s="2">
        <f>Events!AF85</f>
        <v>0</v>
      </c>
      <c r="D78" s="2">
        <f t="shared" si="5"/>
        <v>76</v>
      </c>
      <c r="E78" s="2"/>
      <c r="F78" s="120" t="str">
        <f t="shared" si="1"/>
        <v/>
      </c>
      <c r="G78" s="2"/>
      <c r="H78" s="123" t="str">
        <f t="shared" si="6"/>
        <v/>
      </c>
      <c r="I78" s="123" t="str">
        <f t="shared" ref="I78:J78" si="171">IF($Q78="","",U78)</f>
        <v/>
      </c>
      <c r="J78" s="123" t="str">
        <f t="shared" si="171"/>
        <v/>
      </c>
      <c r="K78" s="123" t="str">
        <f t="shared" si="8"/>
        <v/>
      </c>
      <c r="L78" s="123" t="str">
        <f t="shared" ref="L78:M78" si="172">IF($Q78="","",Y78)</f>
        <v/>
      </c>
      <c r="M78" s="123" t="str">
        <f t="shared" si="172"/>
        <v/>
      </c>
      <c r="N78" s="123" t="str">
        <f t="shared" si="10"/>
        <v/>
      </c>
      <c r="O78" s="123" t="str">
        <f t="shared" si="11"/>
        <v/>
      </c>
      <c r="P78" s="2"/>
      <c r="Q78" s="125" t="str">
        <f t="shared" si="12"/>
        <v/>
      </c>
      <c r="R78" s="125"/>
      <c r="S78" s="125" t="str">
        <f>IF($Q78="","","Year "&amp;VLOOKUP($Q78,Events!A:AM,S$2,0))</f>
        <v/>
      </c>
      <c r="T78" s="125" t="str">
        <f>IF($Q78="","",VLOOKUP($Q78,Events!A:AM,T$2,0))</f>
        <v/>
      </c>
      <c r="U78" s="125" t="str">
        <f>IF($Q78="","",VLOOKUP($Q78,Events!A:AM,U$2,0))</f>
        <v/>
      </c>
      <c r="V78" s="125" t="str">
        <f>IF($Q78="","",VLOOKUP($Q78,Events!A:AM,V$2,0))</f>
        <v/>
      </c>
      <c r="W78" s="125" t="str">
        <f t="shared" si="13"/>
        <v/>
      </c>
      <c r="X78" s="125" t="str">
        <f>IF($Q78="","",text(VLOOKUP($Q78,Events!A:AM,X$2,0),"MMM dd")&amp;" "&amp;VLOOKUP($Q78,Events!A:AM,X$2+1,0))</f>
        <v/>
      </c>
      <c r="Y78" s="127" t="str">
        <f>IF($Q78="","",TEXT(VLOOKUP($Q78,Events!A:AM,Y$2,0),"0000"))</f>
        <v/>
      </c>
      <c r="Z78" s="127" t="str">
        <f>IF($Q78="","",TEXT(VLOOKUP($Q78,Events!A:AM,Z$2,0),"00000"))</f>
        <v/>
      </c>
      <c r="AA78" s="125" t="str">
        <f t="shared" si="14"/>
        <v/>
      </c>
      <c r="AB78" s="125" t="str">
        <f>IF($Q78="","",VLOOKUP($Q78,Events!A:AM,AB$2,0))</f>
        <v/>
      </c>
      <c r="AC78" s="125" t="str">
        <f t="shared" si="15"/>
        <v/>
      </c>
      <c r="AD78" s="125" t="str">
        <f>IF($Q78="","",IF(VLOOKUP($Q78,Events!A:AQ,AD$2,0)=1,AD$1,""))</f>
        <v/>
      </c>
      <c r="AE78" s="125" t="str">
        <f t="shared" si="16"/>
        <v/>
      </c>
      <c r="AF78" s="125" t="str">
        <f>IF($Q78="","",IF(VLOOKUP($Q78,Events!A:AQ,AF$2,0)=1,AF$1,""))</f>
        <v/>
      </c>
      <c r="AG78" s="125" t="str">
        <f t="shared" si="17"/>
        <v/>
      </c>
      <c r="AH78" s="125" t="str">
        <f>IF($Q78="","",IF(VLOOKUP($Q78,Events!A:AQ,AH$2,0)=1,AH$1,""))</f>
        <v/>
      </c>
      <c r="AI78" s="125" t="str">
        <f t="shared" si="18"/>
        <v/>
      </c>
      <c r="AJ78" s="125" t="str">
        <f>IF($Q78="","",IF(VLOOKUP($Q78,Events!A:AQ,AJ$2,0)=1,AJ$1,""))</f>
        <v/>
      </c>
      <c r="AK78" s="125" t="str">
        <f t="shared" si="19"/>
        <v/>
      </c>
      <c r="AL78" s="125" t="str">
        <f>IF($Q78="","",IF(VLOOKUP($Q78,Events!A:AQ,AL$2,0)=1,AL$1,""))</f>
        <v/>
      </c>
      <c r="AM78" s="125" t="str">
        <f t="shared" si="20"/>
        <v/>
      </c>
      <c r="AN78" s="125" t="str">
        <f>IF($Q78="","",IF(VLOOKUP($Q78,Events!A:AQ,AN$2,0)=1,AN$1,""))</f>
        <v/>
      </c>
      <c r="AO78" s="125" t="str">
        <f t="shared" si="21"/>
        <v/>
      </c>
      <c r="AP78" s="125" t="str">
        <f>IF($Q78="","",IF(VLOOKUP($Q78,Events!A:AQ,AP$2,0)=1,AP$1,""))</f>
        <v/>
      </c>
      <c r="AQ78" s="125" t="str">
        <f t="shared" si="22"/>
        <v/>
      </c>
      <c r="AR78" s="125" t="str">
        <f>IF($Q78="","",IF(VLOOKUP($Q78,Events!A:AQ,AR$2,0)=1,AR$1,""))</f>
        <v/>
      </c>
      <c r="AS78" s="125" t="str">
        <f t="shared" si="23"/>
        <v/>
      </c>
      <c r="AT78" s="125" t="str">
        <f>IF($Q78="","",IF(VLOOKUP($Q78,Events!A:AQ,AT$2,0)=1,AT$1,""))</f>
        <v/>
      </c>
      <c r="AU78" s="2" t="str">
        <f t="shared" si="24"/>
        <v/>
      </c>
      <c r="AW78" s="2"/>
      <c r="AX78" s="2"/>
      <c r="AY78" s="2"/>
    </row>
    <row r="79">
      <c r="A79" s="2">
        <v>77.0</v>
      </c>
      <c r="B79" s="2">
        <f t="shared" si="4"/>
        <v>0</v>
      </c>
      <c r="C79" s="2">
        <f>Events!AF86</f>
        <v>0</v>
      </c>
      <c r="D79" s="2">
        <f t="shared" si="5"/>
        <v>77</v>
      </c>
      <c r="E79" s="2"/>
      <c r="F79" s="120" t="str">
        <f t="shared" si="1"/>
        <v/>
      </c>
      <c r="G79" s="2"/>
      <c r="H79" s="123" t="str">
        <f t="shared" si="6"/>
        <v/>
      </c>
      <c r="I79" s="123" t="str">
        <f t="shared" ref="I79:J79" si="173">IF($Q79="","",U79)</f>
        <v/>
      </c>
      <c r="J79" s="123" t="str">
        <f t="shared" si="173"/>
        <v/>
      </c>
      <c r="K79" s="123" t="str">
        <f t="shared" si="8"/>
        <v/>
      </c>
      <c r="L79" s="123" t="str">
        <f t="shared" ref="L79:M79" si="174">IF($Q79="","",Y79)</f>
        <v/>
      </c>
      <c r="M79" s="123" t="str">
        <f t="shared" si="174"/>
        <v/>
      </c>
      <c r="N79" s="123" t="str">
        <f t="shared" si="10"/>
        <v/>
      </c>
      <c r="O79" s="123" t="str">
        <f t="shared" si="11"/>
        <v/>
      </c>
      <c r="P79" s="2"/>
      <c r="Q79" s="125" t="str">
        <f t="shared" si="12"/>
        <v/>
      </c>
      <c r="R79" s="125"/>
      <c r="S79" s="125" t="str">
        <f>IF($Q79="","","Year "&amp;VLOOKUP($Q79,Events!A:AM,S$2,0))</f>
        <v/>
      </c>
      <c r="T79" s="125" t="str">
        <f>IF($Q79="","",VLOOKUP($Q79,Events!A:AM,T$2,0))</f>
        <v/>
      </c>
      <c r="U79" s="125" t="str">
        <f>IF($Q79="","",VLOOKUP($Q79,Events!A:AM,U$2,0))</f>
        <v/>
      </c>
      <c r="V79" s="125" t="str">
        <f>IF($Q79="","",VLOOKUP($Q79,Events!A:AM,V$2,0))</f>
        <v/>
      </c>
      <c r="W79" s="125" t="str">
        <f t="shared" si="13"/>
        <v/>
      </c>
      <c r="X79" s="125" t="str">
        <f>IF($Q79="","",text(VLOOKUP($Q79,Events!A:AM,X$2,0),"MMM dd")&amp;" "&amp;VLOOKUP($Q79,Events!A:AM,X$2+1,0))</f>
        <v/>
      </c>
      <c r="Y79" s="127" t="str">
        <f>IF($Q79="","",TEXT(VLOOKUP($Q79,Events!A:AM,Y$2,0),"0000"))</f>
        <v/>
      </c>
      <c r="Z79" s="127" t="str">
        <f>IF($Q79="","",TEXT(VLOOKUP($Q79,Events!A:AM,Z$2,0),"00000"))</f>
        <v/>
      </c>
      <c r="AA79" s="125" t="str">
        <f t="shared" si="14"/>
        <v/>
      </c>
      <c r="AB79" s="125" t="str">
        <f>IF($Q79="","",VLOOKUP($Q79,Events!A:AM,AB$2,0))</f>
        <v/>
      </c>
      <c r="AC79" s="125" t="str">
        <f t="shared" si="15"/>
        <v/>
      </c>
      <c r="AD79" s="125" t="str">
        <f>IF($Q79="","",IF(VLOOKUP($Q79,Events!A:AQ,AD$2,0)=1,AD$1,""))</f>
        <v/>
      </c>
      <c r="AE79" s="125" t="str">
        <f t="shared" si="16"/>
        <v/>
      </c>
      <c r="AF79" s="125" t="str">
        <f>IF($Q79="","",IF(VLOOKUP($Q79,Events!A:AQ,AF$2,0)=1,AF$1,""))</f>
        <v/>
      </c>
      <c r="AG79" s="125" t="str">
        <f t="shared" si="17"/>
        <v/>
      </c>
      <c r="AH79" s="125" t="str">
        <f>IF($Q79="","",IF(VLOOKUP($Q79,Events!A:AQ,AH$2,0)=1,AH$1,""))</f>
        <v/>
      </c>
      <c r="AI79" s="125" t="str">
        <f t="shared" si="18"/>
        <v/>
      </c>
      <c r="AJ79" s="125" t="str">
        <f>IF($Q79="","",IF(VLOOKUP($Q79,Events!A:AQ,AJ$2,0)=1,AJ$1,""))</f>
        <v/>
      </c>
      <c r="AK79" s="125" t="str">
        <f t="shared" si="19"/>
        <v/>
      </c>
      <c r="AL79" s="125" t="str">
        <f>IF($Q79="","",IF(VLOOKUP($Q79,Events!A:AQ,AL$2,0)=1,AL$1,""))</f>
        <v/>
      </c>
      <c r="AM79" s="125" t="str">
        <f t="shared" si="20"/>
        <v/>
      </c>
      <c r="AN79" s="125" t="str">
        <f>IF($Q79="","",IF(VLOOKUP($Q79,Events!A:AQ,AN$2,0)=1,AN$1,""))</f>
        <v/>
      </c>
      <c r="AO79" s="125" t="str">
        <f t="shared" si="21"/>
        <v/>
      </c>
      <c r="AP79" s="125" t="str">
        <f>IF($Q79="","",IF(VLOOKUP($Q79,Events!A:AQ,AP$2,0)=1,AP$1,""))</f>
        <v/>
      </c>
      <c r="AQ79" s="125" t="str">
        <f t="shared" si="22"/>
        <v/>
      </c>
      <c r="AR79" s="125" t="str">
        <f>IF($Q79="","",IF(VLOOKUP($Q79,Events!A:AQ,AR$2,0)=1,AR$1,""))</f>
        <v/>
      </c>
      <c r="AS79" s="125" t="str">
        <f t="shared" si="23"/>
        <v/>
      </c>
      <c r="AT79" s="125" t="str">
        <f>IF($Q79="","",IF(VLOOKUP($Q79,Events!A:AQ,AT$2,0)=1,AT$1,""))</f>
        <v/>
      </c>
      <c r="AU79" s="2" t="str">
        <f t="shared" si="24"/>
        <v/>
      </c>
      <c r="AW79" s="2"/>
      <c r="AX79" s="2"/>
      <c r="AY79" s="2"/>
    </row>
    <row r="80">
      <c r="A80" s="2">
        <v>78.0</v>
      </c>
      <c r="B80" s="2">
        <f t="shared" si="4"/>
        <v>0</v>
      </c>
      <c r="C80" s="2">
        <f>Events!AF87</f>
        <v>0</v>
      </c>
      <c r="D80" s="2">
        <f t="shared" si="5"/>
        <v>78</v>
      </c>
      <c r="E80" s="2"/>
      <c r="F80" s="120" t="str">
        <f t="shared" si="1"/>
        <v/>
      </c>
      <c r="G80" s="2"/>
      <c r="H80" s="123" t="str">
        <f t="shared" si="6"/>
        <v/>
      </c>
      <c r="I80" s="123" t="str">
        <f t="shared" ref="I80:J80" si="175">IF($Q80="","",U80)</f>
        <v/>
      </c>
      <c r="J80" s="123" t="str">
        <f t="shared" si="175"/>
        <v/>
      </c>
      <c r="K80" s="123" t="str">
        <f t="shared" si="8"/>
        <v/>
      </c>
      <c r="L80" s="123" t="str">
        <f t="shared" ref="L80:M80" si="176">IF($Q80="","",Y80)</f>
        <v/>
      </c>
      <c r="M80" s="123" t="str">
        <f t="shared" si="176"/>
        <v/>
      </c>
      <c r="N80" s="123" t="str">
        <f t="shared" si="10"/>
        <v/>
      </c>
      <c r="O80" s="123" t="str">
        <f t="shared" si="11"/>
        <v/>
      </c>
      <c r="P80" s="2"/>
      <c r="Q80" s="125" t="str">
        <f t="shared" si="12"/>
        <v/>
      </c>
      <c r="R80" s="125"/>
      <c r="S80" s="125" t="str">
        <f>IF($Q80="","","Year "&amp;VLOOKUP($Q80,Events!A:AM,S$2,0))</f>
        <v/>
      </c>
      <c r="T80" s="125" t="str">
        <f>IF($Q80="","",VLOOKUP($Q80,Events!A:AM,T$2,0))</f>
        <v/>
      </c>
      <c r="U80" s="125" t="str">
        <f>IF($Q80="","",VLOOKUP($Q80,Events!A:AM,U$2,0))</f>
        <v/>
      </c>
      <c r="V80" s="125" t="str">
        <f>IF($Q80="","",VLOOKUP($Q80,Events!A:AM,V$2,0))</f>
        <v/>
      </c>
      <c r="W80" s="125" t="str">
        <f t="shared" si="13"/>
        <v/>
      </c>
      <c r="X80" s="125" t="str">
        <f>IF($Q80="","",text(VLOOKUP($Q80,Events!A:AM,X$2,0),"MMM dd")&amp;" "&amp;VLOOKUP($Q80,Events!A:AM,X$2+1,0))</f>
        <v/>
      </c>
      <c r="Y80" s="127" t="str">
        <f>IF($Q80="","",TEXT(VLOOKUP($Q80,Events!A:AM,Y$2,0),"0000"))</f>
        <v/>
      </c>
      <c r="Z80" s="127" t="str">
        <f>IF($Q80="","",TEXT(VLOOKUP($Q80,Events!A:AM,Z$2,0),"00000"))</f>
        <v/>
      </c>
      <c r="AA80" s="125" t="str">
        <f t="shared" si="14"/>
        <v/>
      </c>
      <c r="AB80" s="125" t="str">
        <f>IF($Q80="","",VLOOKUP($Q80,Events!A:AM,AB$2,0))</f>
        <v/>
      </c>
      <c r="AC80" s="125" t="str">
        <f t="shared" si="15"/>
        <v/>
      </c>
      <c r="AD80" s="125" t="str">
        <f>IF($Q80="","",IF(VLOOKUP($Q80,Events!A:AQ,AD$2,0)=1,AD$1,""))</f>
        <v/>
      </c>
      <c r="AE80" s="125" t="str">
        <f t="shared" si="16"/>
        <v/>
      </c>
      <c r="AF80" s="125" t="str">
        <f>IF($Q80="","",IF(VLOOKUP($Q80,Events!A:AQ,AF$2,0)=1,AF$1,""))</f>
        <v/>
      </c>
      <c r="AG80" s="125" t="str">
        <f t="shared" si="17"/>
        <v/>
      </c>
      <c r="AH80" s="125" t="str">
        <f>IF($Q80="","",IF(VLOOKUP($Q80,Events!A:AQ,AH$2,0)=1,AH$1,""))</f>
        <v/>
      </c>
      <c r="AI80" s="125" t="str">
        <f t="shared" si="18"/>
        <v/>
      </c>
      <c r="AJ80" s="125" t="str">
        <f>IF($Q80="","",IF(VLOOKUP($Q80,Events!A:AQ,AJ$2,0)=1,AJ$1,""))</f>
        <v/>
      </c>
      <c r="AK80" s="125" t="str">
        <f t="shared" si="19"/>
        <v/>
      </c>
      <c r="AL80" s="125" t="str">
        <f>IF($Q80="","",IF(VLOOKUP($Q80,Events!A:AQ,AL$2,0)=1,AL$1,""))</f>
        <v/>
      </c>
      <c r="AM80" s="125" t="str">
        <f t="shared" si="20"/>
        <v/>
      </c>
      <c r="AN80" s="125" t="str">
        <f>IF($Q80="","",IF(VLOOKUP($Q80,Events!A:AQ,AN$2,0)=1,AN$1,""))</f>
        <v/>
      </c>
      <c r="AO80" s="125" t="str">
        <f t="shared" si="21"/>
        <v/>
      </c>
      <c r="AP80" s="125" t="str">
        <f>IF($Q80="","",IF(VLOOKUP($Q80,Events!A:AQ,AP$2,0)=1,AP$1,""))</f>
        <v/>
      </c>
      <c r="AQ80" s="125" t="str">
        <f t="shared" si="22"/>
        <v/>
      </c>
      <c r="AR80" s="125" t="str">
        <f>IF($Q80="","",IF(VLOOKUP($Q80,Events!A:AQ,AR$2,0)=1,AR$1,""))</f>
        <v/>
      </c>
      <c r="AS80" s="125" t="str">
        <f t="shared" si="23"/>
        <v/>
      </c>
      <c r="AT80" s="125" t="str">
        <f>IF($Q80="","",IF(VLOOKUP($Q80,Events!A:AQ,AT$2,0)=1,AT$1,""))</f>
        <v/>
      </c>
      <c r="AU80" s="2" t="str">
        <f t="shared" si="24"/>
        <v/>
      </c>
      <c r="AW80" s="2"/>
      <c r="AX80" s="2"/>
      <c r="AY80" s="2"/>
    </row>
    <row r="81">
      <c r="A81" s="2">
        <v>79.0</v>
      </c>
      <c r="B81" s="2">
        <f t="shared" si="4"/>
        <v>0</v>
      </c>
      <c r="C81" s="2">
        <f>Events!AF88</f>
        <v>0</v>
      </c>
      <c r="D81" s="2">
        <f t="shared" si="5"/>
        <v>79</v>
      </c>
      <c r="E81" s="2"/>
      <c r="F81" s="120" t="str">
        <f t="shared" si="1"/>
        <v/>
      </c>
      <c r="G81" s="2"/>
      <c r="H81" s="123" t="str">
        <f t="shared" si="6"/>
        <v/>
      </c>
      <c r="I81" s="123" t="str">
        <f t="shared" ref="I81:J81" si="177">IF($Q81="","",U81)</f>
        <v/>
      </c>
      <c r="J81" s="123" t="str">
        <f t="shared" si="177"/>
        <v/>
      </c>
      <c r="K81" s="123" t="str">
        <f t="shared" si="8"/>
        <v/>
      </c>
      <c r="L81" s="123" t="str">
        <f t="shared" ref="L81:M81" si="178">IF($Q81="","",Y81)</f>
        <v/>
      </c>
      <c r="M81" s="123" t="str">
        <f t="shared" si="178"/>
        <v/>
      </c>
      <c r="N81" s="123" t="str">
        <f t="shared" si="10"/>
        <v/>
      </c>
      <c r="O81" s="123" t="str">
        <f t="shared" si="11"/>
        <v/>
      </c>
      <c r="P81" s="2"/>
      <c r="Q81" s="125" t="str">
        <f t="shared" si="12"/>
        <v/>
      </c>
      <c r="R81" s="125"/>
      <c r="S81" s="125" t="str">
        <f>IF($Q81="","","Year "&amp;VLOOKUP($Q81,Events!A:AM,S$2,0))</f>
        <v/>
      </c>
      <c r="T81" s="125" t="str">
        <f>IF($Q81="","",VLOOKUP($Q81,Events!A:AM,T$2,0))</f>
        <v/>
      </c>
      <c r="U81" s="125" t="str">
        <f>IF($Q81="","",VLOOKUP($Q81,Events!A:AM,U$2,0))</f>
        <v/>
      </c>
      <c r="V81" s="125" t="str">
        <f>IF($Q81="","",VLOOKUP($Q81,Events!A:AM,V$2,0))</f>
        <v/>
      </c>
      <c r="W81" s="125" t="str">
        <f t="shared" si="13"/>
        <v/>
      </c>
      <c r="X81" s="125" t="str">
        <f>IF($Q81="","",text(VLOOKUP($Q81,Events!A:AM,X$2,0),"MMM dd")&amp;" "&amp;VLOOKUP($Q81,Events!A:AM,X$2+1,0))</f>
        <v/>
      </c>
      <c r="Y81" s="127" t="str">
        <f>IF($Q81="","",TEXT(VLOOKUP($Q81,Events!A:AM,Y$2,0),"0000"))</f>
        <v/>
      </c>
      <c r="Z81" s="127" t="str">
        <f>IF($Q81="","",TEXT(VLOOKUP($Q81,Events!A:AM,Z$2,0),"00000"))</f>
        <v/>
      </c>
      <c r="AA81" s="125" t="str">
        <f t="shared" si="14"/>
        <v/>
      </c>
      <c r="AB81" s="125" t="str">
        <f>IF($Q81="","",VLOOKUP($Q81,Events!A:AM,AB$2,0))</f>
        <v/>
      </c>
      <c r="AC81" s="125" t="str">
        <f t="shared" si="15"/>
        <v/>
      </c>
      <c r="AD81" s="125" t="str">
        <f>IF($Q81="","",IF(VLOOKUP($Q81,Events!A:AQ,AD$2,0)=1,AD$1,""))</f>
        <v/>
      </c>
      <c r="AE81" s="125" t="str">
        <f t="shared" si="16"/>
        <v/>
      </c>
      <c r="AF81" s="125" t="str">
        <f>IF($Q81="","",IF(VLOOKUP($Q81,Events!A:AQ,AF$2,0)=1,AF$1,""))</f>
        <v/>
      </c>
      <c r="AG81" s="125" t="str">
        <f t="shared" si="17"/>
        <v/>
      </c>
      <c r="AH81" s="125" t="str">
        <f>IF($Q81="","",IF(VLOOKUP($Q81,Events!A:AQ,AH$2,0)=1,AH$1,""))</f>
        <v/>
      </c>
      <c r="AI81" s="125" t="str">
        <f t="shared" si="18"/>
        <v/>
      </c>
      <c r="AJ81" s="125" t="str">
        <f>IF($Q81="","",IF(VLOOKUP($Q81,Events!A:AQ,AJ$2,0)=1,AJ$1,""))</f>
        <v/>
      </c>
      <c r="AK81" s="125" t="str">
        <f t="shared" si="19"/>
        <v/>
      </c>
      <c r="AL81" s="125" t="str">
        <f>IF($Q81="","",IF(VLOOKUP($Q81,Events!A:AQ,AL$2,0)=1,AL$1,""))</f>
        <v/>
      </c>
      <c r="AM81" s="125" t="str">
        <f t="shared" si="20"/>
        <v/>
      </c>
      <c r="AN81" s="125" t="str">
        <f>IF($Q81="","",IF(VLOOKUP($Q81,Events!A:AQ,AN$2,0)=1,AN$1,""))</f>
        <v/>
      </c>
      <c r="AO81" s="125" t="str">
        <f t="shared" si="21"/>
        <v/>
      </c>
      <c r="AP81" s="125" t="str">
        <f>IF($Q81="","",IF(VLOOKUP($Q81,Events!A:AQ,AP$2,0)=1,AP$1,""))</f>
        <v/>
      </c>
      <c r="AQ81" s="125" t="str">
        <f t="shared" si="22"/>
        <v/>
      </c>
      <c r="AR81" s="125" t="str">
        <f>IF($Q81="","",IF(VLOOKUP($Q81,Events!A:AQ,AR$2,0)=1,AR$1,""))</f>
        <v/>
      </c>
      <c r="AS81" s="125" t="str">
        <f t="shared" si="23"/>
        <v/>
      </c>
      <c r="AT81" s="125" t="str">
        <f>IF($Q81="","",IF(VLOOKUP($Q81,Events!A:AQ,AT$2,0)=1,AT$1,""))</f>
        <v/>
      </c>
      <c r="AU81" s="2" t="str">
        <f t="shared" si="24"/>
        <v/>
      </c>
      <c r="AW81" s="2"/>
      <c r="AX81" s="2"/>
      <c r="AY81" s="2"/>
    </row>
    <row r="82">
      <c r="A82" s="2">
        <v>80.0</v>
      </c>
      <c r="B82" s="2">
        <f t="shared" si="4"/>
        <v>0</v>
      </c>
      <c r="C82" s="2">
        <f>Events!AF89</f>
        <v>0</v>
      </c>
      <c r="D82" s="2">
        <f t="shared" si="5"/>
        <v>80</v>
      </c>
      <c r="E82" s="2"/>
      <c r="F82" s="120" t="str">
        <f t="shared" si="1"/>
        <v/>
      </c>
      <c r="G82" s="2"/>
      <c r="H82" s="123" t="str">
        <f t="shared" si="6"/>
        <v/>
      </c>
      <c r="I82" s="123" t="str">
        <f t="shared" ref="I82:J82" si="179">IF($Q82="","",U82)</f>
        <v/>
      </c>
      <c r="J82" s="123" t="str">
        <f t="shared" si="179"/>
        <v/>
      </c>
      <c r="K82" s="123" t="str">
        <f t="shared" si="8"/>
        <v/>
      </c>
      <c r="L82" s="123" t="str">
        <f t="shared" ref="L82:M82" si="180">IF($Q82="","",Y82)</f>
        <v/>
      </c>
      <c r="M82" s="123" t="str">
        <f t="shared" si="180"/>
        <v/>
      </c>
      <c r="N82" s="123" t="str">
        <f t="shared" si="10"/>
        <v/>
      </c>
      <c r="O82" s="123" t="str">
        <f t="shared" si="11"/>
        <v/>
      </c>
      <c r="P82" s="2"/>
      <c r="Q82" s="125" t="str">
        <f t="shared" si="12"/>
        <v/>
      </c>
      <c r="R82" s="125"/>
      <c r="S82" s="125" t="str">
        <f>IF($Q82="","","Year "&amp;VLOOKUP($Q82,Events!A:AM,S$2,0))</f>
        <v/>
      </c>
      <c r="T82" s="125" t="str">
        <f>IF($Q82="","",VLOOKUP($Q82,Events!A:AM,T$2,0))</f>
        <v/>
      </c>
      <c r="U82" s="125" t="str">
        <f>IF($Q82="","",VLOOKUP($Q82,Events!A:AM,U$2,0))</f>
        <v/>
      </c>
      <c r="V82" s="125" t="str">
        <f>IF($Q82="","",VLOOKUP($Q82,Events!A:AM,V$2,0))</f>
        <v/>
      </c>
      <c r="W82" s="125" t="str">
        <f t="shared" si="13"/>
        <v/>
      </c>
      <c r="X82" s="125" t="str">
        <f>IF($Q82="","",text(VLOOKUP($Q82,Events!A:AM,X$2,0),"MMM dd")&amp;" "&amp;VLOOKUP($Q82,Events!A:AM,X$2+1,0))</f>
        <v/>
      </c>
      <c r="Y82" s="127" t="str">
        <f>IF($Q82="","",TEXT(VLOOKUP($Q82,Events!A:AM,Y$2,0),"0000"))</f>
        <v/>
      </c>
      <c r="Z82" s="127" t="str">
        <f>IF($Q82="","",TEXT(VLOOKUP($Q82,Events!A:AM,Z$2,0),"00000"))</f>
        <v/>
      </c>
      <c r="AA82" s="125" t="str">
        <f t="shared" si="14"/>
        <v/>
      </c>
      <c r="AB82" s="125" t="str">
        <f>IF($Q82="","",VLOOKUP($Q82,Events!A:AM,AB$2,0))</f>
        <v/>
      </c>
      <c r="AC82" s="125" t="str">
        <f t="shared" si="15"/>
        <v/>
      </c>
      <c r="AD82" s="125" t="str">
        <f>IF($Q82="","",IF(VLOOKUP($Q82,Events!A:AQ,AD$2,0)=1,AD$1,""))</f>
        <v/>
      </c>
      <c r="AE82" s="125" t="str">
        <f t="shared" si="16"/>
        <v/>
      </c>
      <c r="AF82" s="125" t="str">
        <f>IF($Q82="","",IF(VLOOKUP($Q82,Events!A:AQ,AF$2,0)=1,AF$1,""))</f>
        <v/>
      </c>
      <c r="AG82" s="125" t="str">
        <f t="shared" si="17"/>
        <v/>
      </c>
      <c r="AH82" s="125" t="str">
        <f>IF($Q82="","",IF(VLOOKUP($Q82,Events!A:AQ,AH$2,0)=1,AH$1,""))</f>
        <v/>
      </c>
      <c r="AI82" s="125" t="str">
        <f t="shared" si="18"/>
        <v/>
      </c>
      <c r="AJ82" s="125" t="str">
        <f>IF($Q82="","",IF(VLOOKUP($Q82,Events!A:AQ,AJ$2,0)=1,AJ$1,""))</f>
        <v/>
      </c>
      <c r="AK82" s="125" t="str">
        <f t="shared" si="19"/>
        <v/>
      </c>
      <c r="AL82" s="125" t="str">
        <f>IF($Q82="","",IF(VLOOKUP($Q82,Events!A:AQ,AL$2,0)=1,AL$1,""))</f>
        <v/>
      </c>
      <c r="AM82" s="125" t="str">
        <f t="shared" si="20"/>
        <v/>
      </c>
      <c r="AN82" s="125" t="str">
        <f>IF($Q82="","",IF(VLOOKUP($Q82,Events!A:AQ,AN$2,0)=1,AN$1,""))</f>
        <v/>
      </c>
      <c r="AO82" s="125" t="str">
        <f t="shared" si="21"/>
        <v/>
      </c>
      <c r="AP82" s="125" t="str">
        <f>IF($Q82="","",IF(VLOOKUP($Q82,Events!A:AQ,AP$2,0)=1,AP$1,""))</f>
        <v/>
      </c>
      <c r="AQ82" s="125" t="str">
        <f t="shared" si="22"/>
        <v/>
      </c>
      <c r="AR82" s="125" t="str">
        <f>IF($Q82="","",IF(VLOOKUP($Q82,Events!A:AQ,AR$2,0)=1,AR$1,""))</f>
        <v/>
      </c>
      <c r="AS82" s="125" t="str">
        <f t="shared" si="23"/>
        <v/>
      </c>
      <c r="AT82" s="125" t="str">
        <f>IF($Q82="","",IF(VLOOKUP($Q82,Events!A:AQ,AT$2,0)=1,AT$1,""))</f>
        <v/>
      </c>
      <c r="AU82" s="2" t="str">
        <f t="shared" si="24"/>
        <v/>
      </c>
      <c r="AW82" s="2"/>
      <c r="AX82" s="2"/>
      <c r="AY82" s="2"/>
    </row>
    <row r="83">
      <c r="A83" s="2">
        <v>81.0</v>
      </c>
      <c r="B83" s="2">
        <f t="shared" si="4"/>
        <v>0</v>
      </c>
      <c r="C83" s="2">
        <f>Events!AF90</f>
        <v>0</v>
      </c>
      <c r="D83" s="2">
        <f t="shared" si="5"/>
        <v>81</v>
      </c>
      <c r="E83" s="2"/>
      <c r="F83" s="120" t="str">
        <f t="shared" si="1"/>
        <v/>
      </c>
      <c r="G83" s="2"/>
      <c r="H83" s="123" t="str">
        <f t="shared" si="6"/>
        <v/>
      </c>
      <c r="I83" s="123" t="str">
        <f t="shared" ref="I83:J83" si="181">IF($Q83="","",U83)</f>
        <v/>
      </c>
      <c r="J83" s="123" t="str">
        <f t="shared" si="181"/>
        <v/>
      </c>
      <c r="K83" s="123" t="str">
        <f t="shared" si="8"/>
        <v/>
      </c>
      <c r="L83" s="123" t="str">
        <f t="shared" ref="L83:M83" si="182">IF($Q83="","",Y83)</f>
        <v/>
      </c>
      <c r="M83" s="123" t="str">
        <f t="shared" si="182"/>
        <v/>
      </c>
      <c r="N83" s="123" t="str">
        <f t="shared" si="10"/>
        <v/>
      </c>
      <c r="O83" s="123" t="str">
        <f t="shared" si="11"/>
        <v/>
      </c>
      <c r="P83" s="2"/>
      <c r="Q83" s="125" t="str">
        <f t="shared" si="12"/>
        <v/>
      </c>
      <c r="R83" s="125"/>
      <c r="S83" s="125" t="str">
        <f>IF($Q83="","","Year "&amp;VLOOKUP($Q83,Events!A:AM,S$2,0))</f>
        <v/>
      </c>
      <c r="T83" s="125" t="str">
        <f>IF($Q83="","",VLOOKUP($Q83,Events!A:AM,T$2,0))</f>
        <v/>
      </c>
      <c r="U83" s="125" t="str">
        <f>IF($Q83="","",VLOOKUP($Q83,Events!A:AM,U$2,0))</f>
        <v/>
      </c>
      <c r="V83" s="125" t="str">
        <f>IF($Q83="","",VLOOKUP($Q83,Events!A:AM,V$2,0))</f>
        <v/>
      </c>
      <c r="W83" s="125" t="str">
        <f t="shared" si="13"/>
        <v/>
      </c>
      <c r="X83" s="125" t="str">
        <f>IF($Q83="","",text(VLOOKUP($Q83,Events!A:AM,X$2,0),"MMM dd")&amp;" "&amp;VLOOKUP($Q83,Events!A:AM,X$2+1,0))</f>
        <v/>
      </c>
      <c r="Y83" s="127" t="str">
        <f>IF($Q83="","",TEXT(VLOOKUP($Q83,Events!A:AM,Y$2,0),"0000"))</f>
        <v/>
      </c>
      <c r="Z83" s="127" t="str">
        <f>IF($Q83="","",TEXT(VLOOKUP($Q83,Events!A:AM,Z$2,0),"00000"))</f>
        <v/>
      </c>
      <c r="AA83" s="125" t="str">
        <f t="shared" si="14"/>
        <v/>
      </c>
      <c r="AB83" s="125" t="str">
        <f>IF($Q83="","",VLOOKUP($Q83,Events!A:AM,AB$2,0))</f>
        <v/>
      </c>
      <c r="AC83" s="125" t="str">
        <f t="shared" si="15"/>
        <v/>
      </c>
      <c r="AD83" s="125" t="str">
        <f>IF($Q83="","",IF(VLOOKUP($Q83,Events!A:AQ,AD$2,0)=1,AD$1,""))</f>
        <v/>
      </c>
      <c r="AE83" s="125" t="str">
        <f t="shared" si="16"/>
        <v/>
      </c>
      <c r="AF83" s="125" t="str">
        <f>IF($Q83="","",IF(VLOOKUP($Q83,Events!A:AQ,AF$2,0)=1,AF$1,""))</f>
        <v/>
      </c>
      <c r="AG83" s="125" t="str">
        <f t="shared" si="17"/>
        <v/>
      </c>
      <c r="AH83" s="125" t="str">
        <f>IF($Q83="","",IF(VLOOKUP($Q83,Events!A:AQ,AH$2,0)=1,AH$1,""))</f>
        <v/>
      </c>
      <c r="AI83" s="125" t="str">
        <f t="shared" si="18"/>
        <v/>
      </c>
      <c r="AJ83" s="125" t="str">
        <f>IF($Q83="","",IF(VLOOKUP($Q83,Events!A:AQ,AJ$2,0)=1,AJ$1,""))</f>
        <v/>
      </c>
      <c r="AK83" s="125" t="str">
        <f t="shared" si="19"/>
        <v/>
      </c>
      <c r="AL83" s="125" t="str">
        <f>IF($Q83="","",IF(VLOOKUP($Q83,Events!A:AQ,AL$2,0)=1,AL$1,""))</f>
        <v/>
      </c>
      <c r="AM83" s="125" t="str">
        <f t="shared" si="20"/>
        <v/>
      </c>
      <c r="AN83" s="125" t="str">
        <f>IF($Q83="","",IF(VLOOKUP($Q83,Events!A:AQ,AN$2,0)=1,AN$1,""))</f>
        <v/>
      </c>
      <c r="AO83" s="125" t="str">
        <f t="shared" si="21"/>
        <v/>
      </c>
      <c r="AP83" s="125" t="str">
        <f>IF($Q83="","",IF(VLOOKUP($Q83,Events!A:AQ,AP$2,0)=1,AP$1,""))</f>
        <v/>
      </c>
      <c r="AQ83" s="125" t="str">
        <f t="shared" si="22"/>
        <v/>
      </c>
      <c r="AR83" s="125" t="str">
        <f>IF($Q83="","",IF(VLOOKUP($Q83,Events!A:AQ,AR$2,0)=1,AR$1,""))</f>
        <v/>
      </c>
      <c r="AS83" s="125" t="str">
        <f t="shared" si="23"/>
        <v/>
      </c>
      <c r="AT83" s="125" t="str">
        <f>IF($Q83="","",IF(VLOOKUP($Q83,Events!A:AQ,AT$2,0)=1,AT$1,""))</f>
        <v/>
      </c>
      <c r="AU83" s="2" t="str">
        <f t="shared" si="24"/>
        <v/>
      </c>
      <c r="AW83" s="2"/>
      <c r="AX83" s="2"/>
      <c r="AY83" s="2"/>
    </row>
    <row r="84">
      <c r="A84" s="2">
        <v>82.0</v>
      </c>
      <c r="B84" s="2">
        <f t="shared" si="4"/>
        <v>0</v>
      </c>
      <c r="C84" s="2">
        <f>Events!AF91</f>
        <v>0</v>
      </c>
      <c r="D84" s="2">
        <f t="shared" si="5"/>
        <v>82</v>
      </c>
      <c r="E84" s="2"/>
      <c r="F84" s="120" t="str">
        <f t="shared" si="1"/>
        <v/>
      </c>
      <c r="G84" s="2"/>
      <c r="H84" s="123" t="str">
        <f t="shared" si="6"/>
        <v/>
      </c>
      <c r="I84" s="123" t="str">
        <f t="shared" ref="I84:J84" si="183">IF($Q84="","",U84)</f>
        <v/>
      </c>
      <c r="J84" s="123" t="str">
        <f t="shared" si="183"/>
        <v/>
      </c>
      <c r="K84" s="123" t="str">
        <f t="shared" si="8"/>
        <v/>
      </c>
      <c r="L84" s="123" t="str">
        <f t="shared" ref="L84:M84" si="184">IF($Q84="","",Y84)</f>
        <v/>
      </c>
      <c r="M84" s="123" t="str">
        <f t="shared" si="184"/>
        <v/>
      </c>
      <c r="N84" s="123" t="str">
        <f t="shared" si="10"/>
        <v/>
      </c>
      <c r="O84" s="123" t="str">
        <f t="shared" si="11"/>
        <v/>
      </c>
      <c r="P84" s="2"/>
      <c r="Q84" s="125" t="str">
        <f t="shared" si="12"/>
        <v/>
      </c>
      <c r="R84" s="125"/>
      <c r="S84" s="125" t="str">
        <f>IF($Q84="","","Year "&amp;VLOOKUP($Q84,Events!A:AM,S$2,0))</f>
        <v/>
      </c>
      <c r="T84" s="125" t="str">
        <f>IF($Q84="","",VLOOKUP($Q84,Events!A:AM,T$2,0))</f>
        <v/>
      </c>
      <c r="U84" s="125" t="str">
        <f>IF($Q84="","",VLOOKUP($Q84,Events!A:AM,U$2,0))</f>
        <v/>
      </c>
      <c r="V84" s="125" t="str">
        <f>IF($Q84="","",VLOOKUP($Q84,Events!A:AM,V$2,0))</f>
        <v/>
      </c>
      <c r="W84" s="125" t="str">
        <f t="shared" si="13"/>
        <v/>
      </c>
      <c r="X84" s="125" t="str">
        <f>IF($Q84="","",text(VLOOKUP($Q84,Events!A:AM,X$2,0),"MMM dd")&amp;" "&amp;VLOOKUP($Q84,Events!A:AM,X$2+1,0))</f>
        <v/>
      </c>
      <c r="Y84" s="127" t="str">
        <f>IF($Q84="","",TEXT(VLOOKUP($Q84,Events!A:AM,Y$2,0),"0000"))</f>
        <v/>
      </c>
      <c r="Z84" s="127" t="str">
        <f>IF($Q84="","",TEXT(VLOOKUP($Q84,Events!A:AM,Z$2,0),"00000"))</f>
        <v/>
      </c>
      <c r="AA84" s="125" t="str">
        <f t="shared" si="14"/>
        <v/>
      </c>
      <c r="AB84" s="125" t="str">
        <f>IF($Q84="","",VLOOKUP($Q84,Events!A:AM,AB$2,0))</f>
        <v/>
      </c>
      <c r="AC84" s="125" t="str">
        <f t="shared" si="15"/>
        <v/>
      </c>
      <c r="AD84" s="125" t="str">
        <f>IF($Q84="","",IF(VLOOKUP($Q84,Events!A:AQ,AD$2,0)=1,AD$1,""))</f>
        <v/>
      </c>
      <c r="AE84" s="125" t="str">
        <f t="shared" si="16"/>
        <v/>
      </c>
      <c r="AF84" s="125" t="str">
        <f>IF($Q84="","",IF(VLOOKUP($Q84,Events!A:AQ,AF$2,0)=1,AF$1,""))</f>
        <v/>
      </c>
      <c r="AG84" s="125" t="str">
        <f t="shared" si="17"/>
        <v/>
      </c>
      <c r="AH84" s="125" t="str">
        <f>IF($Q84="","",IF(VLOOKUP($Q84,Events!A:AQ,AH$2,0)=1,AH$1,""))</f>
        <v/>
      </c>
      <c r="AI84" s="125" t="str">
        <f t="shared" si="18"/>
        <v/>
      </c>
      <c r="AJ84" s="125" t="str">
        <f>IF($Q84="","",IF(VLOOKUP($Q84,Events!A:AQ,AJ$2,0)=1,AJ$1,""))</f>
        <v/>
      </c>
      <c r="AK84" s="125" t="str">
        <f t="shared" si="19"/>
        <v/>
      </c>
      <c r="AL84" s="125" t="str">
        <f>IF($Q84="","",IF(VLOOKUP($Q84,Events!A:AQ,AL$2,0)=1,AL$1,""))</f>
        <v/>
      </c>
      <c r="AM84" s="125" t="str">
        <f t="shared" si="20"/>
        <v/>
      </c>
      <c r="AN84" s="125" t="str">
        <f>IF($Q84="","",IF(VLOOKUP($Q84,Events!A:AQ,AN$2,0)=1,AN$1,""))</f>
        <v/>
      </c>
      <c r="AO84" s="125" t="str">
        <f t="shared" si="21"/>
        <v/>
      </c>
      <c r="AP84" s="125" t="str">
        <f>IF($Q84="","",IF(VLOOKUP($Q84,Events!A:AQ,AP$2,0)=1,AP$1,""))</f>
        <v/>
      </c>
      <c r="AQ84" s="125" t="str">
        <f t="shared" si="22"/>
        <v/>
      </c>
      <c r="AR84" s="125" t="str">
        <f>IF($Q84="","",IF(VLOOKUP($Q84,Events!A:AQ,AR$2,0)=1,AR$1,""))</f>
        <v/>
      </c>
      <c r="AS84" s="125" t="str">
        <f t="shared" si="23"/>
        <v/>
      </c>
      <c r="AT84" s="125" t="str">
        <f>IF($Q84="","",IF(VLOOKUP($Q84,Events!A:AQ,AT$2,0)=1,AT$1,""))</f>
        <v/>
      </c>
      <c r="AU84" s="2" t="str">
        <f t="shared" si="24"/>
        <v/>
      </c>
      <c r="AW84" s="2"/>
      <c r="AX84" s="2"/>
      <c r="AY84" s="2"/>
    </row>
    <row r="85">
      <c r="A85" s="2">
        <v>83.0</v>
      </c>
      <c r="B85" s="2">
        <f t="shared" si="4"/>
        <v>0</v>
      </c>
      <c r="C85" s="2">
        <f>Events!AF92</f>
        <v>0</v>
      </c>
      <c r="D85" s="2">
        <f t="shared" si="5"/>
        <v>83</v>
      </c>
      <c r="E85" s="2"/>
      <c r="F85" s="120" t="str">
        <f t="shared" si="1"/>
        <v/>
      </c>
      <c r="G85" s="2"/>
      <c r="H85" s="123" t="str">
        <f t="shared" si="6"/>
        <v/>
      </c>
      <c r="I85" s="123" t="str">
        <f t="shared" ref="I85:J85" si="185">IF($Q85="","",U85)</f>
        <v/>
      </c>
      <c r="J85" s="123" t="str">
        <f t="shared" si="185"/>
        <v/>
      </c>
      <c r="K85" s="123" t="str">
        <f t="shared" si="8"/>
        <v/>
      </c>
      <c r="L85" s="123" t="str">
        <f t="shared" ref="L85:M85" si="186">IF($Q85="","",Y85)</f>
        <v/>
      </c>
      <c r="M85" s="123" t="str">
        <f t="shared" si="186"/>
        <v/>
      </c>
      <c r="N85" s="123" t="str">
        <f t="shared" si="10"/>
        <v/>
      </c>
      <c r="O85" s="123" t="str">
        <f t="shared" si="11"/>
        <v/>
      </c>
      <c r="P85" s="2"/>
      <c r="Q85" s="125" t="str">
        <f t="shared" si="12"/>
        <v/>
      </c>
      <c r="R85" s="125"/>
      <c r="S85" s="125" t="str">
        <f>IF($Q85="","","Year "&amp;VLOOKUP($Q85,Events!A:AM,S$2,0))</f>
        <v/>
      </c>
      <c r="T85" s="125" t="str">
        <f>IF($Q85="","",VLOOKUP($Q85,Events!A:AM,T$2,0))</f>
        <v/>
      </c>
      <c r="U85" s="125" t="str">
        <f>IF($Q85="","",VLOOKUP($Q85,Events!A:AM,U$2,0))</f>
        <v/>
      </c>
      <c r="V85" s="125" t="str">
        <f>IF($Q85="","",VLOOKUP($Q85,Events!A:AM,V$2,0))</f>
        <v/>
      </c>
      <c r="W85" s="125" t="str">
        <f t="shared" si="13"/>
        <v/>
      </c>
      <c r="X85" s="125" t="str">
        <f>IF($Q85="","",text(VLOOKUP($Q85,Events!A:AM,X$2,0),"MMM dd")&amp;" "&amp;VLOOKUP($Q85,Events!A:AM,X$2+1,0))</f>
        <v/>
      </c>
      <c r="Y85" s="127" t="str">
        <f>IF($Q85="","",TEXT(VLOOKUP($Q85,Events!A:AM,Y$2,0),"0000"))</f>
        <v/>
      </c>
      <c r="Z85" s="127" t="str">
        <f>IF($Q85="","",TEXT(VLOOKUP($Q85,Events!A:AM,Z$2,0),"00000"))</f>
        <v/>
      </c>
      <c r="AA85" s="125" t="str">
        <f t="shared" si="14"/>
        <v/>
      </c>
      <c r="AB85" s="125" t="str">
        <f>IF($Q85="","",VLOOKUP($Q85,Events!A:AM,AB$2,0))</f>
        <v/>
      </c>
      <c r="AC85" s="125" t="str">
        <f t="shared" si="15"/>
        <v/>
      </c>
      <c r="AD85" s="125" t="str">
        <f>IF($Q85="","",IF(VLOOKUP($Q85,Events!A:AQ,AD$2,0)=1,AD$1,""))</f>
        <v/>
      </c>
      <c r="AE85" s="125" t="str">
        <f t="shared" si="16"/>
        <v/>
      </c>
      <c r="AF85" s="125" t="str">
        <f>IF($Q85="","",IF(VLOOKUP($Q85,Events!A:AQ,AF$2,0)=1,AF$1,""))</f>
        <v/>
      </c>
      <c r="AG85" s="125" t="str">
        <f t="shared" si="17"/>
        <v/>
      </c>
      <c r="AH85" s="125" t="str">
        <f>IF($Q85="","",IF(VLOOKUP($Q85,Events!A:AQ,AH$2,0)=1,AH$1,""))</f>
        <v/>
      </c>
      <c r="AI85" s="125" t="str">
        <f t="shared" si="18"/>
        <v/>
      </c>
      <c r="AJ85" s="125" t="str">
        <f>IF($Q85="","",IF(VLOOKUP($Q85,Events!A:AQ,AJ$2,0)=1,AJ$1,""))</f>
        <v/>
      </c>
      <c r="AK85" s="125" t="str">
        <f t="shared" si="19"/>
        <v/>
      </c>
      <c r="AL85" s="125" t="str">
        <f>IF($Q85="","",IF(VLOOKUP($Q85,Events!A:AQ,AL$2,0)=1,AL$1,""))</f>
        <v/>
      </c>
      <c r="AM85" s="125" t="str">
        <f t="shared" si="20"/>
        <v/>
      </c>
      <c r="AN85" s="125" t="str">
        <f>IF($Q85="","",IF(VLOOKUP($Q85,Events!A:AQ,AN$2,0)=1,AN$1,""))</f>
        <v/>
      </c>
      <c r="AO85" s="125" t="str">
        <f t="shared" si="21"/>
        <v/>
      </c>
      <c r="AP85" s="125" t="str">
        <f>IF($Q85="","",IF(VLOOKUP($Q85,Events!A:AQ,AP$2,0)=1,AP$1,""))</f>
        <v/>
      </c>
      <c r="AQ85" s="125" t="str">
        <f t="shared" si="22"/>
        <v/>
      </c>
      <c r="AR85" s="125" t="str">
        <f>IF($Q85="","",IF(VLOOKUP($Q85,Events!A:AQ,AR$2,0)=1,AR$1,""))</f>
        <v/>
      </c>
      <c r="AS85" s="125" t="str">
        <f t="shared" si="23"/>
        <v/>
      </c>
      <c r="AT85" s="125" t="str">
        <f>IF($Q85="","",IF(VLOOKUP($Q85,Events!A:AQ,AT$2,0)=1,AT$1,""))</f>
        <v/>
      </c>
      <c r="AU85" s="2" t="str">
        <f t="shared" si="24"/>
        <v/>
      </c>
      <c r="AW85" s="2"/>
      <c r="AX85" s="2"/>
      <c r="AY85" s="2"/>
    </row>
    <row r="86">
      <c r="A86" s="2">
        <v>84.0</v>
      </c>
      <c r="B86" s="2">
        <f t="shared" si="4"/>
        <v>0</v>
      </c>
      <c r="C86" s="2">
        <f>Events!AF93</f>
        <v>0</v>
      </c>
      <c r="D86" s="2">
        <f t="shared" si="5"/>
        <v>84</v>
      </c>
      <c r="E86" s="2"/>
      <c r="F86" s="120" t="str">
        <f t="shared" si="1"/>
        <v/>
      </c>
      <c r="G86" s="2"/>
      <c r="H86" s="123" t="str">
        <f t="shared" si="6"/>
        <v/>
      </c>
      <c r="I86" s="123" t="str">
        <f t="shared" ref="I86:J86" si="187">IF($Q86="","",U86)</f>
        <v/>
      </c>
      <c r="J86" s="123" t="str">
        <f t="shared" si="187"/>
        <v/>
      </c>
      <c r="K86" s="123" t="str">
        <f t="shared" si="8"/>
        <v/>
      </c>
      <c r="L86" s="123" t="str">
        <f t="shared" ref="L86:M86" si="188">IF($Q86="","",Y86)</f>
        <v/>
      </c>
      <c r="M86" s="123" t="str">
        <f t="shared" si="188"/>
        <v/>
      </c>
      <c r="N86" s="123" t="str">
        <f t="shared" si="10"/>
        <v/>
      </c>
      <c r="O86" s="123" t="str">
        <f t="shared" si="11"/>
        <v/>
      </c>
      <c r="P86" s="2"/>
      <c r="Q86" s="125" t="str">
        <f t="shared" si="12"/>
        <v/>
      </c>
      <c r="R86" s="125"/>
      <c r="S86" s="125" t="str">
        <f>IF($Q86="","","Year "&amp;VLOOKUP($Q86,Events!A:AM,S$2,0))</f>
        <v/>
      </c>
      <c r="T86" s="125" t="str">
        <f>IF($Q86="","",VLOOKUP($Q86,Events!A:AM,T$2,0))</f>
        <v/>
      </c>
      <c r="U86" s="125" t="str">
        <f>IF($Q86="","",VLOOKUP($Q86,Events!A:AM,U$2,0))</f>
        <v/>
      </c>
      <c r="V86" s="125" t="str">
        <f>IF($Q86="","",VLOOKUP($Q86,Events!A:AM,V$2,0))</f>
        <v/>
      </c>
      <c r="W86" s="125" t="str">
        <f t="shared" si="13"/>
        <v/>
      </c>
      <c r="X86" s="125" t="str">
        <f>IF($Q86="","",text(VLOOKUP($Q86,Events!A:AM,X$2,0),"MMM dd")&amp;" "&amp;VLOOKUP($Q86,Events!A:AM,X$2+1,0))</f>
        <v/>
      </c>
      <c r="Y86" s="127" t="str">
        <f>IF($Q86="","",TEXT(VLOOKUP($Q86,Events!A:AM,Y$2,0),"0000"))</f>
        <v/>
      </c>
      <c r="Z86" s="127" t="str">
        <f>IF($Q86="","",TEXT(VLOOKUP($Q86,Events!A:AM,Z$2,0),"00000"))</f>
        <v/>
      </c>
      <c r="AA86" s="125" t="str">
        <f t="shared" si="14"/>
        <v/>
      </c>
      <c r="AB86" s="125" t="str">
        <f>IF($Q86="","",VLOOKUP($Q86,Events!A:AM,AB$2,0))</f>
        <v/>
      </c>
      <c r="AC86" s="125" t="str">
        <f t="shared" si="15"/>
        <v/>
      </c>
      <c r="AD86" s="125" t="str">
        <f>IF($Q86="","",IF(VLOOKUP($Q86,Events!A:AQ,AD$2,0)=1,AD$1,""))</f>
        <v/>
      </c>
      <c r="AE86" s="125" t="str">
        <f t="shared" si="16"/>
        <v/>
      </c>
      <c r="AF86" s="125" t="str">
        <f>IF($Q86="","",IF(VLOOKUP($Q86,Events!A:AQ,AF$2,0)=1,AF$1,""))</f>
        <v/>
      </c>
      <c r="AG86" s="125" t="str">
        <f t="shared" si="17"/>
        <v/>
      </c>
      <c r="AH86" s="125" t="str">
        <f>IF($Q86="","",IF(VLOOKUP($Q86,Events!A:AQ,AH$2,0)=1,AH$1,""))</f>
        <v/>
      </c>
      <c r="AI86" s="125" t="str">
        <f t="shared" si="18"/>
        <v/>
      </c>
      <c r="AJ86" s="125" t="str">
        <f>IF($Q86="","",IF(VLOOKUP($Q86,Events!A:AQ,AJ$2,0)=1,AJ$1,""))</f>
        <v/>
      </c>
      <c r="AK86" s="125" t="str">
        <f t="shared" si="19"/>
        <v/>
      </c>
      <c r="AL86" s="125" t="str">
        <f>IF($Q86="","",IF(VLOOKUP($Q86,Events!A:AQ,AL$2,0)=1,AL$1,""))</f>
        <v/>
      </c>
      <c r="AM86" s="125" t="str">
        <f t="shared" si="20"/>
        <v/>
      </c>
      <c r="AN86" s="125" t="str">
        <f>IF($Q86="","",IF(VLOOKUP($Q86,Events!A:AQ,AN$2,0)=1,AN$1,""))</f>
        <v/>
      </c>
      <c r="AO86" s="125" t="str">
        <f t="shared" si="21"/>
        <v/>
      </c>
      <c r="AP86" s="125" t="str">
        <f>IF($Q86="","",IF(VLOOKUP($Q86,Events!A:AQ,AP$2,0)=1,AP$1,""))</f>
        <v/>
      </c>
      <c r="AQ86" s="125" t="str">
        <f t="shared" si="22"/>
        <v/>
      </c>
      <c r="AR86" s="125" t="str">
        <f>IF($Q86="","",IF(VLOOKUP($Q86,Events!A:AQ,AR$2,0)=1,AR$1,""))</f>
        <v/>
      </c>
      <c r="AS86" s="125" t="str">
        <f t="shared" si="23"/>
        <v/>
      </c>
      <c r="AT86" s="125" t="str">
        <f>IF($Q86="","",IF(VLOOKUP($Q86,Events!A:AQ,AT$2,0)=1,AT$1,""))</f>
        <v/>
      </c>
      <c r="AU86" s="2" t="str">
        <f t="shared" si="24"/>
        <v/>
      </c>
      <c r="AW86" s="2"/>
      <c r="AX86" s="2"/>
      <c r="AY86" s="128"/>
    </row>
    <row r="87">
      <c r="A87" s="2">
        <v>85.0</v>
      </c>
      <c r="B87" s="2">
        <f t="shared" si="4"/>
        <v>0</v>
      </c>
      <c r="C87" s="2">
        <f>Events!AF94</f>
        <v>0</v>
      </c>
      <c r="D87" s="2">
        <f t="shared" si="5"/>
        <v>85</v>
      </c>
      <c r="E87" s="2"/>
      <c r="F87" s="120" t="str">
        <f t="shared" si="1"/>
        <v/>
      </c>
      <c r="G87" s="2"/>
      <c r="H87" s="123" t="str">
        <f t="shared" si="6"/>
        <v/>
      </c>
      <c r="I87" s="123" t="str">
        <f t="shared" ref="I87:J87" si="189">IF($Q87="","",U87)</f>
        <v/>
      </c>
      <c r="J87" s="123" t="str">
        <f t="shared" si="189"/>
        <v/>
      </c>
      <c r="K87" s="123" t="str">
        <f t="shared" si="8"/>
        <v/>
      </c>
      <c r="L87" s="123" t="str">
        <f t="shared" ref="L87:M87" si="190">IF($Q87="","",Y87)</f>
        <v/>
      </c>
      <c r="M87" s="123" t="str">
        <f t="shared" si="190"/>
        <v/>
      </c>
      <c r="N87" s="123" t="str">
        <f t="shared" si="10"/>
        <v/>
      </c>
      <c r="O87" s="123" t="str">
        <f t="shared" si="11"/>
        <v/>
      </c>
      <c r="P87" s="2"/>
      <c r="Q87" s="125" t="str">
        <f t="shared" si="12"/>
        <v/>
      </c>
      <c r="R87" s="125"/>
      <c r="S87" s="125" t="str">
        <f>IF($Q87="","","Year "&amp;VLOOKUP($Q87,Events!A:AM,S$2,0))</f>
        <v/>
      </c>
      <c r="T87" s="125" t="str">
        <f>IF($Q87="","",VLOOKUP($Q87,Events!A:AM,T$2,0))</f>
        <v/>
      </c>
      <c r="U87" s="125" t="str">
        <f>IF($Q87="","",VLOOKUP($Q87,Events!A:AM,U$2,0))</f>
        <v/>
      </c>
      <c r="V87" s="125" t="str">
        <f>IF($Q87="","",VLOOKUP($Q87,Events!A:AM,V$2,0))</f>
        <v/>
      </c>
      <c r="W87" s="125" t="str">
        <f t="shared" si="13"/>
        <v/>
      </c>
      <c r="X87" s="125" t="str">
        <f>IF($Q87="","",text(VLOOKUP($Q87,Events!A:AM,X$2,0),"MMM dd")&amp;" "&amp;VLOOKUP($Q87,Events!A:AM,X$2+1,0))</f>
        <v/>
      </c>
      <c r="Y87" s="127" t="str">
        <f>IF($Q87="","",TEXT(VLOOKUP($Q87,Events!A:AM,Y$2,0),"0000"))</f>
        <v/>
      </c>
      <c r="Z87" s="127" t="str">
        <f>IF($Q87="","",TEXT(VLOOKUP($Q87,Events!A:AM,Z$2,0),"00000"))</f>
        <v/>
      </c>
      <c r="AA87" s="125" t="str">
        <f t="shared" si="14"/>
        <v/>
      </c>
      <c r="AB87" s="125" t="str">
        <f>IF($Q87="","",VLOOKUP($Q87,Events!A:AM,AB$2,0))</f>
        <v/>
      </c>
      <c r="AC87" s="125" t="str">
        <f t="shared" si="15"/>
        <v/>
      </c>
      <c r="AD87" s="125" t="str">
        <f>IF($Q87="","",IF(VLOOKUP($Q87,Events!A:AQ,AD$2,0)=1,AD$1,""))</f>
        <v/>
      </c>
      <c r="AE87" s="125" t="str">
        <f t="shared" si="16"/>
        <v/>
      </c>
      <c r="AF87" s="125" t="str">
        <f>IF($Q87="","",IF(VLOOKUP($Q87,Events!A:AQ,AF$2,0)=1,AF$1,""))</f>
        <v/>
      </c>
      <c r="AG87" s="125" t="str">
        <f t="shared" si="17"/>
        <v/>
      </c>
      <c r="AH87" s="125" t="str">
        <f>IF($Q87="","",IF(VLOOKUP($Q87,Events!A:AQ,AH$2,0)=1,AH$1,""))</f>
        <v/>
      </c>
      <c r="AI87" s="125" t="str">
        <f t="shared" si="18"/>
        <v/>
      </c>
      <c r="AJ87" s="125" t="str">
        <f>IF($Q87="","",IF(VLOOKUP($Q87,Events!A:AQ,AJ$2,0)=1,AJ$1,""))</f>
        <v/>
      </c>
      <c r="AK87" s="125" t="str">
        <f t="shared" si="19"/>
        <v/>
      </c>
      <c r="AL87" s="125" t="str">
        <f>IF($Q87="","",IF(VLOOKUP($Q87,Events!A:AQ,AL$2,0)=1,AL$1,""))</f>
        <v/>
      </c>
      <c r="AM87" s="125" t="str">
        <f t="shared" si="20"/>
        <v/>
      </c>
      <c r="AN87" s="125" t="str">
        <f>IF($Q87="","",IF(VLOOKUP($Q87,Events!A:AQ,AN$2,0)=1,AN$1,""))</f>
        <v/>
      </c>
      <c r="AO87" s="125" t="str">
        <f t="shared" si="21"/>
        <v/>
      </c>
      <c r="AP87" s="125" t="str">
        <f>IF($Q87="","",IF(VLOOKUP($Q87,Events!A:AQ,AP$2,0)=1,AP$1,""))</f>
        <v/>
      </c>
      <c r="AQ87" s="125" t="str">
        <f t="shared" si="22"/>
        <v/>
      </c>
      <c r="AR87" s="125" t="str">
        <f>IF($Q87="","",IF(VLOOKUP($Q87,Events!A:AQ,AR$2,0)=1,AR$1,""))</f>
        <v/>
      </c>
      <c r="AS87" s="125" t="str">
        <f t="shared" si="23"/>
        <v/>
      </c>
      <c r="AT87" s="125" t="str">
        <f>IF($Q87="","",IF(VLOOKUP($Q87,Events!A:AQ,AT$2,0)=1,AT$1,""))</f>
        <v/>
      </c>
      <c r="AU87" s="2" t="str">
        <f t="shared" si="24"/>
        <v/>
      </c>
      <c r="AW87" s="2"/>
      <c r="AX87" s="2"/>
      <c r="AY87" s="2"/>
    </row>
    <row r="88">
      <c r="A88" s="2">
        <v>86.0</v>
      </c>
      <c r="B88" s="2">
        <f t="shared" si="4"/>
        <v>0</v>
      </c>
      <c r="C88" s="2">
        <f>Events!AF95</f>
        <v>0</v>
      </c>
      <c r="D88" s="2">
        <f t="shared" si="5"/>
        <v>86</v>
      </c>
      <c r="E88" s="2"/>
      <c r="F88" s="120" t="str">
        <f t="shared" si="1"/>
        <v/>
      </c>
      <c r="G88" s="2"/>
      <c r="H88" s="123" t="str">
        <f t="shared" si="6"/>
        <v/>
      </c>
      <c r="I88" s="123" t="str">
        <f t="shared" ref="I88:J88" si="191">IF($Q88="","",U88)</f>
        <v/>
      </c>
      <c r="J88" s="123" t="str">
        <f t="shared" si="191"/>
        <v/>
      </c>
      <c r="K88" s="123" t="str">
        <f t="shared" si="8"/>
        <v/>
      </c>
      <c r="L88" s="123" t="str">
        <f t="shared" ref="L88:M88" si="192">IF($Q88="","",Y88)</f>
        <v/>
      </c>
      <c r="M88" s="123" t="str">
        <f t="shared" si="192"/>
        <v/>
      </c>
      <c r="N88" s="123" t="str">
        <f t="shared" si="10"/>
        <v/>
      </c>
      <c r="O88" s="123" t="str">
        <f t="shared" si="11"/>
        <v/>
      </c>
      <c r="P88" s="2"/>
      <c r="Q88" s="125" t="str">
        <f t="shared" si="12"/>
        <v/>
      </c>
      <c r="R88" s="125"/>
      <c r="S88" s="125" t="str">
        <f>IF($Q88="","","Year "&amp;VLOOKUP($Q88,Events!A:AM,S$2,0))</f>
        <v/>
      </c>
      <c r="T88" s="125" t="str">
        <f>IF($Q88="","",VLOOKUP($Q88,Events!A:AM,T$2,0))</f>
        <v/>
      </c>
      <c r="U88" s="125" t="str">
        <f>IF($Q88="","",VLOOKUP($Q88,Events!A:AM,U$2,0))</f>
        <v/>
      </c>
      <c r="V88" s="125" t="str">
        <f>IF($Q88="","",VLOOKUP($Q88,Events!A:AM,V$2,0))</f>
        <v/>
      </c>
      <c r="W88" s="125" t="str">
        <f t="shared" si="13"/>
        <v/>
      </c>
      <c r="X88" s="125" t="str">
        <f>IF($Q88="","",text(VLOOKUP($Q88,Events!A:AM,X$2,0),"MMM dd")&amp;" "&amp;VLOOKUP($Q88,Events!A:AM,X$2+1,0))</f>
        <v/>
      </c>
      <c r="Y88" s="127" t="str">
        <f>IF($Q88="","",TEXT(VLOOKUP($Q88,Events!A:AM,Y$2,0),"0000"))</f>
        <v/>
      </c>
      <c r="Z88" s="127" t="str">
        <f>IF($Q88="","",TEXT(VLOOKUP($Q88,Events!A:AM,Z$2,0),"00000"))</f>
        <v/>
      </c>
      <c r="AA88" s="125" t="str">
        <f t="shared" si="14"/>
        <v/>
      </c>
      <c r="AB88" s="125" t="str">
        <f>IF($Q88="","",VLOOKUP($Q88,Events!A:AM,AB$2,0))</f>
        <v/>
      </c>
      <c r="AC88" s="125" t="str">
        <f t="shared" si="15"/>
        <v/>
      </c>
      <c r="AD88" s="125" t="str">
        <f>IF($Q88="","",IF(VLOOKUP($Q88,Events!A:AQ,AD$2,0)=1,AD$1,""))</f>
        <v/>
      </c>
      <c r="AE88" s="125" t="str">
        <f t="shared" si="16"/>
        <v/>
      </c>
      <c r="AF88" s="125" t="str">
        <f>IF($Q88="","",IF(VLOOKUP($Q88,Events!A:AQ,AF$2,0)=1,AF$1,""))</f>
        <v/>
      </c>
      <c r="AG88" s="125" t="str">
        <f t="shared" si="17"/>
        <v/>
      </c>
      <c r="AH88" s="125" t="str">
        <f>IF($Q88="","",IF(VLOOKUP($Q88,Events!A:AQ,AH$2,0)=1,AH$1,""))</f>
        <v/>
      </c>
      <c r="AI88" s="125" t="str">
        <f t="shared" si="18"/>
        <v/>
      </c>
      <c r="AJ88" s="125" t="str">
        <f>IF($Q88="","",IF(VLOOKUP($Q88,Events!A:AQ,AJ$2,0)=1,AJ$1,""))</f>
        <v/>
      </c>
      <c r="AK88" s="125" t="str">
        <f t="shared" si="19"/>
        <v/>
      </c>
      <c r="AL88" s="125" t="str">
        <f>IF($Q88="","",IF(VLOOKUP($Q88,Events!A:AQ,AL$2,0)=1,AL$1,""))</f>
        <v/>
      </c>
      <c r="AM88" s="125" t="str">
        <f t="shared" si="20"/>
        <v/>
      </c>
      <c r="AN88" s="125" t="str">
        <f>IF($Q88="","",IF(VLOOKUP($Q88,Events!A:AQ,AN$2,0)=1,AN$1,""))</f>
        <v/>
      </c>
      <c r="AO88" s="125" t="str">
        <f t="shared" si="21"/>
        <v/>
      </c>
      <c r="AP88" s="125" t="str">
        <f>IF($Q88="","",IF(VLOOKUP($Q88,Events!A:AQ,AP$2,0)=1,AP$1,""))</f>
        <v/>
      </c>
      <c r="AQ88" s="125" t="str">
        <f t="shared" si="22"/>
        <v/>
      </c>
      <c r="AR88" s="125" t="str">
        <f>IF($Q88="","",IF(VLOOKUP($Q88,Events!A:AQ,AR$2,0)=1,AR$1,""))</f>
        <v/>
      </c>
      <c r="AS88" s="125" t="str">
        <f t="shared" si="23"/>
        <v/>
      </c>
      <c r="AT88" s="125" t="str">
        <f>IF($Q88="","",IF(VLOOKUP($Q88,Events!A:AQ,AT$2,0)=1,AT$1,""))</f>
        <v/>
      </c>
      <c r="AU88" s="2" t="str">
        <f t="shared" si="24"/>
        <v/>
      </c>
      <c r="AW88" s="2"/>
      <c r="AX88" s="2"/>
      <c r="AY88" s="2"/>
    </row>
    <row r="89">
      <c r="A89" s="2">
        <v>87.0</v>
      </c>
      <c r="B89" s="2">
        <f t="shared" si="4"/>
        <v>0</v>
      </c>
      <c r="C89" s="2">
        <f>Events!AF96</f>
        <v>0</v>
      </c>
      <c r="D89" s="2">
        <f t="shared" si="5"/>
        <v>87</v>
      </c>
      <c r="E89" s="2"/>
      <c r="F89" s="120" t="str">
        <f t="shared" si="1"/>
        <v/>
      </c>
      <c r="G89" s="2"/>
      <c r="H89" s="123" t="str">
        <f t="shared" si="6"/>
        <v/>
      </c>
      <c r="I89" s="123" t="str">
        <f t="shared" ref="I89:J89" si="193">IF($Q89="","",U89)</f>
        <v/>
      </c>
      <c r="J89" s="123" t="str">
        <f t="shared" si="193"/>
        <v/>
      </c>
      <c r="K89" s="123" t="str">
        <f t="shared" si="8"/>
        <v/>
      </c>
      <c r="L89" s="123" t="str">
        <f t="shared" ref="L89:M89" si="194">IF($Q89="","",Y89)</f>
        <v/>
      </c>
      <c r="M89" s="123" t="str">
        <f t="shared" si="194"/>
        <v/>
      </c>
      <c r="N89" s="123" t="str">
        <f t="shared" si="10"/>
        <v/>
      </c>
      <c r="O89" s="123" t="str">
        <f t="shared" si="11"/>
        <v/>
      </c>
      <c r="P89" s="2"/>
      <c r="Q89" s="125" t="str">
        <f t="shared" si="12"/>
        <v/>
      </c>
      <c r="R89" s="125"/>
      <c r="S89" s="125" t="str">
        <f>IF($Q89="","","Year "&amp;VLOOKUP($Q89,Events!A:AM,S$2,0))</f>
        <v/>
      </c>
      <c r="T89" s="125" t="str">
        <f>IF($Q89="","",VLOOKUP($Q89,Events!A:AM,T$2,0))</f>
        <v/>
      </c>
      <c r="U89" s="125" t="str">
        <f>IF($Q89="","",VLOOKUP($Q89,Events!A:AM,U$2,0))</f>
        <v/>
      </c>
      <c r="V89" s="125" t="str">
        <f>IF($Q89="","",VLOOKUP($Q89,Events!A:AM,V$2,0))</f>
        <v/>
      </c>
      <c r="W89" s="125" t="str">
        <f t="shared" si="13"/>
        <v/>
      </c>
      <c r="X89" s="125" t="str">
        <f>IF($Q89="","",text(VLOOKUP($Q89,Events!A:AM,X$2,0),"MMM dd")&amp;" "&amp;VLOOKUP($Q89,Events!A:AM,X$2+1,0))</f>
        <v/>
      </c>
      <c r="Y89" s="127" t="str">
        <f>IF($Q89="","",TEXT(VLOOKUP($Q89,Events!A:AM,Y$2,0),"0000"))</f>
        <v/>
      </c>
      <c r="Z89" s="127" t="str">
        <f>IF($Q89="","",TEXT(VLOOKUP($Q89,Events!A:AM,Z$2,0),"00000"))</f>
        <v/>
      </c>
      <c r="AA89" s="125" t="str">
        <f t="shared" si="14"/>
        <v/>
      </c>
      <c r="AB89" s="125" t="str">
        <f>IF($Q89="","",VLOOKUP($Q89,Events!A:AM,AB$2,0))</f>
        <v/>
      </c>
      <c r="AC89" s="125" t="str">
        <f t="shared" si="15"/>
        <v/>
      </c>
      <c r="AD89" s="125" t="str">
        <f>IF($Q89="","",IF(VLOOKUP($Q89,Events!A:AQ,AD$2,0)=1,AD$1,""))</f>
        <v/>
      </c>
      <c r="AE89" s="125" t="str">
        <f t="shared" si="16"/>
        <v/>
      </c>
      <c r="AF89" s="125" t="str">
        <f>IF($Q89="","",IF(VLOOKUP($Q89,Events!A:AQ,AF$2,0)=1,AF$1,""))</f>
        <v/>
      </c>
      <c r="AG89" s="125" t="str">
        <f t="shared" si="17"/>
        <v/>
      </c>
      <c r="AH89" s="125" t="str">
        <f>IF($Q89="","",IF(VLOOKUP($Q89,Events!A:AQ,AH$2,0)=1,AH$1,""))</f>
        <v/>
      </c>
      <c r="AI89" s="125" t="str">
        <f t="shared" si="18"/>
        <v/>
      </c>
      <c r="AJ89" s="125" t="str">
        <f>IF($Q89="","",IF(VLOOKUP($Q89,Events!A:AQ,AJ$2,0)=1,AJ$1,""))</f>
        <v/>
      </c>
      <c r="AK89" s="125" t="str">
        <f t="shared" si="19"/>
        <v/>
      </c>
      <c r="AL89" s="125" t="str">
        <f>IF($Q89="","",IF(VLOOKUP($Q89,Events!A:AQ,AL$2,0)=1,AL$1,""))</f>
        <v/>
      </c>
      <c r="AM89" s="125" t="str">
        <f t="shared" si="20"/>
        <v/>
      </c>
      <c r="AN89" s="125" t="str">
        <f>IF($Q89="","",IF(VLOOKUP($Q89,Events!A:AQ,AN$2,0)=1,AN$1,""))</f>
        <v/>
      </c>
      <c r="AO89" s="125" t="str">
        <f t="shared" si="21"/>
        <v/>
      </c>
      <c r="AP89" s="125" t="str">
        <f>IF($Q89="","",IF(VLOOKUP($Q89,Events!A:AQ,AP$2,0)=1,AP$1,""))</f>
        <v/>
      </c>
      <c r="AQ89" s="125" t="str">
        <f t="shared" si="22"/>
        <v/>
      </c>
      <c r="AR89" s="125" t="str">
        <f>IF($Q89="","",IF(VLOOKUP($Q89,Events!A:AQ,AR$2,0)=1,AR$1,""))</f>
        <v/>
      </c>
      <c r="AS89" s="125" t="str">
        <f t="shared" si="23"/>
        <v/>
      </c>
      <c r="AT89" s="125" t="str">
        <f>IF($Q89="","",IF(VLOOKUP($Q89,Events!A:AQ,AT$2,0)=1,AT$1,""))</f>
        <v/>
      </c>
      <c r="AU89" s="2" t="str">
        <f t="shared" si="24"/>
        <v/>
      </c>
      <c r="AW89" s="2"/>
      <c r="AX89" s="2"/>
      <c r="AY89" s="2"/>
    </row>
    <row r="90">
      <c r="A90" s="2">
        <v>88.0</v>
      </c>
      <c r="B90" s="2">
        <f t="shared" si="4"/>
        <v>0</v>
      </c>
      <c r="C90" s="2">
        <f>Events!AF97</f>
        <v>0</v>
      </c>
      <c r="D90" s="2">
        <f t="shared" si="5"/>
        <v>88</v>
      </c>
      <c r="E90" s="2"/>
      <c r="F90" s="120" t="str">
        <f t="shared" si="1"/>
        <v/>
      </c>
      <c r="G90" s="2"/>
      <c r="H90" s="123" t="str">
        <f t="shared" si="6"/>
        <v/>
      </c>
      <c r="I90" s="123" t="str">
        <f t="shared" ref="I90:J90" si="195">IF($Q90="","",U90)</f>
        <v/>
      </c>
      <c r="J90" s="123" t="str">
        <f t="shared" si="195"/>
        <v/>
      </c>
      <c r="K90" s="123" t="str">
        <f t="shared" si="8"/>
        <v/>
      </c>
      <c r="L90" s="123" t="str">
        <f t="shared" ref="L90:M90" si="196">IF($Q90="","",Y90)</f>
        <v/>
      </c>
      <c r="M90" s="123" t="str">
        <f t="shared" si="196"/>
        <v/>
      </c>
      <c r="N90" s="123" t="str">
        <f t="shared" si="10"/>
        <v/>
      </c>
      <c r="O90" s="123" t="str">
        <f t="shared" si="11"/>
        <v/>
      </c>
      <c r="P90" s="2"/>
      <c r="Q90" s="125" t="str">
        <f t="shared" si="12"/>
        <v/>
      </c>
      <c r="R90" s="125"/>
      <c r="S90" s="125" t="str">
        <f>IF($Q90="","","Year "&amp;VLOOKUP($Q90,Events!A:AM,S$2,0))</f>
        <v/>
      </c>
      <c r="T90" s="125" t="str">
        <f>IF($Q90="","",VLOOKUP($Q90,Events!A:AM,T$2,0))</f>
        <v/>
      </c>
      <c r="U90" s="125" t="str">
        <f>IF($Q90="","",VLOOKUP($Q90,Events!A:AM,U$2,0))</f>
        <v/>
      </c>
      <c r="V90" s="125" t="str">
        <f>IF($Q90="","",VLOOKUP($Q90,Events!A:AM,V$2,0))</f>
        <v/>
      </c>
      <c r="W90" s="125" t="str">
        <f t="shared" si="13"/>
        <v/>
      </c>
      <c r="X90" s="125" t="str">
        <f>IF($Q90="","",text(VLOOKUP($Q90,Events!A:AM,X$2,0),"MMM dd")&amp;" "&amp;VLOOKUP($Q90,Events!A:AM,X$2+1,0))</f>
        <v/>
      </c>
      <c r="Y90" s="127" t="str">
        <f>IF($Q90="","",TEXT(VLOOKUP($Q90,Events!A:AM,Y$2,0),"0000"))</f>
        <v/>
      </c>
      <c r="Z90" s="127" t="str">
        <f>IF($Q90="","",TEXT(VLOOKUP($Q90,Events!A:AM,Z$2,0),"00000"))</f>
        <v/>
      </c>
      <c r="AA90" s="125" t="str">
        <f t="shared" si="14"/>
        <v/>
      </c>
      <c r="AB90" s="125" t="str">
        <f>IF($Q90="","",VLOOKUP($Q90,Events!A:AM,AB$2,0))</f>
        <v/>
      </c>
      <c r="AC90" s="125" t="str">
        <f t="shared" si="15"/>
        <v/>
      </c>
      <c r="AD90" s="125" t="str">
        <f>IF($Q90="","",IF(VLOOKUP($Q90,Events!A:AQ,AD$2,0)=1,AD$1,""))</f>
        <v/>
      </c>
      <c r="AE90" s="125" t="str">
        <f t="shared" si="16"/>
        <v/>
      </c>
      <c r="AF90" s="125" t="str">
        <f>IF($Q90="","",IF(VLOOKUP($Q90,Events!A:AQ,AF$2,0)=1,AF$1,""))</f>
        <v/>
      </c>
      <c r="AG90" s="125" t="str">
        <f t="shared" si="17"/>
        <v/>
      </c>
      <c r="AH90" s="125" t="str">
        <f>IF($Q90="","",IF(VLOOKUP($Q90,Events!A:AQ,AH$2,0)=1,AH$1,""))</f>
        <v/>
      </c>
      <c r="AI90" s="125" t="str">
        <f t="shared" si="18"/>
        <v/>
      </c>
      <c r="AJ90" s="125" t="str">
        <f>IF($Q90="","",IF(VLOOKUP($Q90,Events!A:AQ,AJ$2,0)=1,AJ$1,""))</f>
        <v/>
      </c>
      <c r="AK90" s="125" t="str">
        <f t="shared" si="19"/>
        <v/>
      </c>
      <c r="AL90" s="125" t="str">
        <f>IF($Q90="","",IF(VLOOKUP($Q90,Events!A:AQ,AL$2,0)=1,AL$1,""))</f>
        <v/>
      </c>
      <c r="AM90" s="125" t="str">
        <f t="shared" si="20"/>
        <v/>
      </c>
      <c r="AN90" s="125" t="str">
        <f>IF($Q90="","",IF(VLOOKUP($Q90,Events!A:AQ,AN$2,0)=1,AN$1,""))</f>
        <v/>
      </c>
      <c r="AO90" s="125" t="str">
        <f t="shared" si="21"/>
        <v/>
      </c>
      <c r="AP90" s="125" t="str">
        <f>IF($Q90="","",IF(VLOOKUP($Q90,Events!A:AQ,AP$2,0)=1,AP$1,""))</f>
        <v/>
      </c>
      <c r="AQ90" s="125" t="str">
        <f t="shared" si="22"/>
        <v/>
      </c>
      <c r="AR90" s="125" t="str">
        <f>IF($Q90="","",IF(VLOOKUP($Q90,Events!A:AQ,AR$2,0)=1,AR$1,""))</f>
        <v/>
      </c>
      <c r="AS90" s="125" t="str">
        <f t="shared" si="23"/>
        <v/>
      </c>
      <c r="AT90" s="125" t="str">
        <f>IF($Q90="","",IF(VLOOKUP($Q90,Events!A:AQ,AT$2,0)=1,AT$1,""))</f>
        <v/>
      </c>
      <c r="AU90" s="2" t="str">
        <f t="shared" si="24"/>
        <v/>
      </c>
      <c r="AW90" s="2"/>
      <c r="AX90" s="2"/>
      <c r="AY90" s="2"/>
    </row>
    <row r="91">
      <c r="A91" s="2">
        <v>89.0</v>
      </c>
      <c r="B91" s="2">
        <f t="shared" si="4"/>
        <v>0</v>
      </c>
      <c r="C91" s="2">
        <f>Events!AF98</f>
        <v>0</v>
      </c>
      <c r="D91" s="2">
        <f t="shared" si="5"/>
        <v>89</v>
      </c>
      <c r="E91" s="2"/>
      <c r="F91" s="120" t="str">
        <f t="shared" si="1"/>
        <v/>
      </c>
      <c r="G91" s="2"/>
      <c r="H91" s="123" t="str">
        <f t="shared" si="6"/>
        <v/>
      </c>
      <c r="I91" s="123" t="str">
        <f t="shared" ref="I91:J91" si="197">IF($Q91="","",U91)</f>
        <v/>
      </c>
      <c r="J91" s="123" t="str">
        <f t="shared" si="197"/>
        <v/>
      </c>
      <c r="K91" s="123" t="str">
        <f t="shared" si="8"/>
        <v/>
      </c>
      <c r="L91" s="123" t="str">
        <f t="shared" ref="L91:M91" si="198">IF($Q91="","",Y91)</f>
        <v/>
      </c>
      <c r="M91" s="123" t="str">
        <f t="shared" si="198"/>
        <v/>
      </c>
      <c r="N91" s="123" t="str">
        <f t="shared" si="10"/>
        <v/>
      </c>
      <c r="O91" s="123" t="str">
        <f t="shared" si="11"/>
        <v/>
      </c>
      <c r="P91" s="2"/>
      <c r="Q91" s="125" t="str">
        <f t="shared" si="12"/>
        <v/>
      </c>
      <c r="R91" s="125"/>
      <c r="S91" s="125" t="str">
        <f>IF($Q91="","","Year "&amp;VLOOKUP($Q91,Events!A:AM,S$2,0))</f>
        <v/>
      </c>
      <c r="T91" s="125" t="str">
        <f>IF($Q91="","",VLOOKUP($Q91,Events!A:AM,T$2,0))</f>
        <v/>
      </c>
      <c r="U91" s="125" t="str">
        <f>IF($Q91="","",VLOOKUP($Q91,Events!A:AM,U$2,0))</f>
        <v/>
      </c>
      <c r="V91" s="125" t="str">
        <f>IF($Q91="","",VLOOKUP($Q91,Events!A:AM,V$2,0))</f>
        <v/>
      </c>
      <c r="W91" s="125" t="str">
        <f t="shared" si="13"/>
        <v/>
      </c>
      <c r="X91" s="125" t="str">
        <f>IF($Q91="","",text(VLOOKUP($Q91,Events!A:AM,X$2,0),"MMM dd")&amp;" "&amp;VLOOKUP($Q91,Events!A:AM,X$2+1,0))</f>
        <v/>
      </c>
      <c r="Y91" s="127" t="str">
        <f>IF($Q91="","",TEXT(VLOOKUP($Q91,Events!A:AM,Y$2,0),"0000"))</f>
        <v/>
      </c>
      <c r="Z91" s="127" t="str">
        <f>IF($Q91="","",TEXT(VLOOKUP($Q91,Events!A:AM,Z$2,0),"00000"))</f>
        <v/>
      </c>
      <c r="AA91" s="125" t="str">
        <f t="shared" si="14"/>
        <v/>
      </c>
      <c r="AB91" s="125" t="str">
        <f>IF($Q91="","",VLOOKUP($Q91,Events!A:AM,AB$2,0))</f>
        <v/>
      </c>
      <c r="AC91" s="125" t="str">
        <f t="shared" si="15"/>
        <v/>
      </c>
      <c r="AD91" s="125" t="str">
        <f>IF($Q91="","",IF(VLOOKUP($Q91,Events!A:AQ,AD$2,0)=1,AD$1,""))</f>
        <v/>
      </c>
      <c r="AE91" s="125" t="str">
        <f t="shared" si="16"/>
        <v/>
      </c>
      <c r="AF91" s="125" t="str">
        <f>IF($Q91="","",IF(VLOOKUP($Q91,Events!A:AQ,AF$2,0)=1,AF$1,""))</f>
        <v/>
      </c>
      <c r="AG91" s="125" t="str">
        <f t="shared" si="17"/>
        <v/>
      </c>
      <c r="AH91" s="125" t="str">
        <f>IF($Q91="","",IF(VLOOKUP($Q91,Events!A:AQ,AH$2,0)=1,AH$1,""))</f>
        <v/>
      </c>
      <c r="AI91" s="125" t="str">
        <f t="shared" si="18"/>
        <v/>
      </c>
      <c r="AJ91" s="125" t="str">
        <f>IF($Q91="","",IF(VLOOKUP($Q91,Events!A:AQ,AJ$2,0)=1,AJ$1,""))</f>
        <v/>
      </c>
      <c r="AK91" s="125" t="str">
        <f t="shared" si="19"/>
        <v/>
      </c>
      <c r="AL91" s="125" t="str">
        <f>IF($Q91="","",IF(VLOOKUP($Q91,Events!A:AQ,AL$2,0)=1,AL$1,""))</f>
        <v/>
      </c>
      <c r="AM91" s="125" t="str">
        <f t="shared" si="20"/>
        <v/>
      </c>
      <c r="AN91" s="125" t="str">
        <f>IF($Q91="","",IF(VLOOKUP($Q91,Events!A:AQ,AN$2,0)=1,AN$1,""))</f>
        <v/>
      </c>
      <c r="AO91" s="125" t="str">
        <f t="shared" si="21"/>
        <v/>
      </c>
      <c r="AP91" s="125" t="str">
        <f>IF($Q91="","",IF(VLOOKUP($Q91,Events!A:AQ,AP$2,0)=1,AP$1,""))</f>
        <v/>
      </c>
      <c r="AQ91" s="125" t="str">
        <f t="shared" si="22"/>
        <v/>
      </c>
      <c r="AR91" s="125" t="str">
        <f>IF($Q91="","",IF(VLOOKUP($Q91,Events!A:AQ,AR$2,0)=1,AR$1,""))</f>
        <v/>
      </c>
      <c r="AS91" s="125" t="str">
        <f t="shared" si="23"/>
        <v/>
      </c>
      <c r="AT91" s="125" t="str">
        <f>IF($Q91="","",IF(VLOOKUP($Q91,Events!A:AQ,AT$2,0)=1,AT$1,""))</f>
        <v/>
      </c>
      <c r="AU91" s="2" t="str">
        <f t="shared" si="24"/>
        <v/>
      </c>
      <c r="AW91" s="2"/>
      <c r="AX91" s="2"/>
      <c r="AY91" s="2"/>
    </row>
    <row r="92">
      <c r="A92" s="2">
        <v>90.0</v>
      </c>
      <c r="B92" s="2">
        <f t="shared" si="4"/>
        <v>0</v>
      </c>
      <c r="C92" s="2">
        <f>Events!AF99</f>
        <v>0</v>
      </c>
      <c r="D92" s="2">
        <f t="shared" si="5"/>
        <v>90</v>
      </c>
      <c r="E92" s="2"/>
      <c r="F92" s="120" t="str">
        <f t="shared" si="1"/>
        <v/>
      </c>
      <c r="G92" s="2"/>
      <c r="H92" s="123" t="str">
        <f t="shared" si="6"/>
        <v/>
      </c>
      <c r="I92" s="123" t="str">
        <f t="shared" ref="I92:J92" si="199">IF($Q92="","",U92)</f>
        <v/>
      </c>
      <c r="J92" s="123" t="str">
        <f t="shared" si="199"/>
        <v/>
      </c>
      <c r="K92" s="123" t="str">
        <f t="shared" si="8"/>
        <v/>
      </c>
      <c r="L92" s="123" t="str">
        <f t="shared" ref="L92:M92" si="200">IF($Q92="","",Y92)</f>
        <v/>
      </c>
      <c r="M92" s="123" t="str">
        <f t="shared" si="200"/>
        <v/>
      </c>
      <c r="N92" s="123" t="str">
        <f t="shared" si="10"/>
        <v/>
      </c>
      <c r="O92" s="123" t="str">
        <f t="shared" si="11"/>
        <v/>
      </c>
      <c r="P92" s="2"/>
      <c r="Q92" s="125" t="str">
        <f t="shared" si="12"/>
        <v/>
      </c>
      <c r="R92" s="125"/>
      <c r="S92" s="125" t="str">
        <f>IF($Q92="","","Year "&amp;VLOOKUP($Q92,Events!A:AM,S$2,0))</f>
        <v/>
      </c>
      <c r="T92" s="125" t="str">
        <f>IF($Q92="","",VLOOKUP($Q92,Events!A:AM,T$2,0))</f>
        <v/>
      </c>
      <c r="U92" s="125" t="str">
        <f>IF($Q92="","",VLOOKUP($Q92,Events!A:AM,U$2,0))</f>
        <v/>
      </c>
      <c r="V92" s="125" t="str">
        <f>IF($Q92="","",VLOOKUP($Q92,Events!A:AM,V$2,0))</f>
        <v/>
      </c>
      <c r="W92" s="125" t="str">
        <f t="shared" si="13"/>
        <v/>
      </c>
      <c r="X92" s="125" t="str">
        <f>IF($Q92="","",text(VLOOKUP($Q92,Events!A:AM,X$2,0),"MMM dd")&amp;" "&amp;VLOOKUP($Q92,Events!A:AM,X$2+1,0))</f>
        <v/>
      </c>
      <c r="Y92" s="127" t="str">
        <f>IF($Q92="","",TEXT(VLOOKUP($Q92,Events!A:AM,Y$2,0),"0000"))</f>
        <v/>
      </c>
      <c r="Z92" s="127" t="str">
        <f>IF($Q92="","",TEXT(VLOOKUP($Q92,Events!A:AM,Z$2,0),"00000"))</f>
        <v/>
      </c>
      <c r="AA92" s="125" t="str">
        <f t="shared" si="14"/>
        <v/>
      </c>
      <c r="AB92" s="125" t="str">
        <f>IF($Q92="","",VLOOKUP($Q92,Events!A:AM,AB$2,0))</f>
        <v/>
      </c>
      <c r="AC92" s="125" t="str">
        <f t="shared" si="15"/>
        <v/>
      </c>
      <c r="AD92" s="125" t="str">
        <f>IF($Q92="","",IF(VLOOKUP($Q92,Events!A:AQ,AD$2,0)=1,AD$1,""))</f>
        <v/>
      </c>
      <c r="AE92" s="125" t="str">
        <f t="shared" si="16"/>
        <v/>
      </c>
      <c r="AF92" s="125" t="str">
        <f>IF($Q92="","",IF(VLOOKUP($Q92,Events!A:AQ,AF$2,0)=1,AF$1,""))</f>
        <v/>
      </c>
      <c r="AG92" s="125" t="str">
        <f t="shared" si="17"/>
        <v/>
      </c>
      <c r="AH92" s="125" t="str">
        <f>IF($Q92="","",IF(VLOOKUP($Q92,Events!A:AQ,AH$2,0)=1,AH$1,""))</f>
        <v/>
      </c>
      <c r="AI92" s="125" t="str">
        <f t="shared" si="18"/>
        <v/>
      </c>
      <c r="AJ92" s="125" t="str">
        <f>IF($Q92="","",IF(VLOOKUP($Q92,Events!A:AQ,AJ$2,0)=1,AJ$1,""))</f>
        <v/>
      </c>
      <c r="AK92" s="125" t="str">
        <f t="shared" si="19"/>
        <v/>
      </c>
      <c r="AL92" s="125" t="str">
        <f>IF($Q92="","",IF(VLOOKUP($Q92,Events!A:AQ,AL$2,0)=1,AL$1,""))</f>
        <v/>
      </c>
      <c r="AM92" s="125" t="str">
        <f t="shared" si="20"/>
        <v/>
      </c>
      <c r="AN92" s="125" t="str">
        <f>IF($Q92="","",IF(VLOOKUP($Q92,Events!A:AQ,AN$2,0)=1,AN$1,""))</f>
        <v/>
      </c>
      <c r="AO92" s="125" t="str">
        <f t="shared" si="21"/>
        <v/>
      </c>
      <c r="AP92" s="125" t="str">
        <f>IF($Q92="","",IF(VLOOKUP($Q92,Events!A:AQ,AP$2,0)=1,AP$1,""))</f>
        <v/>
      </c>
      <c r="AQ92" s="125" t="str">
        <f t="shared" si="22"/>
        <v/>
      </c>
      <c r="AR92" s="125" t="str">
        <f>IF($Q92="","",IF(VLOOKUP($Q92,Events!A:AQ,AR$2,0)=1,AR$1,""))</f>
        <v/>
      </c>
      <c r="AS92" s="125" t="str">
        <f t="shared" si="23"/>
        <v/>
      </c>
      <c r="AT92" s="125" t="str">
        <f>IF($Q92="","",IF(VLOOKUP($Q92,Events!A:AQ,AT$2,0)=1,AT$1,""))</f>
        <v/>
      </c>
      <c r="AU92" s="2" t="str">
        <f t="shared" si="24"/>
        <v/>
      </c>
      <c r="AW92" s="2"/>
      <c r="AX92" s="2"/>
      <c r="AY92" s="2"/>
    </row>
    <row r="93">
      <c r="A93" s="2">
        <v>91.0</v>
      </c>
      <c r="B93" s="2">
        <f t="shared" si="4"/>
        <v>0</v>
      </c>
      <c r="C93" s="2">
        <f>Events!AF100</f>
        <v>0</v>
      </c>
      <c r="D93" s="2">
        <f t="shared" si="5"/>
        <v>91</v>
      </c>
      <c r="E93" s="2"/>
      <c r="F93" s="120" t="str">
        <f t="shared" si="1"/>
        <v/>
      </c>
      <c r="G93" s="2"/>
      <c r="H93" s="123" t="str">
        <f t="shared" si="6"/>
        <v/>
      </c>
      <c r="I93" s="123" t="str">
        <f t="shared" ref="I93:J93" si="201">IF($Q93="","",U93)</f>
        <v/>
      </c>
      <c r="J93" s="123" t="str">
        <f t="shared" si="201"/>
        <v/>
      </c>
      <c r="K93" s="123" t="str">
        <f t="shared" si="8"/>
        <v/>
      </c>
      <c r="L93" s="123" t="str">
        <f t="shared" ref="L93:M93" si="202">IF($Q93="","",Y93)</f>
        <v/>
      </c>
      <c r="M93" s="123" t="str">
        <f t="shared" si="202"/>
        <v/>
      </c>
      <c r="N93" s="123" t="str">
        <f t="shared" si="10"/>
        <v/>
      </c>
      <c r="O93" s="123" t="str">
        <f t="shared" si="11"/>
        <v/>
      </c>
      <c r="P93" s="2"/>
      <c r="Q93" s="125" t="str">
        <f t="shared" si="12"/>
        <v/>
      </c>
      <c r="R93" s="125"/>
      <c r="S93" s="125" t="str">
        <f>IF($Q93="","","Year "&amp;VLOOKUP($Q93,Events!A:AM,S$2,0))</f>
        <v/>
      </c>
      <c r="T93" s="125" t="str">
        <f>IF($Q93="","",VLOOKUP($Q93,Events!A:AM,T$2,0))</f>
        <v/>
      </c>
      <c r="U93" s="125" t="str">
        <f>IF($Q93="","",VLOOKUP($Q93,Events!A:AM,U$2,0))</f>
        <v/>
      </c>
      <c r="V93" s="125" t="str">
        <f>IF($Q93="","",VLOOKUP($Q93,Events!A:AM,V$2,0))</f>
        <v/>
      </c>
      <c r="W93" s="125" t="str">
        <f t="shared" si="13"/>
        <v/>
      </c>
      <c r="X93" s="125" t="str">
        <f>IF($Q93="","",text(VLOOKUP($Q93,Events!A:AM,X$2,0),"MMM dd")&amp;" "&amp;VLOOKUP($Q93,Events!A:AM,X$2+1,0))</f>
        <v/>
      </c>
      <c r="Y93" s="127" t="str">
        <f>IF($Q93="","",TEXT(VLOOKUP($Q93,Events!A:AM,Y$2,0),"0000"))</f>
        <v/>
      </c>
      <c r="Z93" s="127" t="str">
        <f>IF($Q93="","",TEXT(VLOOKUP($Q93,Events!A:AM,Z$2,0),"00000"))</f>
        <v/>
      </c>
      <c r="AA93" s="125" t="str">
        <f t="shared" si="14"/>
        <v/>
      </c>
      <c r="AB93" s="125" t="str">
        <f>IF($Q93="","",VLOOKUP($Q93,Events!A:AM,AB$2,0))</f>
        <v/>
      </c>
      <c r="AC93" s="125" t="str">
        <f t="shared" si="15"/>
        <v/>
      </c>
      <c r="AD93" s="125" t="str">
        <f>IF($Q93="","",IF(VLOOKUP($Q93,Events!A:AQ,AD$2,0)=1,AD$1,""))</f>
        <v/>
      </c>
      <c r="AE93" s="125" t="str">
        <f t="shared" si="16"/>
        <v/>
      </c>
      <c r="AF93" s="125" t="str">
        <f>IF($Q93="","",IF(VLOOKUP($Q93,Events!A:AQ,AF$2,0)=1,AF$1,""))</f>
        <v/>
      </c>
      <c r="AG93" s="125" t="str">
        <f t="shared" si="17"/>
        <v/>
      </c>
      <c r="AH93" s="125" t="str">
        <f>IF($Q93="","",IF(VLOOKUP($Q93,Events!A:AQ,AH$2,0)=1,AH$1,""))</f>
        <v/>
      </c>
      <c r="AI93" s="125" t="str">
        <f t="shared" si="18"/>
        <v/>
      </c>
      <c r="AJ93" s="125" t="str">
        <f>IF($Q93="","",IF(VLOOKUP($Q93,Events!A:AQ,AJ$2,0)=1,AJ$1,""))</f>
        <v/>
      </c>
      <c r="AK93" s="125" t="str">
        <f t="shared" si="19"/>
        <v/>
      </c>
      <c r="AL93" s="125" t="str">
        <f>IF($Q93="","",IF(VLOOKUP($Q93,Events!A:AQ,AL$2,0)=1,AL$1,""))</f>
        <v/>
      </c>
      <c r="AM93" s="125" t="str">
        <f t="shared" si="20"/>
        <v/>
      </c>
      <c r="AN93" s="125" t="str">
        <f>IF($Q93="","",IF(VLOOKUP($Q93,Events!A:AQ,AN$2,0)=1,AN$1,""))</f>
        <v/>
      </c>
      <c r="AO93" s="125" t="str">
        <f t="shared" si="21"/>
        <v/>
      </c>
      <c r="AP93" s="125" t="str">
        <f>IF($Q93="","",IF(VLOOKUP($Q93,Events!A:AQ,AP$2,0)=1,AP$1,""))</f>
        <v/>
      </c>
      <c r="AQ93" s="125" t="str">
        <f t="shared" si="22"/>
        <v/>
      </c>
      <c r="AR93" s="125" t="str">
        <f>IF($Q93="","",IF(VLOOKUP($Q93,Events!A:AQ,AR$2,0)=1,AR$1,""))</f>
        <v/>
      </c>
      <c r="AS93" s="125" t="str">
        <f t="shared" si="23"/>
        <v/>
      </c>
      <c r="AT93" s="125" t="str">
        <f>IF($Q93="","",IF(VLOOKUP($Q93,Events!A:AQ,AT$2,0)=1,AT$1,""))</f>
        <v/>
      </c>
      <c r="AU93" s="2" t="str">
        <f t="shared" si="24"/>
        <v/>
      </c>
      <c r="AW93" s="2"/>
      <c r="AX93" s="2"/>
      <c r="AY93" s="2"/>
    </row>
    <row r="94">
      <c r="A94" s="2">
        <v>92.0</v>
      </c>
      <c r="B94" s="2">
        <f t="shared" si="4"/>
        <v>0</v>
      </c>
      <c r="C94" s="2">
        <f>Events!AF101</f>
        <v>0</v>
      </c>
      <c r="D94" s="2">
        <f t="shared" si="5"/>
        <v>92</v>
      </c>
      <c r="E94" s="2"/>
      <c r="F94" s="120" t="str">
        <f t="shared" si="1"/>
        <v/>
      </c>
      <c r="G94" s="2"/>
      <c r="H94" s="123" t="str">
        <f t="shared" si="6"/>
        <v/>
      </c>
      <c r="I94" s="123" t="str">
        <f t="shared" ref="I94:J94" si="203">IF($Q94="","",U94)</f>
        <v/>
      </c>
      <c r="J94" s="123" t="str">
        <f t="shared" si="203"/>
        <v/>
      </c>
      <c r="K94" s="123" t="str">
        <f t="shared" si="8"/>
        <v/>
      </c>
      <c r="L94" s="123" t="str">
        <f t="shared" ref="L94:M94" si="204">IF($Q94="","",Y94)</f>
        <v/>
      </c>
      <c r="M94" s="123" t="str">
        <f t="shared" si="204"/>
        <v/>
      </c>
      <c r="N94" s="123" t="str">
        <f t="shared" si="10"/>
        <v/>
      </c>
      <c r="O94" s="123" t="str">
        <f t="shared" si="11"/>
        <v/>
      </c>
      <c r="P94" s="2"/>
      <c r="Q94" s="125" t="str">
        <f t="shared" si="12"/>
        <v/>
      </c>
      <c r="R94" s="125"/>
      <c r="S94" s="125" t="str">
        <f>IF($Q94="","","Year "&amp;VLOOKUP($Q94,Events!A:AM,S$2,0))</f>
        <v/>
      </c>
      <c r="T94" s="125" t="str">
        <f>IF($Q94="","",VLOOKUP($Q94,Events!A:AM,T$2,0))</f>
        <v/>
      </c>
      <c r="U94" s="125" t="str">
        <f>IF($Q94="","",VLOOKUP($Q94,Events!A:AM,U$2,0))</f>
        <v/>
      </c>
      <c r="V94" s="125" t="str">
        <f>IF($Q94="","",VLOOKUP($Q94,Events!A:AM,V$2,0))</f>
        <v/>
      </c>
      <c r="W94" s="125" t="str">
        <f t="shared" si="13"/>
        <v/>
      </c>
      <c r="X94" s="125" t="str">
        <f>IF($Q94="","",text(VLOOKUP($Q94,Events!A:AM,X$2,0),"MMM dd")&amp;" "&amp;VLOOKUP($Q94,Events!A:AM,X$2+1,0))</f>
        <v/>
      </c>
      <c r="Y94" s="127" t="str">
        <f>IF($Q94="","",TEXT(VLOOKUP($Q94,Events!A:AM,Y$2,0),"0000"))</f>
        <v/>
      </c>
      <c r="Z94" s="127" t="str">
        <f>IF($Q94="","",TEXT(VLOOKUP($Q94,Events!A:AM,Z$2,0),"00000"))</f>
        <v/>
      </c>
      <c r="AA94" s="125" t="str">
        <f t="shared" si="14"/>
        <v/>
      </c>
      <c r="AB94" s="125" t="str">
        <f>IF($Q94="","",VLOOKUP($Q94,Events!A:AM,AB$2,0))</f>
        <v/>
      </c>
      <c r="AC94" s="125" t="str">
        <f t="shared" si="15"/>
        <v/>
      </c>
      <c r="AD94" s="125" t="str">
        <f>IF($Q94="","",IF(VLOOKUP($Q94,Events!A:AQ,AD$2,0)=1,AD$1,""))</f>
        <v/>
      </c>
      <c r="AE94" s="125" t="str">
        <f t="shared" si="16"/>
        <v/>
      </c>
      <c r="AF94" s="125" t="str">
        <f>IF($Q94="","",IF(VLOOKUP($Q94,Events!A:AQ,AF$2,0)=1,AF$1,""))</f>
        <v/>
      </c>
      <c r="AG94" s="125" t="str">
        <f t="shared" si="17"/>
        <v/>
      </c>
      <c r="AH94" s="125" t="str">
        <f>IF($Q94="","",IF(VLOOKUP($Q94,Events!A:AQ,AH$2,0)=1,AH$1,""))</f>
        <v/>
      </c>
      <c r="AI94" s="125" t="str">
        <f t="shared" si="18"/>
        <v/>
      </c>
      <c r="AJ94" s="125" t="str">
        <f>IF($Q94="","",IF(VLOOKUP($Q94,Events!A:AQ,AJ$2,0)=1,AJ$1,""))</f>
        <v/>
      </c>
      <c r="AK94" s="125" t="str">
        <f t="shared" si="19"/>
        <v/>
      </c>
      <c r="AL94" s="125" t="str">
        <f>IF($Q94="","",IF(VLOOKUP($Q94,Events!A:AQ,AL$2,0)=1,AL$1,""))</f>
        <v/>
      </c>
      <c r="AM94" s="125" t="str">
        <f t="shared" si="20"/>
        <v/>
      </c>
      <c r="AN94" s="125" t="str">
        <f>IF($Q94="","",IF(VLOOKUP($Q94,Events!A:AQ,AN$2,0)=1,AN$1,""))</f>
        <v/>
      </c>
      <c r="AO94" s="125" t="str">
        <f t="shared" si="21"/>
        <v/>
      </c>
      <c r="AP94" s="125" t="str">
        <f>IF($Q94="","",IF(VLOOKUP($Q94,Events!A:AQ,AP$2,0)=1,AP$1,""))</f>
        <v/>
      </c>
      <c r="AQ94" s="125" t="str">
        <f t="shared" si="22"/>
        <v/>
      </c>
      <c r="AR94" s="125" t="str">
        <f>IF($Q94="","",IF(VLOOKUP($Q94,Events!A:AQ,AR$2,0)=1,AR$1,""))</f>
        <v/>
      </c>
      <c r="AS94" s="125" t="str">
        <f t="shared" si="23"/>
        <v/>
      </c>
      <c r="AT94" s="125" t="str">
        <f>IF($Q94="","",IF(VLOOKUP($Q94,Events!A:AQ,AT$2,0)=1,AT$1,""))</f>
        <v/>
      </c>
      <c r="AU94" s="2" t="str">
        <f t="shared" si="24"/>
        <v/>
      </c>
      <c r="AW94" s="2"/>
      <c r="AX94" s="2"/>
      <c r="AY94" s="2"/>
    </row>
    <row r="95">
      <c r="A95" s="2">
        <v>93.0</v>
      </c>
      <c r="B95" s="2">
        <f t="shared" si="4"/>
        <v>0</v>
      </c>
      <c r="C95" s="2">
        <f>Events!AF102</f>
        <v>0</v>
      </c>
      <c r="D95" s="2">
        <f t="shared" si="5"/>
        <v>93</v>
      </c>
      <c r="E95" s="2"/>
      <c r="F95" s="120" t="str">
        <f t="shared" si="1"/>
        <v/>
      </c>
      <c r="G95" s="2"/>
      <c r="H95" s="123" t="str">
        <f t="shared" si="6"/>
        <v/>
      </c>
      <c r="I95" s="123" t="str">
        <f t="shared" ref="I95:J95" si="205">IF($Q95="","",U95)</f>
        <v/>
      </c>
      <c r="J95" s="123" t="str">
        <f t="shared" si="205"/>
        <v/>
      </c>
      <c r="K95" s="123" t="str">
        <f t="shared" si="8"/>
        <v/>
      </c>
      <c r="L95" s="123" t="str">
        <f t="shared" ref="L95:M95" si="206">IF($Q95="","",Y95)</f>
        <v/>
      </c>
      <c r="M95" s="123" t="str">
        <f t="shared" si="206"/>
        <v/>
      </c>
      <c r="N95" s="123" t="str">
        <f t="shared" si="10"/>
        <v/>
      </c>
      <c r="O95" s="123" t="str">
        <f t="shared" si="11"/>
        <v/>
      </c>
      <c r="P95" s="2"/>
      <c r="Q95" s="125" t="str">
        <f t="shared" si="12"/>
        <v/>
      </c>
      <c r="R95" s="125"/>
      <c r="S95" s="125" t="str">
        <f>IF($Q95="","","Year "&amp;VLOOKUP($Q95,Events!A:AM,S$2,0))</f>
        <v/>
      </c>
      <c r="T95" s="125" t="str">
        <f>IF($Q95="","",VLOOKUP($Q95,Events!A:AM,T$2,0))</f>
        <v/>
      </c>
      <c r="U95" s="125" t="str">
        <f>IF($Q95="","",VLOOKUP($Q95,Events!A:AM,U$2,0))</f>
        <v/>
      </c>
      <c r="V95" s="125" t="str">
        <f>IF($Q95="","",VLOOKUP($Q95,Events!A:AM,V$2,0))</f>
        <v/>
      </c>
      <c r="W95" s="125" t="str">
        <f t="shared" si="13"/>
        <v/>
      </c>
      <c r="X95" s="125" t="str">
        <f>IF($Q95="","",text(VLOOKUP($Q95,Events!A:AM,X$2,0),"MMM dd")&amp;" "&amp;VLOOKUP($Q95,Events!A:AM,X$2+1,0))</f>
        <v/>
      </c>
      <c r="Y95" s="127" t="str">
        <f>IF($Q95="","",TEXT(VLOOKUP($Q95,Events!A:AM,Y$2,0),"0000"))</f>
        <v/>
      </c>
      <c r="Z95" s="127" t="str">
        <f>IF($Q95="","",TEXT(VLOOKUP($Q95,Events!A:AM,Z$2,0),"00000"))</f>
        <v/>
      </c>
      <c r="AA95" s="125" t="str">
        <f t="shared" si="14"/>
        <v/>
      </c>
      <c r="AB95" s="125" t="str">
        <f>IF($Q95="","",VLOOKUP($Q95,Events!A:AM,AB$2,0))</f>
        <v/>
      </c>
      <c r="AC95" s="125" t="str">
        <f t="shared" si="15"/>
        <v/>
      </c>
      <c r="AD95" s="125" t="str">
        <f>IF($Q95="","",IF(VLOOKUP($Q95,Events!A:AQ,AD$2,0)=1,AD$1,""))</f>
        <v/>
      </c>
      <c r="AE95" s="125" t="str">
        <f t="shared" si="16"/>
        <v/>
      </c>
      <c r="AF95" s="125" t="str">
        <f>IF($Q95="","",IF(VLOOKUP($Q95,Events!A:AQ,AF$2,0)=1,AF$1,""))</f>
        <v/>
      </c>
      <c r="AG95" s="125" t="str">
        <f t="shared" si="17"/>
        <v/>
      </c>
      <c r="AH95" s="125" t="str">
        <f>IF($Q95="","",IF(VLOOKUP($Q95,Events!A:AQ,AH$2,0)=1,AH$1,""))</f>
        <v/>
      </c>
      <c r="AI95" s="125" t="str">
        <f t="shared" si="18"/>
        <v/>
      </c>
      <c r="AJ95" s="125" t="str">
        <f>IF($Q95="","",IF(VLOOKUP($Q95,Events!A:AQ,AJ$2,0)=1,AJ$1,""))</f>
        <v/>
      </c>
      <c r="AK95" s="125" t="str">
        <f t="shared" si="19"/>
        <v/>
      </c>
      <c r="AL95" s="125" t="str">
        <f>IF($Q95="","",IF(VLOOKUP($Q95,Events!A:AQ,AL$2,0)=1,AL$1,""))</f>
        <v/>
      </c>
      <c r="AM95" s="125" t="str">
        <f t="shared" si="20"/>
        <v/>
      </c>
      <c r="AN95" s="125" t="str">
        <f>IF($Q95="","",IF(VLOOKUP($Q95,Events!A:AQ,AN$2,0)=1,AN$1,""))</f>
        <v/>
      </c>
      <c r="AO95" s="125" t="str">
        <f t="shared" si="21"/>
        <v/>
      </c>
      <c r="AP95" s="125" t="str">
        <f>IF($Q95="","",IF(VLOOKUP($Q95,Events!A:AQ,AP$2,0)=1,AP$1,""))</f>
        <v/>
      </c>
      <c r="AQ95" s="125" t="str">
        <f t="shared" si="22"/>
        <v/>
      </c>
      <c r="AR95" s="125" t="str">
        <f>IF($Q95="","",IF(VLOOKUP($Q95,Events!A:AQ,AR$2,0)=1,AR$1,""))</f>
        <v/>
      </c>
      <c r="AS95" s="125" t="str">
        <f t="shared" si="23"/>
        <v/>
      </c>
      <c r="AT95" s="125" t="str">
        <f>IF($Q95="","",IF(VLOOKUP($Q95,Events!A:AQ,AT$2,0)=1,AT$1,""))</f>
        <v/>
      </c>
      <c r="AU95" s="2" t="str">
        <f t="shared" si="24"/>
        <v/>
      </c>
      <c r="AW95" s="2"/>
      <c r="AX95" s="2"/>
      <c r="AY95" s="128"/>
    </row>
    <row r="96">
      <c r="A96" s="2">
        <v>94.0</v>
      </c>
      <c r="B96" s="2">
        <f t="shared" si="4"/>
        <v>0</v>
      </c>
      <c r="C96" s="2">
        <f>Events!AF103</f>
        <v>0</v>
      </c>
      <c r="D96" s="2">
        <f t="shared" si="5"/>
        <v>94</v>
      </c>
      <c r="E96" s="2"/>
      <c r="F96" s="120" t="str">
        <f t="shared" si="1"/>
        <v/>
      </c>
      <c r="G96" s="2"/>
      <c r="H96" s="123" t="str">
        <f t="shared" si="6"/>
        <v/>
      </c>
      <c r="I96" s="123" t="str">
        <f t="shared" ref="I96:J96" si="207">IF($Q96="","",U96)</f>
        <v/>
      </c>
      <c r="J96" s="123" t="str">
        <f t="shared" si="207"/>
        <v/>
      </c>
      <c r="K96" s="123" t="str">
        <f t="shared" si="8"/>
        <v/>
      </c>
      <c r="L96" s="123" t="str">
        <f t="shared" ref="L96:M96" si="208">IF($Q96="","",Y96)</f>
        <v/>
      </c>
      <c r="M96" s="123" t="str">
        <f t="shared" si="208"/>
        <v/>
      </c>
      <c r="N96" s="123" t="str">
        <f t="shared" si="10"/>
        <v/>
      </c>
      <c r="O96" s="123" t="str">
        <f t="shared" si="11"/>
        <v/>
      </c>
      <c r="P96" s="2"/>
      <c r="Q96" s="125" t="str">
        <f t="shared" si="12"/>
        <v/>
      </c>
      <c r="R96" s="125"/>
      <c r="S96" s="125" t="str">
        <f>IF($Q96="","","Year "&amp;VLOOKUP($Q96,Events!A:AM,S$2,0))</f>
        <v/>
      </c>
      <c r="T96" s="125" t="str">
        <f>IF($Q96="","",VLOOKUP($Q96,Events!A:AM,T$2,0))</f>
        <v/>
      </c>
      <c r="U96" s="125" t="str">
        <f>IF($Q96="","",VLOOKUP($Q96,Events!A:AM,U$2,0))</f>
        <v/>
      </c>
      <c r="V96" s="125" t="str">
        <f>IF($Q96="","",VLOOKUP($Q96,Events!A:AM,V$2,0))</f>
        <v/>
      </c>
      <c r="W96" s="125" t="str">
        <f t="shared" si="13"/>
        <v/>
      </c>
      <c r="X96" s="125" t="str">
        <f>IF($Q96="","",text(VLOOKUP($Q96,Events!A:AM,X$2,0),"MMM dd")&amp;" "&amp;VLOOKUP($Q96,Events!A:AM,X$2+1,0))</f>
        <v/>
      </c>
      <c r="Y96" s="127" t="str">
        <f>IF($Q96="","",TEXT(VLOOKUP($Q96,Events!A:AM,Y$2,0),"0000"))</f>
        <v/>
      </c>
      <c r="Z96" s="127" t="str">
        <f>IF($Q96="","",TEXT(VLOOKUP($Q96,Events!A:AM,Z$2,0),"00000"))</f>
        <v/>
      </c>
      <c r="AA96" s="125" t="str">
        <f t="shared" si="14"/>
        <v/>
      </c>
      <c r="AB96" s="125" t="str">
        <f>IF($Q96="","",VLOOKUP($Q96,Events!A:AM,AB$2,0))</f>
        <v/>
      </c>
      <c r="AC96" s="125" t="str">
        <f t="shared" si="15"/>
        <v/>
      </c>
      <c r="AD96" s="125" t="str">
        <f>IF($Q96="","",IF(VLOOKUP($Q96,Events!A:AQ,AD$2,0)=1,AD$1,""))</f>
        <v/>
      </c>
      <c r="AE96" s="125" t="str">
        <f t="shared" si="16"/>
        <v/>
      </c>
      <c r="AF96" s="125" t="str">
        <f>IF($Q96="","",IF(VLOOKUP($Q96,Events!A:AQ,AF$2,0)=1,AF$1,""))</f>
        <v/>
      </c>
      <c r="AG96" s="125" t="str">
        <f t="shared" si="17"/>
        <v/>
      </c>
      <c r="AH96" s="125" t="str">
        <f>IF($Q96="","",IF(VLOOKUP($Q96,Events!A:AQ,AH$2,0)=1,AH$1,""))</f>
        <v/>
      </c>
      <c r="AI96" s="125" t="str">
        <f t="shared" si="18"/>
        <v/>
      </c>
      <c r="AJ96" s="125" t="str">
        <f>IF($Q96="","",IF(VLOOKUP($Q96,Events!A:AQ,AJ$2,0)=1,AJ$1,""))</f>
        <v/>
      </c>
      <c r="AK96" s="125" t="str">
        <f t="shared" si="19"/>
        <v/>
      </c>
      <c r="AL96" s="125" t="str">
        <f>IF($Q96="","",IF(VLOOKUP($Q96,Events!A:AQ,AL$2,0)=1,AL$1,""))</f>
        <v/>
      </c>
      <c r="AM96" s="125" t="str">
        <f t="shared" si="20"/>
        <v/>
      </c>
      <c r="AN96" s="125" t="str">
        <f>IF($Q96="","",IF(VLOOKUP($Q96,Events!A:AQ,AN$2,0)=1,AN$1,""))</f>
        <v/>
      </c>
      <c r="AO96" s="125" t="str">
        <f t="shared" si="21"/>
        <v/>
      </c>
      <c r="AP96" s="125" t="str">
        <f>IF($Q96="","",IF(VLOOKUP($Q96,Events!A:AQ,AP$2,0)=1,AP$1,""))</f>
        <v/>
      </c>
      <c r="AQ96" s="125" t="str">
        <f t="shared" si="22"/>
        <v/>
      </c>
      <c r="AR96" s="125" t="str">
        <f>IF($Q96="","",IF(VLOOKUP($Q96,Events!A:AQ,AR$2,0)=1,AR$1,""))</f>
        <v/>
      </c>
      <c r="AS96" s="125" t="str">
        <f t="shared" si="23"/>
        <v/>
      </c>
      <c r="AT96" s="125" t="str">
        <f>IF($Q96="","",IF(VLOOKUP($Q96,Events!A:AQ,AT$2,0)=1,AT$1,""))</f>
        <v/>
      </c>
      <c r="AU96" s="2" t="str">
        <f t="shared" si="24"/>
        <v/>
      </c>
      <c r="AW96" s="2"/>
      <c r="AX96" s="2"/>
      <c r="AY96" s="2"/>
    </row>
    <row r="97">
      <c r="A97" s="2">
        <v>95.0</v>
      </c>
      <c r="B97" s="2">
        <f t="shared" si="4"/>
        <v>0</v>
      </c>
      <c r="C97" s="2">
        <f>Events!AF104</f>
        <v>0</v>
      </c>
      <c r="D97" s="2">
        <f t="shared" si="5"/>
        <v>95</v>
      </c>
      <c r="E97" s="2"/>
      <c r="F97" s="120" t="str">
        <f t="shared" si="1"/>
        <v/>
      </c>
      <c r="G97" s="2"/>
      <c r="H97" s="123" t="str">
        <f t="shared" si="6"/>
        <v/>
      </c>
      <c r="I97" s="123" t="str">
        <f t="shared" ref="I97:J97" si="209">IF($Q97="","",U97)</f>
        <v/>
      </c>
      <c r="J97" s="123" t="str">
        <f t="shared" si="209"/>
        <v/>
      </c>
      <c r="K97" s="123" t="str">
        <f t="shared" si="8"/>
        <v/>
      </c>
      <c r="L97" s="123" t="str">
        <f t="shared" ref="L97:M97" si="210">IF($Q97="","",Y97)</f>
        <v/>
      </c>
      <c r="M97" s="123" t="str">
        <f t="shared" si="210"/>
        <v/>
      </c>
      <c r="N97" s="123" t="str">
        <f t="shared" si="10"/>
        <v/>
      </c>
      <c r="O97" s="123" t="str">
        <f t="shared" si="11"/>
        <v/>
      </c>
      <c r="P97" s="2"/>
      <c r="Q97" s="125" t="str">
        <f t="shared" si="12"/>
        <v/>
      </c>
      <c r="R97" s="125"/>
      <c r="S97" s="125" t="str">
        <f>IF($Q97="","","Year "&amp;VLOOKUP($Q97,Events!A:AM,S$2,0))</f>
        <v/>
      </c>
      <c r="T97" s="125" t="str">
        <f>IF($Q97="","",VLOOKUP($Q97,Events!A:AM,T$2,0))</f>
        <v/>
      </c>
      <c r="U97" s="125" t="str">
        <f>IF($Q97="","",VLOOKUP($Q97,Events!A:AM,U$2,0))</f>
        <v/>
      </c>
      <c r="V97" s="125" t="str">
        <f>IF($Q97="","",VLOOKUP($Q97,Events!A:AM,V$2,0))</f>
        <v/>
      </c>
      <c r="W97" s="125" t="str">
        <f t="shared" si="13"/>
        <v/>
      </c>
      <c r="X97" s="125" t="str">
        <f>IF($Q97="","",text(VLOOKUP($Q97,Events!A:AM,X$2,0),"MMM dd")&amp;" "&amp;VLOOKUP($Q97,Events!A:AM,X$2+1,0))</f>
        <v/>
      </c>
      <c r="Y97" s="127" t="str">
        <f>IF($Q97="","",TEXT(VLOOKUP($Q97,Events!A:AM,Y$2,0),"0000"))</f>
        <v/>
      </c>
      <c r="Z97" s="127" t="str">
        <f>IF($Q97="","",TEXT(VLOOKUP($Q97,Events!A:AM,Z$2,0),"00000"))</f>
        <v/>
      </c>
      <c r="AA97" s="125" t="str">
        <f t="shared" si="14"/>
        <v/>
      </c>
      <c r="AB97" s="125" t="str">
        <f>IF($Q97="","",VLOOKUP($Q97,Events!A:AM,AB$2,0))</f>
        <v/>
      </c>
      <c r="AC97" s="125" t="str">
        <f t="shared" si="15"/>
        <v/>
      </c>
      <c r="AD97" s="125" t="str">
        <f>IF($Q97="","",IF(VLOOKUP($Q97,Events!A:AQ,AD$2,0)=1,AD$1,""))</f>
        <v/>
      </c>
      <c r="AE97" s="125" t="str">
        <f t="shared" si="16"/>
        <v/>
      </c>
      <c r="AF97" s="125" t="str">
        <f>IF($Q97="","",IF(VLOOKUP($Q97,Events!A:AQ,AF$2,0)=1,AF$1,""))</f>
        <v/>
      </c>
      <c r="AG97" s="125" t="str">
        <f t="shared" si="17"/>
        <v/>
      </c>
      <c r="AH97" s="125" t="str">
        <f>IF($Q97="","",IF(VLOOKUP($Q97,Events!A:AQ,AH$2,0)=1,AH$1,""))</f>
        <v/>
      </c>
      <c r="AI97" s="125" t="str">
        <f t="shared" si="18"/>
        <v/>
      </c>
      <c r="AJ97" s="125" t="str">
        <f>IF($Q97="","",IF(VLOOKUP($Q97,Events!A:AQ,AJ$2,0)=1,AJ$1,""))</f>
        <v/>
      </c>
      <c r="AK97" s="125" t="str">
        <f t="shared" si="19"/>
        <v/>
      </c>
      <c r="AL97" s="125" t="str">
        <f>IF($Q97="","",IF(VLOOKUP($Q97,Events!A:AQ,AL$2,0)=1,AL$1,""))</f>
        <v/>
      </c>
      <c r="AM97" s="125" t="str">
        <f t="shared" si="20"/>
        <v/>
      </c>
      <c r="AN97" s="125" t="str">
        <f>IF($Q97="","",IF(VLOOKUP($Q97,Events!A:AQ,AN$2,0)=1,AN$1,""))</f>
        <v/>
      </c>
      <c r="AO97" s="125" t="str">
        <f t="shared" si="21"/>
        <v/>
      </c>
      <c r="AP97" s="125" t="str">
        <f>IF($Q97="","",IF(VLOOKUP($Q97,Events!A:AQ,AP$2,0)=1,AP$1,""))</f>
        <v/>
      </c>
      <c r="AQ97" s="125" t="str">
        <f t="shared" si="22"/>
        <v/>
      </c>
      <c r="AR97" s="125" t="str">
        <f>IF($Q97="","",IF(VLOOKUP($Q97,Events!A:AQ,AR$2,0)=1,AR$1,""))</f>
        <v/>
      </c>
      <c r="AS97" s="125" t="str">
        <f t="shared" si="23"/>
        <v/>
      </c>
      <c r="AT97" s="125" t="str">
        <f>IF($Q97="","",IF(VLOOKUP($Q97,Events!A:AQ,AT$2,0)=1,AT$1,""))</f>
        <v/>
      </c>
      <c r="AU97" s="2" t="str">
        <f t="shared" si="24"/>
        <v/>
      </c>
      <c r="AW97" s="2"/>
      <c r="AX97" s="2"/>
      <c r="AY97" s="2"/>
    </row>
    <row r="98">
      <c r="A98" s="2">
        <v>96.0</v>
      </c>
      <c r="B98" s="2">
        <f t="shared" si="4"/>
        <v>0</v>
      </c>
      <c r="C98" s="2">
        <f>Events!AF105</f>
        <v>0</v>
      </c>
      <c r="D98" s="2">
        <f t="shared" si="5"/>
        <v>96</v>
      </c>
      <c r="E98" s="2"/>
      <c r="F98" s="120" t="str">
        <f t="shared" si="1"/>
        <v/>
      </c>
      <c r="G98" s="2"/>
      <c r="H98" s="123" t="str">
        <f t="shared" si="6"/>
        <v/>
      </c>
      <c r="I98" s="123" t="str">
        <f t="shared" ref="I98:J98" si="211">IF($Q98="","",U98)</f>
        <v/>
      </c>
      <c r="J98" s="123" t="str">
        <f t="shared" si="211"/>
        <v/>
      </c>
      <c r="K98" s="123" t="str">
        <f t="shared" si="8"/>
        <v/>
      </c>
      <c r="L98" s="123" t="str">
        <f t="shared" ref="L98:M98" si="212">IF($Q98="","",Y98)</f>
        <v/>
      </c>
      <c r="M98" s="123" t="str">
        <f t="shared" si="212"/>
        <v/>
      </c>
      <c r="N98" s="123" t="str">
        <f t="shared" si="10"/>
        <v/>
      </c>
      <c r="O98" s="123" t="str">
        <f t="shared" si="11"/>
        <v/>
      </c>
      <c r="P98" s="2"/>
      <c r="Q98" s="125" t="str">
        <f t="shared" si="12"/>
        <v/>
      </c>
      <c r="R98" s="125"/>
      <c r="S98" s="125" t="str">
        <f>IF($Q98="","","Year "&amp;VLOOKUP($Q98,Events!A:AM,S$2,0))</f>
        <v/>
      </c>
      <c r="T98" s="125" t="str">
        <f>IF($Q98="","",VLOOKUP($Q98,Events!A:AM,T$2,0))</f>
        <v/>
      </c>
      <c r="U98" s="125" t="str">
        <f>IF($Q98="","",VLOOKUP($Q98,Events!A:AM,U$2,0))</f>
        <v/>
      </c>
      <c r="V98" s="125" t="str">
        <f>IF($Q98="","",VLOOKUP($Q98,Events!A:AM,V$2,0))</f>
        <v/>
      </c>
      <c r="W98" s="125" t="str">
        <f t="shared" si="13"/>
        <v/>
      </c>
      <c r="X98" s="125" t="str">
        <f>IF($Q98="","",text(VLOOKUP($Q98,Events!A:AM,X$2,0),"MMM dd")&amp;" "&amp;VLOOKUP($Q98,Events!A:AM,X$2+1,0))</f>
        <v/>
      </c>
      <c r="Y98" s="127" t="str">
        <f>IF($Q98="","",TEXT(VLOOKUP($Q98,Events!A:AM,Y$2,0),"0000"))</f>
        <v/>
      </c>
      <c r="Z98" s="127" t="str">
        <f>IF($Q98="","",TEXT(VLOOKUP($Q98,Events!A:AM,Z$2,0),"00000"))</f>
        <v/>
      </c>
      <c r="AA98" s="125" t="str">
        <f t="shared" si="14"/>
        <v/>
      </c>
      <c r="AB98" s="125" t="str">
        <f>IF($Q98="","",VLOOKUP($Q98,Events!A:AM,AB$2,0))</f>
        <v/>
      </c>
      <c r="AC98" s="125" t="str">
        <f t="shared" si="15"/>
        <v/>
      </c>
      <c r="AD98" s="125" t="str">
        <f>IF($Q98="","",IF(VLOOKUP($Q98,Events!A:AQ,AD$2,0)=1,AD$1,""))</f>
        <v/>
      </c>
      <c r="AE98" s="125" t="str">
        <f t="shared" si="16"/>
        <v/>
      </c>
      <c r="AF98" s="125" t="str">
        <f>IF($Q98="","",IF(VLOOKUP($Q98,Events!A:AQ,AF$2,0)=1,AF$1,""))</f>
        <v/>
      </c>
      <c r="AG98" s="125" t="str">
        <f t="shared" si="17"/>
        <v/>
      </c>
      <c r="AH98" s="125" t="str">
        <f>IF($Q98="","",IF(VLOOKUP($Q98,Events!A:AQ,AH$2,0)=1,AH$1,""))</f>
        <v/>
      </c>
      <c r="AI98" s="125" t="str">
        <f t="shared" si="18"/>
        <v/>
      </c>
      <c r="AJ98" s="125" t="str">
        <f>IF($Q98="","",IF(VLOOKUP($Q98,Events!A:AQ,AJ$2,0)=1,AJ$1,""))</f>
        <v/>
      </c>
      <c r="AK98" s="125" t="str">
        <f t="shared" si="19"/>
        <v/>
      </c>
      <c r="AL98" s="125" t="str">
        <f>IF($Q98="","",IF(VLOOKUP($Q98,Events!A:AQ,AL$2,0)=1,AL$1,""))</f>
        <v/>
      </c>
      <c r="AM98" s="125" t="str">
        <f t="shared" si="20"/>
        <v/>
      </c>
      <c r="AN98" s="125" t="str">
        <f>IF($Q98="","",IF(VLOOKUP($Q98,Events!A:AQ,AN$2,0)=1,AN$1,""))</f>
        <v/>
      </c>
      <c r="AO98" s="125" t="str">
        <f t="shared" si="21"/>
        <v/>
      </c>
      <c r="AP98" s="125" t="str">
        <f>IF($Q98="","",IF(VLOOKUP($Q98,Events!A:AQ,AP$2,0)=1,AP$1,""))</f>
        <v/>
      </c>
      <c r="AQ98" s="125" t="str">
        <f t="shared" si="22"/>
        <v/>
      </c>
      <c r="AR98" s="125" t="str">
        <f>IF($Q98="","",IF(VLOOKUP($Q98,Events!A:AQ,AR$2,0)=1,AR$1,""))</f>
        <v/>
      </c>
      <c r="AS98" s="125" t="str">
        <f t="shared" si="23"/>
        <v/>
      </c>
      <c r="AT98" s="125" t="str">
        <f>IF($Q98="","",IF(VLOOKUP($Q98,Events!A:AQ,AT$2,0)=1,AT$1,""))</f>
        <v/>
      </c>
      <c r="AU98" s="2" t="str">
        <f t="shared" si="24"/>
        <v/>
      </c>
      <c r="AW98" s="2"/>
      <c r="AX98" s="2"/>
      <c r="AY98" s="2"/>
    </row>
    <row r="99">
      <c r="A99" s="2">
        <v>97.0</v>
      </c>
      <c r="B99" s="2">
        <f t="shared" si="4"/>
        <v>0</v>
      </c>
      <c r="C99" s="2">
        <f>Events!AF106</f>
        <v>0</v>
      </c>
      <c r="D99" s="2">
        <f t="shared" si="5"/>
        <v>97</v>
      </c>
      <c r="E99" s="2"/>
      <c r="F99" s="120" t="str">
        <f t="shared" si="1"/>
        <v/>
      </c>
      <c r="G99" s="2"/>
      <c r="H99" s="123" t="str">
        <f t="shared" si="6"/>
        <v/>
      </c>
      <c r="I99" s="123" t="str">
        <f t="shared" ref="I99:J99" si="213">IF($Q99="","",U99)</f>
        <v/>
      </c>
      <c r="J99" s="123" t="str">
        <f t="shared" si="213"/>
        <v/>
      </c>
      <c r="K99" s="123" t="str">
        <f t="shared" si="8"/>
        <v/>
      </c>
      <c r="L99" s="123" t="str">
        <f t="shared" ref="L99:M99" si="214">IF($Q99="","",Y99)</f>
        <v/>
      </c>
      <c r="M99" s="123" t="str">
        <f t="shared" si="214"/>
        <v/>
      </c>
      <c r="N99" s="123" t="str">
        <f t="shared" si="10"/>
        <v/>
      </c>
      <c r="O99" s="123" t="str">
        <f t="shared" si="11"/>
        <v/>
      </c>
      <c r="P99" s="2"/>
      <c r="Q99" s="125" t="str">
        <f t="shared" si="12"/>
        <v/>
      </c>
      <c r="R99" s="125"/>
      <c r="S99" s="125" t="str">
        <f>IF($Q99="","","Year "&amp;VLOOKUP($Q99,Events!A:AM,S$2,0))</f>
        <v/>
      </c>
      <c r="T99" s="125" t="str">
        <f>IF($Q99="","",VLOOKUP($Q99,Events!A:AM,T$2,0))</f>
        <v/>
      </c>
      <c r="U99" s="125" t="str">
        <f>IF($Q99="","",VLOOKUP($Q99,Events!A:AM,U$2,0))</f>
        <v/>
      </c>
      <c r="V99" s="125" t="str">
        <f>IF($Q99="","",VLOOKUP($Q99,Events!A:AM,V$2,0))</f>
        <v/>
      </c>
      <c r="W99" s="125" t="str">
        <f t="shared" si="13"/>
        <v/>
      </c>
      <c r="X99" s="125" t="str">
        <f>IF($Q99="","",text(VLOOKUP($Q99,Events!A:AM,X$2,0),"MMM dd")&amp;" "&amp;VLOOKUP($Q99,Events!A:AM,X$2+1,0))</f>
        <v/>
      </c>
      <c r="Y99" s="127" t="str">
        <f>IF($Q99="","",TEXT(VLOOKUP($Q99,Events!A:AM,Y$2,0),"0000"))</f>
        <v/>
      </c>
      <c r="Z99" s="127" t="str">
        <f>IF($Q99="","",TEXT(VLOOKUP($Q99,Events!A:AM,Z$2,0),"00000"))</f>
        <v/>
      </c>
      <c r="AA99" s="125" t="str">
        <f t="shared" si="14"/>
        <v/>
      </c>
      <c r="AB99" s="125" t="str">
        <f>IF($Q99="","",VLOOKUP($Q99,Events!A:AM,AB$2,0))</f>
        <v/>
      </c>
      <c r="AC99" s="125" t="str">
        <f t="shared" si="15"/>
        <v/>
      </c>
      <c r="AD99" s="125" t="str">
        <f>IF($Q99="","",IF(VLOOKUP($Q99,Events!A:AQ,AD$2,0)=1,AD$1,""))</f>
        <v/>
      </c>
      <c r="AE99" s="125" t="str">
        <f t="shared" si="16"/>
        <v/>
      </c>
      <c r="AF99" s="125" t="str">
        <f>IF($Q99="","",IF(VLOOKUP($Q99,Events!A:AQ,AF$2,0)=1,AF$1,""))</f>
        <v/>
      </c>
      <c r="AG99" s="125" t="str">
        <f t="shared" si="17"/>
        <v/>
      </c>
      <c r="AH99" s="125" t="str">
        <f>IF($Q99="","",IF(VLOOKUP($Q99,Events!A:AQ,AH$2,0)=1,AH$1,""))</f>
        <v/>
      </c>
      <c r="AI99" s="125" t="str">
        <f t="shared" si="18"/>
        <v/>
      </c>
      <c r="AJ99" s="125" t="str">
        <f>IF($Q99="","",IF(VLOOKUP($Q99,Events!A:AQ,AJ$2,0)=1,AJ$1,""))</f>
        <v/>
      </c>
      <c r="AK99" s="125" t="str">
        <f t="shared" si="19"/>
        <v/>
      </c>
      <c r="AL99" s="125" t="str">
        <f>IF($Q99="","",IF(VLOOKUP($Q99,Events!A:AQ,AL$2,0)=1,AL$1,""))</f>
        <v/>
      </c>
      <c r="AM99" s="125" t="str">
        <f t="shared" si="20"/>
        <v/>
      </c>
      <c r="AN99" s="125" t="str">
        <f>IF($Q99="","",IF(VLOOKUP($Q99,Events!A:AQ,AN$2,0)=1,AN$1,""))</f>
        <v/>
      </c>
      <c r="AO99" s="125" t="str">
        <f t="shared" si="21"/>
        <v/>
      </c>
      <c r="AP99" s="125" t="str">
        <f>IF($Q99="","",IF(VLOOKUP($Q99,Events!A:AQ,AP$2,0)=1,AP$1,""))</f>
        <v/>
      </c>
      <c r="AQ99" s="125" t="str">
        <f t="shared" si="22"/>
        <v/>
      </c>
      <c r="AR99" s="125" t="str">
        <f>IF($Q99="","",IF(VLOOKUP($Q99,Events!A:AQ,AR$2,0)=1,AR$1,""))</f>
        <v/>
      </c>
      <c r="AS99" s="125" t="str">
        <f t="shared" si="23"/>
        <v/>
      </c>
      <c r="AT99" s="125" t="str">
        <f>IF($Q99="","",IF(VLOOKUP($Q99,Events!A:AQ,AT$2,0)=1,AT$1,""))</f>
        <v/>
      </c>
      <c r="AU99" s="2" t="str">
        <f t="shared" si="24"/>
        <v/>
      </c>
      <c r="AW99" s="2"/>
      <c r="AX99" s="2"/>
      <c r="AY99" s="2"/>
    </row>
    <row r="100">
      <c r="A100" s="2">
        <v>98.0</v>
      </c>
      <c r="B100" s="2">
        <f t="shared" si="4"/>
        <v>0</v>
      </c>
      <c r="C100" s="2">
        <f>Events!AF107</f>
        <v>0</v>
      </c>
      <c r="D100" s="2">
        <f t="shared" si="5"/>
        <v>98</v>
      </c>
      <c r="E100" s="2"/>
      <c r="F100" s="120" t="str">
        <f t="shared" si="1"/>
        <v/>
      </c>
      <c r="G100" s="2"/>
      <c r="H100" s="123" t="str">
        <f t="shared" si="6"/>
        <v/>
      </c>
      <c r="I100" s="123" t="str">
        <f t="shared" ref="I100:J100" si="215">IF($Q100="","",U100)</f>
        <v/>
      </c>
      <c r="J100" s="123" t="str">
        <f t="shared" si="215"/>
        <v/>
      </c>
      <c r="K100" s="123" t="str">
        <f t="shared" si="8"/>
        <v/>
      </c>
      <c r="L100" s="123" t="str">
        <f t="shared" ref="L100:M100" si="216">IF($Q100="","",Y100)</f>
        <v/>
      </c>
      <c r="M100" s="123" t="str">
        <f t="shared" si="216"/>
        <v/>
      </c>
      <c r="N100" s="123" t="str">
        <f t="shared" si="10"/>
        <v/>
      </c>
      <c r="O100" s="123" t="str">
        <f t="shared" si="11"/>
        <v/>
      </c>
      <c r="P100" s="2"/>
      <c r="Q100" s="125" t="str">
        <f t="shared" si="12"/>
        <v/>
      </c>
      <c r="R100" s="125"/>
      <c r="S100" s="125" t="str">
        <f>IF($Q100="","","Year "&amp;VLOOKUP($Q100,Events!A:AM,S$2,0))</f>
        <v/>
      </c>
      <c r="T100" s="125" t="str">
        <f>IF($Q100="","",VLOOKUP($Q100,Events!A:AM,T$2,0))</f>
        <v/>
      </c>
      <c r="U100" s="125" t="str">
        <f>IF($Q100="","",VLOOKUP($Q100,Events!A:AM,U$2,0))</f>
        <v/>
      </c>
      <c r="V100" s="125" t="str">
        <f>IF($Q100="","",VLOOKUP($Q100,Events!A:AM,V$2,0))</f>
        <v/>
      </c>
      <c r="W100" s="125" t="str">
        <f t="shared" si="13"/>
        <v/>
      </c>
      <c r="X100" s="125" t="str">
        <f>IF($Q100="","",text(VLOOKUP($Q100,Events!A:AM,X$2,0),"MMM dd")&amp;" "&amp;VLOOKUP($Q100,Events!A:AM,X$2+1,0))</f>
        <v/>
      </c>
      <c r="Y100" s="127" t="str">
        <f>IF($Q100="","",TEXT(VLOOKUP($Q100,Events!A:AM,Y$2,0),"0000"))</f>
        <v/>
      </c>
      <c r="Z100" s="127" t="str">
        <f>IF($Q100="","",TEXT(VLOOKUP($Q100,Events!A:AM,Z$2,0),"00000"))</f>
        <v/>
      </c>
      <c r="AA100" s="125" t="str">
        <f t="shared" si="14"/>
        <v/>
      </c>
      <c r="AB100" s="125" t="str">
        <f>IF($Q100="","",VLOOKUP($Q100,Events!A:AM,AB$2,0))</f>
        <v/>
      </c>
      <c r="AC100" s="125" t="str">
        <f t="shared" si="15"/>
        <v/>
      </c>
      <c r="AD100" s="125" t="str">
        <f>IF($Q100="","",IF(VLOOKUP($Q100,Events!A:AQ,AD$2,0)=1,AD$1,""))</f>
        <v/>
      </c>
      <c r="AE100" s="125" t="str">
        <f t="shared" si="16"/>
        <v/>
      </c>
      <c r="AF100" s="125" t="str">
        <f>IF($Q100="","",IF(VLOOKUP($Q100,Events!A:AQ,AF$2,0)=1,AF$1,""))</f>
        <v/>
      </c>
      <c r="AG100" s="125" t="str">
        <f t="shared" si="17"/>
        <v/>
      </c>
      <c r="AH100" s="125" t="str">
        <f>IF($Q100="","",IF(VLOOKUP($Q100,Events!A:AQ,AH$2,0)=1,AH$1,""))</f>
        <v/>
      </c>
      <c r="AI100" s="125" t="str">
        <f t="shared" si="18"/>
        <v/>
      </c>
      <c r="AJ100" s="125" t="str">
        <f>IF($Q100="","",IF(VLOOKUP($Q100,Events!A:AQ,AJ$2,0)=1,AJ$1,""))</f>
        <v/>
      </c>
      <c r="AK100" s="125" t="str">
        <f t="shared" si="19"/>
        <v/>
      </c>
      <c r="AL100" s="125" t="str">
        <f>IF($Q100="","",IF(VLOOKUP($Q100,Events!A:AQ,AL$2,0)=1,AL$1,""))</f>
        <v/>
      </c>
      <c r="AM100" s="125" t="str">
        <f t="shared" si="20"/>
        <v/>
      </c>
      <c r="AN100" s="125" t="str">
        <f>IF($Q100="","",IF(VLOOKUP($Q100,Events!A:AQ,AN$2,0)=1,AN$1,""))</f>
        <v/>
      </c>
      <c r="AO100" s="125" t="str">
        <f t="shared" si="21"/>
        <v/>
      </c>
      <c r="AP100" s="125" t="str">
        <f>IF($Q100="","",IF(VLOOKUP($Q100,Events!A:AQ,AP$2,0)=1,AP$1,""))</f>
        <v/>
      </c>
      <c r="AQ100" s="125" t="str">
        <f t="shared" si="22"/>
        <v/>
      </c>
      <c r="AR100" s="125" t="str">
        <f>IF($Q100="","",IF(VLOOKUP($Q100,Events!A:AQ,AR$2,0)=1,AR$1,""))</f>
        <v/>
      </c>
      <c r="AS100" s="125" t="str">
        <f t="shared" si="23"/>
        <v/>
      </c>
      <c r="AT100" s="125" t="str">
        <f>IF($Q100="","",IF(VLOOKUP($Q100,Events!A:AQ,AT$2,0)=1,AT$1,""))</f>
        <v/>
      </c>
      <c r="AU100" s="2" t="str">
        <f t="shared" si="24"/>
        <v/>
      </c>
      <c r="AW100" s="2"/>
      <c r="AX100" s="2"/>
      <c r="AY100" s="2"/>
    </row>
    <row r="101">
      <c r="A101" s="2">
        <v>99.0</v>
      </c>
      <c r="B101" s="2">
        <f t="shared" si="4"/>
        <v>0</v>
      </c>
      <c r="C101" s="2">
        <f>Events!AF108</f>
        <v>0</v>
      </c>
      <c r="D101" s="2">
        <f t="shared" si="5"/>
        <v>99</v>
      </c>
      <c r="E101" s="2"/>
      <c r="F101" s="120" t="str">
        <f t="shared" si="1"/>
        <v/>
      </c>
      <c r="G101" s="2"/>
      <c r="H101" s="123" t="str">
        <f t="shared" si="6"/>
        <v/>
      </c>
      <c r="I101" s="123" t="str">
        <f t="shared" ref="I101:J101" si="217">IF($Q101="","",U101)</f>
        <v/>
      </c>
      <c r="J101" s="123" t="str">
        <f t="shared" si="217"/>
        <v/>
      </c>
      <c r="K101" s="123" t="str">
        <f t="shared" si="8"/>
        <v/>
      </c>
      <c r="L101" s="123" t="str">
        <f t="shared" ref="L101:M101" si="218">IF($Q101="","",Y101)</f>
        <v/>
      </c>
      <c r="M101" s="123" t="str">
        <f t="shared" si="218"/>
        <v/>
      </c>
      <c r="N101" s="123" t="str">
        <f t="shared" si="10"/>
        <v/>
      </c>
      <c r="O101" s="123" t="str">
        <f t="shared" si="11"/>
        <v/>
      </c>
      <c r="P101" s="2"/>
      <c r="Q101" s="125" t="str">
        <f t="shared" si="12"/>
        <v/>
      </c>
      <c r="R101" s="125"/>
      <c r="S101" s="125" t="str">
        <f>IF($Q101="","","Year "&amp;VLOOKUP($Q101,Events!A:AM,S$2,0))</f>
        <v/>
      </c>
      <c r="T101" s="125" t="str">
        <f>IF($Q101="","",VLOOKUP($Q101,Events!A:AM,T$2,0))</f>
        <v/>
      </c>
      <c r="U101" s="125" t="str">
        <f>IF($Q101="","",VLOOKUP($Q101,Events!A:AM,U$2,0))</f>
        <v/>
      </c>
      <c r="V101" s="125" t="str">
        <f>IF($Q101="","",VLOOKUP($Q101,Events!A:AM,V$2,0))</f>
        <v/>
      </c>
      <c r="W101" s="125" t="str">
        <f t="shared" si="13"/>
        <v/>
      </c>
      <c r="X101" s="125" t="str">
        <f>IF($Q101="","",text(VLOOKUP($Q101,Events!A:AM,X$2,0),"MMM dd")&amp;" "&amp;VLOOKUP($Q101,Events!A:AM,X$2+1,0))</f>
        <v/>
      </c>
      <c r="Y101" s="127" t="str">
        <f>IF($Q101="","",TEXT(VLOOKUP($Q101,Events!A:AM,Y$2,0),"0000"))</f>
        <v/>
      </c>
      <c r="Z101" s="127" t="str">
        <f>IF($Q101="","",TEXT(VLOOKUP($Q101,Events!A:AM,Z$2,0),"00000"))</f>
        <v/>
      </c>
      <c r="AA101" s="125" t="str">
        <f t="shared" si="14"/>
        <v/>
      </c>
      <c r="AB101" s="125" t="str">
        <f>IF($Q101="","",VLOOKUP($Q101,Events!A:AM,AB$2,0))</f>
        <v/>
      </c>
      <c r="AC101" s="125" t="str">
        <f t="shared" si="15"/>
        <v/>
      </c>
      <c r="AD101" s="125" t="str">
        <f>IF($Q101="","",IF(VLOOKUP($Q101,Events!A:AQ,AD$2,0)=1,AD$1,""))</f>
        <v/>
      </c>
      <c r="AE101" s="125" t="str">
        <f t="shared" si="16"/>
        <v/>
      </c>
      <c r="AF101" s="125" t="str">
        <f>IF($Q101="","",IF(VLOOKUP($Q101,Events!A:AQ,AF$2,0)=1,AF$1,""))</f>
        <v/>
      </c>
      <c r="AG101" s="125" t="str">
        <f t="shared" si="17"/>
        <v/>
      </c>
      <c r="AH101" s="125" t="str">
        <f>IF($Q101="","",IF(VLOOKUP($Q101,Events!A:AQ,AH$2,0)=1,AH$1,""))</f>
        <v/>
      </c>
      <c r="AI101" s="125" t="str">
        <f t="shared" si="18"/>
        <v/>
      </c>
      <c r="AJ101" s="125" t="str">
        <f>IF($Q101="","",IF(VLOOKUP($Q101,Events!A:AQ,AJ$2,0)=1,AJ$1,""))</f>
        <v/>
      </c>
      <c r="AK101" s="125" t="str">
        <f t="shared" si="19"/>
        <v/>
      </c>
      <c r="AL101" s="125" t="str">
        <f>IF($Q101="","",IF(VLOOKUP($Q101,Events!A:AQ,AL$2,0)=1,AL$1,""))</f>
        <v/>
      </c>
      <c r="AM101" s="125" t="str">
        <f t="shared" si="20"/>
        <v/>
      </c>
      <c r="AN101" s="125" t="str">
        <f>IF($Q101="","",IF(VLOOKUP($Q101,Events!A:AQ,AN$2,0)=1,AN$1,""))</f>
        <v/>
      </c>
      <c r="AO101" s="125" t="str">
        <f t="shared" si="21"/>
        <v/>
      </c>
      <c r="AP101" s="125" t="str">
        <f>IF($Q101="","",IF(VLOOKUP($Q101,Events!A:AQ,AP$2,0)=1,AP$1,""))</f>
        <v/>
      </c>
      <c r="AQ101" s="125" t="str">
        <f t="shared" si="22"/>
        <v/>
      </c>
      <c r="AR101" s="125" t="str">
        <f>IF($Q101="","",IF(VLOOKUP($Q101,Events!A:AQ,AR$2,0)=1,AR$1,""))</f>
        <v/>
      </c>
      <c r="AS101" s="125" t="str">
        <f t="shared" si="23"/>
        <v/>
      </c>
      <c r="AT101" s="125" t="str">
        <f>IF($Q101="","",IF(VLOOKUP($Q101,Events!A:AQ,AT$2,0)=1,AT$1,""))</f>
        <v/>
      </c>
      <c r="AU101" s="2" t="str">
        <f t="shared" si="24"/>
        <v/>
      </c>
      <c r="AW101" s="2"/>
      <c r="AX101" s="2"/>
      <c r="AY101" s="2"/>
    </row>
    <row r="102">
      <c r="A102" s="2">
        <v>100.0</v>
      </c>
      <c r="B102" s="2">
        <f t="shared" si="4"/>
        <v>0</v>
      </c>
      <c r="C102" s="2">
        <f>Events!AF109</f>
        <v>0</v>
      </c>
      <c r="D102" s="2">
        <f t="shared" si="5"/>
        <v>100</v>
      </c>
      <c r="E102" s="2"/>
      <c r="F102" s="120" t="str">
        <f t="shared" si="1"/>
        <v/>
      </c>
      <c r="G102" s="2"/>
      <c r="H102" s="123" t="str">
        <f t="shared" si="6"/>
        <v/>
      </c>
      <c r="I102" s="123" t="str">
        <f t="shared" ref="I102:J102" si="219">IF($Q102="","",U102)</f>
        <v/>
      </c>
      <c r="J102" s="123" t="str">
        <f t="shared" si="219"/>
        <v/>
      </c>
      <c r="K102" s="123" t="str">
        <f t="shared" si="8"/>
        <v/>
      </c>
      <c r="L102" s="123" t="str">
        <f t="shared" ref="L102:M102" si="220">IF($Q102="","",Y102)</f>
        <v/>
      </c>
      <c r="M102" s="123" t="str">
        <f t="shared" si="220"/>
        <v/>
      </c>
      <c r="N102" s="123" t="str">
        <f t="shared" si="10"/>
        <v/>
      </c>
      <c r="O102" s="123" t="str">
        <f t="shared" si="11"/>
        <v/>
      </c>
      <c r="P102" s="2"/>
      <c r="Q102" s="125" t="str">
        <f t="shared" si="12"/>
        <v/>
      </c>
      <c r="R102" s="125"/>
      <c r="S102" s="125" t="str">
        <f>IF($Q102="","","Year "&amp;VLOOKUP($Q102,Events!A:AM,S$2,0))</f>
        <v/>
      </c>
      <c r="T102" s="125" t="str">
        <f>IF($Q102="","",VLOOKUP($Q102,Events!A:AM,T$2,0))</f>
        <v/>
      </c>
      <c r="U102" s="125" t="str">
        <f>IF($Q102="","",VLOOKUP($Q102,Events!A:AM,U$2,0))</f>
        <v/>
      </c>
      <c r="V102" s="125" t="str">
        <f>IF($Q102="","",VLOOKUP($Q102,Events!A:AM,V$2,0))</f>
        <v/>
      </c>
      <c r="W102" s="125" t="str">
        <f t="shared" si="13"/>
        <v/>
      </c>
      <c r="X102" s="125" t="str">
        <f>IF($Q102="","",text(VLOOKUP($Q102,Events!A:AM,X$2,0),"MMM dd")&amp;" "&amp;VLOOKUP($Q102,Events!A:AM,X$2+1,0))</f>
        <v/>
      </c>
      <c r="Y102" s="127" t="str">
        <f>IF($Q102="","",TEXT(VLOOKUP($Q102,Events!A:AM,Y$2,0),"0000"))</f>
        <v/>
      </c>
      <c r="Z102" s="127" t="str">
        <f>IF($Q102="","",TEXT(VLOOKUP($Q102,Events!A:AM,Z$2,0),"00000"))</f>
        <v/>
      </c>
      <c r="AA102" s="125" t="str">
        <f t="shared" si="14"/>
        <v/>
      </c>
      <c r="AB102" s="125" t="str">
        <f>IF($Q102="","",VLOOKUP($Q102,Events!A:AM,AB$2,0))</f>
        <v/>
      </c>
      <c r="AC102" s="125" t="str">
        <f t="shared" si="15"/>
        <v/>
      </c>
      <c r="AD102" s="125" t="str">
        <f>IF($Q102="","",IF(VLOOKUP($Q102,Events!A:AQ,AD$2,0)=1,AD$1,""))</f>
        <v/>
      </c>
      <c r="AE102" s="125" t="str">
        <f t="shared" si="16"/>
        <v/>
      </c>
      <c r="AF102" s="125" t="str">
        <f>IF($Q102="","",IF(VLOOKUP($Q102,Events!A:AQ,AF$2,0)=1,AF$1,""))</f>
        <v/>
      </c>
      <c r="AG102" s="125" t="str">
        <f t="shared" si="17"/>
        <v/>
      </c>
      <c r="AH102" s="125" t="str">
        <f>IF($Q102="","",IF(VLOOKUP($Q102,Events!A:AQ,AH$2,0)=1,AH$1,""))</f>
        <v/>
      </c>
      <c r="AI102" s="125" t="str">
        <f t="shared" si="18"/>
        <v/>
      </c>
      <c r="AJ102" s="125" t="str">
        <f>IF($Q102="","",IF(VLOOKUP($Q102,Events!A:AQ,AJ$2,0)=1,AJ$1,""))</f>
        <v/>
      </c>
      <c r="AK102" s="125" t="str">
        <f t="shared" si="19"/>
        <v/>
      </c>
      <c r="AL102" s="125" t="str">
        <f>IF($Q102="","",IF(VLOOKUP($Q102,Events!A:AQ,AL$2,0)=1,AL$1,""))</f>
        <v/>
      </c>
      <c r="AM102" s="125" t="str">
        <f t="shared" si="20"/>
        <v/>
      </c>
      <c r="AN102" s="125" t="str">
        <f>IF($Q102="","",IF(VLOOKUP($Q102,Events!A:AQ,AN$2,0)=1,AN$1,""))</f>
        <v/>
      </c>
      <c r="AO102" s="125" t="str">
        <f t="shared" si="21"/>
        <v/>
      </c>
      <c r="AP102" s="125" t="str">
        <f>IF($Q102="","",IF(VLOOKUP($Q102,Events!A:AQ,AP$2,0)=1,AP$1,""))</f>
        <v/>
      </c>
      <c r="AQ102" s="125" t="str">
        <f t="shared" si="22"/>
        <v/>
      </c>
      <c r="AR102" s="125" t="str">
        <f>IF($Q102="","",IF(VLOOKUP($Q102,Events!A:AQ,AR$2,0)=1,AR$1,""))</f>
        <v/>
      </c>
      <c r="AS102" s="125" t="str">
        <f t="shared" si="23"/>
        <v/>
      </c>
      <c r="AT102" s="125" t="str">
        <f>IF($Q102="","",IF(VLOOKUP($Q102,Events!A:AQ,AT$2,0)=1,AT$1,""))</f>
        <v/>
      </c>
      <c r="AU102" s="2" t="str">
        <f t="shared" si="24"/>
        <v/>
      </c>
      <c r="AW102" s="2"/>
      <c r="AX102" s="2"/>
      <c r="AY102" s="2"/>
    </row>
    <row r="103">
      <c r="A103" s="2">
        <v>101.0</v>
      </c>
      <c r="B103" s="2">
        <f t="shared" si="4"/>
        <v>0</v>
      </c>
      <c r="C103" s="2">
        <f>Events!AF110</f>
        <v>0</v>
      </c>
      <c r="D103" s="2">
        <f t="shared" si="5"/>
        <v>101</v>
      </c>
      <c r="E103" s="2"/>
      <c r="F103" s="120" t="str">
        <f t="shared" si="1"/>
        <v/>
      </c>
      <c r="G103" s="2"/>
      <c r="H103" s="123" t="str">
        <f t="shared" si="6"/>
        <v/>
      </c>
      <c r="I103" s="123" t="str">
        <f t="shared" ref="I103:J103" si="221">IF($Q103="","",U103)</f>
        <v/>
      </c>
      <c r="J103" s="123" t="str">
        <f t="shared" si="221"/>
        <v/>
      </c>
      <c r="K103" s="123" t="str">
        <f t="shared" si="8"/>
        <v/>
      </c>
      <c r="L103" s="123" t="str">
        <f t="shared" ref="L103:M103" si="222">IF($Q103="","",Y103)</f>
        <v/>
      </c>
      <c r="M103" s="123" t="str">
        <f t="shared" si="222"/>
        <v/>
      </c>
      <c r="N103" s="123" t="str">
        <f t="shared" si="10"/>
        <v/>
      </c>
      <c r="O103" s="123" t="str">
        <f t="shared" si="11"/>
        <v/>
      </c>
      <c r="P103" s="2"/>
      <c r="Q103" s="125" t="str">
        <f t="shared" si="12"/>
        <v/>
      </c>
      <c r="R103" s="125"/>
      <c r="S103" s="125" t="str">
        <f>IF($Q103="","","Year "&amp;VLOOKUP($Q103,Events!A:AM,S$2,0))</f>
        <v/>
      </c>
      <c r="T103" s="125" t="str">
        <f>IF($Q103="","",VLOOKUP($Q103,Events!A:AM,T$2,0))</f>
        <v/>
      </c>
      <c r="U103" s="125" t="str">
        <f>IF($Q103="","",VLOOKUP($Q103,Events!A:AM,U$2,0))</f>
        <v/>
      </c>
      <c r="V103" s="125" t="str">
        <f>IF($Q103="","",VLOOKUP($Q103,Events!A:AM,V$2,0))</f>
        <v/>
      </c>
      <c r="W103" s="125" t="str">
        <f t="shared" si="13"/>
        <v/>
      </c>
      <c r="X103" s="125" t="str">
        <f>IF($Q103="","",text(VLOOKUP($Q103,Events!A:AM,X$2,0),"MMM dd")&amp;" "&amp;VLOOKUP($Q103,Events!A:AM,X$2+1,0))</f>
        <v/>
      </c>
      <c r="Y103" s="127" t="str">
        <f>IF($Q103="","",TEXT(VLOOKUP($Q103,Events!A:AM,Y$2,0),"0000"))</f>
        <v/>
      </c>
      <c r="Z103" s="127" t="str">
        <f>IF($Q103="","",TEXT(VLOOKUP($Q103,Events!A:AM,Z$2,0),"00000"))</f>
        <v/>
      </c>
      <c r="AA103" s="125" t="str">
        <f t="shared" si="14"/>
        <v/>
      </c>
      <c r="AB103" s="125" t="str">
        <f>IF($Q103="","",VLOOKUP($Q103,Events!A:AM,AB$2,0))</f>
        <v/>
      </c>
      <c r="AC103" s="125" t="str">
        <f t="shared" si="15"/>
        <v/>
      </c>
      <c r="AD103" s="125" t="str">
        <f>IF($Q103="","",IF(VLOOKUP($Q103,Events!A:AQ,AD$2,0)=1,AD$1,""))</f>
        <v/>
      </c>
      <c r="AE103" s="125" t="str">
        <f t="shared" si="16"/>
        <v/>
      </c>
      <c r="AF103" s="125" t="str">
        <f>IF($Q103="","",IF(VLOOKUP($Q103,Events!A:AQ,AF$2,0)=1,AF$1,""))</f>
        <v/>
      </c>
      <c r="AG103" s="125" t="str">
        <f t="shared" si="17"/>
        <v/>
      </c>
      <c r="AH103" s="125" t="str">
        <f>IF($Q103="","",IF(VLOOKUP($Q103,Events!A:AQ,AH$2,0)=1,AH$1,""))</f>
        <v/>
      </c>
      <c r="AI103" s="125" t="str">
        <f t="shared" si="18"/>
        <v/>
      </c>
      <c r="AJ103" s="125" t="str">
        <f>IF($Q103="","",IF(VLOOKUP($Q103,Events!A:AQ,AJ$2,0)=1,AJ$1,""))</f>
        <v/>
      </c>
      <c r="AK103" s="125" t="str">
        <f t="shared" si="19"/>
        <v/>
      </c>
      <c r="AL103" s="125" t="str">
        <f>IF($Q103="","",IF(VLOOKUP($Q103,Events!A:AQ,AL$2,0)=1,AL$1,""))</f>
        <v/>
      </c>
      <c r="AM103" s="125" t="str">
        <f t="shared" si="20"/>
        <v/>
      </c>
      <c r="AN103" s="125" t="str">
        <f>IF($Q103="","",IF(VLOOKUP($Q103,Events!A:AQ,AN$2,0)=1,AN$1,""))</f>
        <v/>
      </c>
      <c r="AO103" s="125" t="str">
        <f t="shared" si="21"/>
        <v/>
      </c>
      <c r="AP103" s="125" t="str">
        <f>IF($Q103="","",IF(VLOOKUP($Q103,Events!A:AQ,AP$2,0)=1,AP$1,""))</f>
        <v/>
      </c>
      <c r="AQ103" s="125" t="str">
        <f t="shared" si="22"/>
        <v/>
      </c>
      <c r="AR103" s="125" t="str">
        <f>IF($Q103="","",IF(VLOOKUP($Q103,Events!A:AQ,AR$2,0)=1,AR$1,""))</f>
        <v/>
      </c>
      <c r="AS103" s="125" t="str">
        <f t="shared" si="23"/>
        <v/>
      </c>
      <c r="AT103" s="125" t="str">
        <f>IF($Q103="","",IF(VLOOKUP($Q103,Events!A:AQ,AT$2,0)=1,AT$1,""))</f>
        <v/>
      </c>
      <c r="AU103" s="2" t="str">
        <f t="shared" si="24"/>
        <v/>
      </c>
      <c r="AW103" s="2"/>
      <c r="AX103" s="2"/>
      <c r="AY103" s="2"/>
    </row>
    <row r="104">
      <c r="A104" s="2">
        <v>102.0</v>
      </c>
      <c r="B104" s="2">
        <f t="shared" si="4"/>
        <v>1</v>
      </c>
      <c r="C104" s="2">
        <f>Events!AF111</f>
        <v>1</v>
      </c>
      <c r="D104" s="2">
        <f t="shared" si="5"/>
        <v>102</v>
      </c>
      <c r="E104" s="2"/>
      <c r="F104" s="120" t="str">
        <f t="shared" si="1"/>
        <v/>
      </c>
      <c r="G104" s="2"/>
      <c r="H104" s="123" t="str">
        <f t="shared" si="6"/>
        <v/>
      </c>
      <c r="I104" s="123" t="str">
        <f t="shared" ref="I104:J104" si="223">IF($Q104="","",U104)</f>
        <v/>
      </c>
      <c r="J104" s="123" t="str">
        <f t="shared" si="223"/>
        <v/>
      </c>
      <c r="K104" s="123" t="str">
        <f t="shared" si="8"/>
        <v/>
      </c>
      <c r="L104" s="123" t="str">
        <f t="shared" ref="L104:M104" si="224">IF($Q104="","",Y104)</f>
        <v/>
      </c>
      <c r="M104" s="123" t="str">
        <f t="shared" si="224"/>
        <v/>
      </c>
      <c r="N104" s="123" t="str">
        <f t="shared" si="10"/>
        <v/>
      </c>
      <c r="O104" s="123" t="str">
        <f t="shared" si="11"/>
        <v/>
      </c>
      <c r="P104" s="2"/>
      <c r="Q104" s="125" t="str">
        <f t="shared" si="12"/>
        <v/>
      </c>
      <c r="R104" s="125"/>
      <c r="S104" s="125" t="str">
        <f>IF($Q104="","","Year "&amp;VLOOKUP($Q104,Events!A:AM,S$2,0))</f>
        <v/>
      </c>
      <c r="T104" s="125" t="str">
        <f>IF($Q104="","",VLOOKUP($Q104,Events!A:AM,T$2,0))</f>
        <v/>
      </c>
      <c r="U104" s="125" t="str">
        <f>IF($Q104="","",VLOOKUP($Q104,Events!A:AM,U$2,0))</f>
        <v/>
      </c>
      <c r="V104" s="125" t="str">
        <f>IF($Q104="","",VLOOKUP($Q104,Events!A:AM,V$2,0))</f>
        <v/>
      </c>
      <c r="W104" s="125" t="str">
        <f t="shared" si="13"/>
        <v/>
      </c>
      <c r="X104" s="125" t="str">
        <f>IF($Q104="","",text(VLOOKUP($Q104,Events!A:AM,X$2,0),"MMM dd")&amp;" "&amp;VLOOKUP($Q104,Events!A:AM,X$2+1,0))</f>
        <v/>
      </c>
      <c r="Y104" s="127" t="str">
        <f>IF($Q104="","",TEXT(VLOOKUP($Q104,Events!A:AM,Y$2,0),"0000"))</f>
        <v/>
      </c>
      <c r="Z104" s="127" t="str">
        <f>IF($Q104="","",TEXT(VLOOKUP($Q104,Events!A:AM,Z$2,0),"00000"))</f>
        <v/>
      </c>
      <c r="AA104" s="125" t="str">
        <f t="shared" si="14"/>
        <v/>
      </c>
      <c r="AB104" s="125" t="str">
        <f>IF($Q104="","",VLOOKUP($Q104,Events!A:AM,AB$2,0))</f>
        <v/>
      </c>
      <c r="AC104" s="125" t="str">
        <f t="shared" si="15"/>
        <v/>
      </c>
      <c r="AD104" s="125" t="str">
        <f>IF($Q104="","",IF(VLOOKUP($Q104,Events!A:AQ,AD$2,0)=1,AD$1,""))</f>
        <v/>
      </c>
      <c r="AE104" s="125" t="str">
        <f t="shared" si="16"/>
        <v/>
      </c>
      <c r="AF104" s="125" t="str">
        <f>IF($Q104="","",IF(VLOOKUP($Q104,Events!A:AQ,AF$2,0)=1,AF$1,""))</f>
        <v/>
      </c>
      <c r="AG104" s="125" t="str">
        <f t="shared" si="17"/>
        <v/>
      </c>
      <c r="AH104" s="125" t="str">
        <f>IF($Q104="","",IF(VLOOKUP($Q104,Events!A:AQ,AH$2,0)=1,AH$1,""))</f>
        <v/>
      </c>
      <c r="AI104" s="125" t="str">
        <f t="shared" si="18"/>
        <v/>
      </c>
      <c r="AJ104" s="125" t="str">
        <f>IF($Q104="","",IF(VLOOKUP($Q104,Events!A:AQ,AJ$2,0)=1,AJ$1,""))</f>
        <v/>
      </c>
      <c r="AK104" s="125" t="str">
        <f t="shared" si="19"/>
        <v/>
      </c>
      <c r="AL104" s="125" t="str">
        <f>IF($Q104="","",IF(VLOOKUP($Q104,Events!A:AQ,AL$2,0)=1,AL$1,""))</f>
        <v/>
      </c>
      <c r="AM104" s="125" t="str">
        <f t="shared" si="20"/>
        <v/>
      </c>
      <c r="AN104" s="125" t="str">
        <f>IF($Q104="","",IF(VLOOKUP($Q104,Events!A:AQ,AN$2,0)=1,AN$1,""))</f>
        <v/>
      </c>
      <c r="AO104" s="125" t="str">
        <f t="shared" si="21"/>
        <v/>
      </c>
      <c r="AP104" s="125" t="str">
        <f>IF($Q104="","",IF(VLOOKUP($Q104,Events!A:AQ,AP$2,0)=1,AP$1,""))</f>
        <v/>
      </c>
      <c r="AQ104" s="125" t="str">
        <f t="shared" si="22"/>
        <v/>
      </c>
      <c r="AR104" s="125" t="str">
        <f>IF($Q104="","",IF(VLOOKUP($Q104,Events!A:AQ,AR$2,0)=1,AR$1,""))</f>
        <v/>
      </c>
      <c r="AS104" s="125" t="str">
        <f t="shared" si="23"/>
        <v/>
      </c>
      <c r="AT104" s="125" t="str">
        <f>IF($Q104="","",IF(VLOOKUP($Q104,Events!A:AQ,AT$2,0)=1,AT$1,""))</f>
        <v/>
      </c>
      <c r="AU104" s="2" t="str">
        <f t="shared" si="24"/>
        <v/>
      </c>
      <c r="AW104" s="2"/>
      <c r="AX104" s="2"/>
      <c r="AY104" s="2"/>
    </row>
    <row r="105">
      <c r="A105" s="2">
        <v>103.0</v>
      </c>
      <c r="B105" s="2">
        <f t="shared" si="4"/>
        <v>2</v>
      </c>
      <c r="C105" s="2">
        <f>Events!AF112</f>
        <v>1</v>
      </c>
      <c r="D105" s="2">
        <f t="shared" si="5"/>
        <v>103</v>
      </c>
      <c r="E105" s="2"/>
      <c r="F105" s="120" t="str">
        <f t="shared" si="1"/>
        <v/>
      </c>
      <c r="G105" s="2"/>
      <c r="H105" s="123" t="str">
        <f t="shared" si="6"/>
        <v/>
      </c>
      <c r="I105" s="123" t="str">
        <f t="shared" ref="I105:J105" si="225">IF($Q105="","",U105)</f>
        <v/>
      </c>
      <c r="J105" s="123" t="str">
        <f t="shared" si="225"/>
        <v/>
      </c>
      <c r="K105" s="123" t="str">
        <f t="shared" si="8"/>
        <v/>
      </c>
      <c r="L105" s="123" t="str">
        <f t="shared" ref="L105:M105" si="226">IF($Q105="","",Y105)</f>
        <v/>
      </c>
      <c r="M105" s="123" t="str">
        <f t="shared" si="226"/>
        <v/>
      </c>
      <c r="N105" s="123" t="str">
        <f t="shared" si="10"/>
        <v/>
      </c>
      <c r="O105" s="123" t="str">
        <f t="shared" si="11"/>
        <v/>
      </c>
      <c r="P105" s="2"/>
      <c r="Q105" s="125" t="str">
        <f t="shared" si="12"/>
        <v/>
      </c>
      <c r="R105" s="125"/>
      <c r="S105" s="125" t="str">
        <f>IF($Q105="","","Year "&amp;VLOOKUP($Q105,Events!A:AM,S$2,0))</f>
        <v/>
      </c>
      <c r="T105" s="125" t="str">
        <f>IF($Q105="","",VLOOKUP($Q105,Events!A:AM,T$2,0))</f>
        <v/>
      </c>
      <c r="U105" s="125" t="str">
        <f>IF($Q105="","",VLOOKUP($Q105,Events!A:AM,U$2,0))</f>
        <v/>
      </c>
      <c r="V105" s="125" t="str">
        <f>IF($Q105="","",VLOOKUP($Q105,Events!A:AM,V$2,0))</f>
        <v/>
      </c>
      <c r="W105" s="125" t="str">
        <f t="shared" si="13"/>
        <v/>
      </c>
      <c r="X105" s="125" t="str">
        <f>IF($Q105="","",text(VLOOKUP($Q105,Events!A:AM,X$2,0),"MMM dd")&amp;" "&amp;VLOOKUP($Q105,Events!A:AM,X$2+1,0))</f>
        <v/>
      </c>
      <c r="Y105" s="127" t="str">
        <f>IF($Q105="","",TEXT(VLOOKUP($Q105,Events!A:AM,Y$2,0),"0000"))</f>
        <v/>
      </c>
      <c r="Z105" s="127" t="str">
        <f>IF($Q105="","",TEXT(VLOOKUP($Q105,Events!A:AM,Z$2,0),"00000"))</f>
        <v/>
      </c>
      <c r="AA105" s="125" t="str">
        <f t="shared" si="14"/>
        <v/>
      </c>
      <c r="AB105" s="125" t="str">
        <f>IF($Q105="","",VLOOKUP($Q105,Events!A:AM,AB$2,0))</f>
        <v/>
      </c>
      <c r="AC105" s="125" t="str">
        <f t="shared" si="15"/>
        <v/>
      </c>
      <c r="AD105" s="125" t="str">
        <f>IF($Q105="","",IF(VLOOKUP($Q105,Events!A:AQ,AD$2,0)=1,AD$1,""))</f>
        <v/>
      </c>
      <c r="AE105" s="125" t="str">
        <f t="shared" si="16"/>
        <v/>
      </c>
      <c r="AF105" s="125" t="str">
        <f>IF($Q105="","",IF(VLOOKUP($Q105,Events!A:AQ,AF$2,0)=1,AF$1,""))</f>
        <v/>
      </c>
      <c r="AG105" s="125" t="str">
        <f t="shared" si="17"/>
        <v/>
      </c>
      <c r="AH105" s="125" t="str">
        <f>IF($Q105="","",IF(VLOOKUP($Q105,Events!A:AQ,AH$2,0)=1,AH$1,""))</f>
        <v/>
      </c>
      <c r="AI105" s="125" t="str">
        <f t="shared" si="18"/>
        <v/>
      </c>
      <c r="AJ105" s="125" t="str">
        <f>IF($Q105="","",IF(VLOOKUP($Q105,Events!A:AQ,AJ$2,0)=1,AJ$1,""))</f>
        <v/>
      </c>
      <c r="AK105" s="125" t="str">
        <f t="shared" si="19"/>
        <v/>
      </c>
      <c r="AL105" s="125" t="str">
        <f>IF($Q105="","",IF(VLOOKUP($Q105,Events!A:AQ,AL$2,0)=1,AL$1,""))</f>
        <v/>
      </c>
      <c r="AM105" s="125" t="str">
        <f t="shared" si="20"/>
        <v/>
      </c>
      <c r="AN105" s="125" t="str">
        <f>IF($Q105="","",IF(VLOOKUP($Q105,Events!A:AQ,AN$2,0)=1,AN$1,""))</f>
        <v/>
      </c>
      <c r="AO105" s="125" t="str">
        <f t="shared" si="21"/>
        <v/>
      </c>
      <c r="AP105" s="125" t="str">
        <f>IF($Q105="","",IF(VLOOKUP($Q105,Events!A:AQ,AP$2,0)=1,AP$1,""))</f>
        <v/>
      </c>
      <c r="AQ105" s="125" t="str">
        <f t="shared" si="22"/>
        <v/>
      </c>
      <c r="AR105" s="125" t="str">
        <f>IF($Q105="","",IF(VLOOKUP($Q105,Events!A:AQ,AR$2,0)=1,AR$1,""))</f>
        <v/>
      </c>
      <c r="AS105" s="125" t="str">
        <f t="shared" si="23"/>
        <v/>
      </c>
      <c r="AT105" s="125" t="str">
        <f>IF($Q105="","",IF(VLOOKUP($Q105,Events!A:AQ,AT$2,0)=1,AT$1,""))</f>
        <v/>
      </c>
      <c r="AU105" s="2" t="str">
        <f t="shared" si="24"/>
        <v/>
      </c>
      <c r="AW105" s="2"/>
      <c r="AX105" s="2"/>
      <c r="AY105" s="2"/>
    </row>
    <row r="106">
      <c r="A106" s="2">
        <v>104.0</v>
      </c>
      <c r="B106" s="2">
        <f t="shared" si="4"/>
        <v>3</v>
      </c>
      <c r="C106" s="2">
        <f>Events!AF113</f>
        <v>1</v>
      </c>
      <c r="D106" s="2">
        <f t="shared" si="5"/>
        <v>104</v>
      </c>
      <c r="E106" s="2"/>
      <c r="F106" s="120" t="str">
        <f t="shared" si="1"/>
        <v/>
      </c>
      <c r="G106" s="2"/>
      <c r="H106" s="123" t="str">
        <f t="shared" si="6"/>
        <v/>
      </c>
      <c r="I106" s="123" t="str">
        <f t="shared" ref="I106:J106" si="227">IF($Q106="","",U106)</f>
        <v/>
      </c>
      <c r="J106" s="123" t="str">
        <f t="shared" si="227"/>
        <v/>
      </c>
      <c r="K106" s="123" t="str">
        <f t="shared" si="8"/>
        <v/>
      </c>
      <c r="L106" s="123" t="str">
        <f t="shared" ref="L106:M106" si="228">IF($Q106="","",Y106)</f>
        <v/>
      </c>
      <c r="M106" s="123" t="str">
        <f t="shared" si="228"/>
        <v/>
      </c>
      <c r="N106" s="123" t="str">
        <f t="shared" si="10"/>
        <v/>
      </c>
      <c r="O106" s="123" t="str">
        <f t="shared" si="11"/>
        <v/>
      </c>
      <c r="P106" s="2"/>
      <c r="Q106" s="125" t="str">
        <f t="shared" si="12"/>
        <v/>
      </c>
      <c r="R106" s="125"/>
      <c r="S106" s="125" t="str">
        <f>IF($Q106="","","Year "&amp;VLOOKUP($Q106,Events!A:AM,S$2,0))</f>
        <v/>
      </c>
      <c r="T106" s="125" t="str">
        <f>IF($Q106="","",VLOOKUP($Q106,Events!A:AM,T$2,0))</f>
        <v/>
      </c>
      <c r="U106" s="125" t="str">
        <f>IF($Q106="","",VLOOKUP($Q106,Events!A:AM,U$2,0))</f>
        <v/>
      </c>
      <c r="V106" s="125" t="str">
        <f>IF($Q106="","",VLOOKUP($Q106,Events!A:AM,V$2,0))</f>
        <v/>
      </c>
      <c r="W106" s="125" t="str">
        <f t="shared" si="13"/>
        <v/>
      </c>
      <c r="X106" s="125" t="str">
        <f>IF($Q106="","",text(VLOOKUP($Q106,Events!A:AM,X$2,0),"MMM dd")&amp;" "&amp;VLOOKUP($Q106,Events!A:AM,X$2+1,0))</f>
        <v/>
      </c>
      <c r="Y106" s="127" t="str">
        <f>IF($Q106="","",TEXT(VLOOKUP($Q106,Events!A:AM,Y$2,0),"0000"))</f>
        <v/>
      </c>
      <c r="Z106" s="127" t="str">
        <f>IF($Q106="","",TEXT(VLOOKUP($Q106,Events!A:AM,Z$2,0),"00000"))</f>
        <v/>
      </c>
      <c r="AA106" s="125" t="str">
        <f t="shared" si="14"/>
        <v/>
      </c>
      <c r="AB106" s="125" t="str">
        <f>IF($Q106="","",VLOOKUP($Q106,Events!A:AM,AB$2,0))</f>
        <v/>
      </c>
      <c r="AC106" s="125" t="str">
        <f t="shared" si="15"/>
        <v/>
      </c>
      <c r="AD106" s="125" t="str">
        <f>IF($Q106="","",IF(VLOOKUP($Q106,Events!A:AQ,AD$2,0)=1,AD$1,""))</f>
        <v/>
      </c>
      <c r="AE106" s="125" t="str">
        <f t="shared" si="16"/>
        <v/>
      </c>
      <c r="AF106" s="125" t="str">
        <f>IF($Q106="","",IF(VLOOKUP($Q106,Events!A:AQ,AF$2,0)=1,AF$1,""))</f>
        <v/>
      </c>
      <c r="AG106" s="125" t="str">
        <f t="shared" si="17"/>
        <v/>
      </c>
      <c r="AH106" s="125" t="str">
        <f>IF($Q106="","",IF(VLOOKUP($Q106,Events!A:AQ,AH$2,0)=1,AH$1,""))</f>
        <v/>
      </c>
      <c r="AI106" s="125" t="str">
        <f t="shared" si="18"/>
        <v/>
      </c>
      <c r="AJ106" s="125" t="str">
        <f>IF($Q106="","",IF(VLOOKUP($Q106,Events!A:AQ,AJ$2,0)=1,AJ$1,""))</f>
        <v/>
      </c>
      <c r="AK106" s="125" t="str">
        <f t="shared" si="19"/>
        <v/>
      </c>
      <c r="AL106" s="125" t="str">
        <f>IF($Q106="","",IF(VLOOKUP($Q106,Events!A:AQ,AL$2,0)=1,AL$1,""))</f>
        <v/>
      </c>
      <c r="AM106" s="125" t="str">
        <f t="shared" si="20"/>
        <v/>
      </c>
      <c r="AN106" s="125" t="str">
        <f>IF($Q106="","",IF(VLOOKUP($Q106,Events!A:AQ,AN$2,0)=1,AN$1,""))</f>
        <v/>
      </c>
      <c r="AO106" s="125" t="str">
        <f t="shared" si="21"/>
        <v/>
      </c>
      <c r="AP106" s="125" t="str">
        <f>IF($Q106="","",IF(VLOOKUP($Q106,Events!A:AQ,AP$2,0)=1,AP$1,""))</f>
        <v/>
      </c>
      <c r="AQ106" s="125" t="str">
        <f t="shared" si="22"/>
        <v/>
      </c>
      <c r="AR106" s="125" t="str">
        <f>IF($Q106="","",IF(VLOOKUP($Q106,Events!A:AQ,AR$2,0)=1,AR$1,""))</f>
        <v/>
      </c>
      <c r="AS106" s="125" t="str">
        <f t="shared" si="23"/>
        <v/>
      </c>
      <c r="AT106" s="125" t="str">
        <f>IF($Q106="","",IF(VLOOKUP($Q106,Events!A:AQ,AT$2,0)=1,AT$1,""))</f>
        <v/>
      </c>
      <c r="AU106" s="2" t="str">
        <f t="shared" si="24"/>
        <v/>
      </c>
      <c r="AW106" s="2"/>
      <c r="AX106" s="2"/>
      <c r="AY106" s="2"/>
    </row>
    <row r="107">
      <c r="A107" s="2">
        <v>105.0</v>
      </c>
      <c r="B107" s="2">
        <f t="shared" si="4"/>
        <v>3</v>
      </c>
      <c r="C107" s="2">
        <f>Events!AF114</f>
        <v>0</v>
      </c>
      <c r="D107" s="2">
        <f t="shared" si="5"/>
        <v>105</v>
      </c>
      <c r="E107" s="2"/>
      <c r="F107" s="120" t="str">
        <f t="shared" si="1"/>
        <v/>
      </c>
      <c r="G107" s="2"/>
      <c r="H107" s="123" t="str">
        <f t="shared" si="6"/>
        <v/>
      </c>
      <c r="I107" s="123" t="str">
        <f t="shared" ref="I107:J107" si="229">IF($Q107="","",U107)</f>
        <v/>
      </c>
      <c r="J107" s="123" t="str">
        <f t="shared" si="229"/>
        <v/>
      </c>
      <c r="K107" s="123" t="str">
        <f t="shared" si="8"/>
        <v/>
      </c>
      <c r="L107" s="123" t="str">
        <f t="shared" ref="L107:M107" si="230">IF($Q107="","",Y107)</f>
        <v/>
      </c>
      <c r="M107" s="123" t="str">
        <f t="shared" si="230"/>
        <v/>
      </c>
      <c r="N107" s="123" t="str">
        <f t="shared" si="10"/>
        <v/>
      </c>
      <c r="O107" s="123" t="str">
        <f t="shared" si="11"/>
        <v/>
      </c>
      <c r="P107" s="2"/>
      <c r="Q107" s="125" t="str">
        <f t="shared" si="12"/>
        <v/>
      </c>
      <c r="R107" s="125"/>
      <c r="S107" s="125" t="str">
        <f>IF($Q107="","","Year "&amp;VLOOKUP($Q107,Events!A:AM,S$2,0))</f>
        <v/>
      </c>
      <c r="T107" s="125" t="str">
        <f>IF($Q107="","",VLOOKUP($Q107,Events!A:AM,T$2,0))</f>
        <v/>
      </c>
      <c r="U107" s="125" t="str">
        <f>IF($Q107="","",VLOOKUP($Q107,Events!A:AM,U$2,0))</f>
        <v/>
      </c>
      <c r="V107" s="125" t="str">
        <f>IF($Q107="","",VLOOKUP($Q107,Events!A:AM,V$2,0))</f>
        <v/>
      </c>
      <c r="W107" s="125" t="str">
        <f t="shared" si="13"/>
        <v/>
      </c>
      <c r="X107" s="125" t="str">
        <f>IF($Q107="","",text(VLOOKUP($Q107,Events!A:AM,X$2,0),"MMM dd")&amp;" "&amp;VLOOKUP($Q107,Events!A:AM,X$2+1,0))</f>
        <v/>
      </c>
      <c r="Y107" s="127" t="str">
        <f>IF($Q107="","",TEXT(VLOOKUP($Q107,Events!A:AM,Y$2,0),"0000"))</f>
        <v/>
      </c>
      <c r="Z107" s="127" t="str">
        <f>IF($Q107="","",TEXT(VLOOKUP($Q107,Events!A:AM,Z$2,0),"00000"))</f>
        <v/>
      </c>
      <c r="AA107" s="125" t="str">
        <f t="shared" si="14"/>
        <v/>
      </c>
      <c r="AB107" s="125" t="str">
        <f>IF($Q107="","",VLOOKUP($Q107,Events!A:AM,AB$2,0))</f>
        <v/>
      </c>
      <c r="AC107" s="125" t="str">
        <f t="shared" si="15"/>
        <v/>
      </c>
      <c r="AD107" s="125" t="str">
        <f>IF($Q107="","",IF(VLOOKUP($Q107,Events!A:AQ,AD$2,0)=1,AD$1,""))</f>
        <v/>
      </c>
      <c r="AE107" s="125" t="str">
        <f t="shared" si="16"/>
        <v/>
      </c>
      <c r="AF107" s="125" t="str">
        <f>IF($Q107="","",IF(VLOOKUP($Q107,Events!A:AQ,AF$2,0)=1,AF$1,""))</f>
        <v/>
      </c>
      <c r="AG107" s="125" t="str">
        <f t="shared" si="17"/>
        <v/>
      </c>
      <c r="AH107" s="125" t="str">
        <f>IF($Q107="","",IF(VLOOKUP($Q107,Events!A:AQ,AH$2,0)=1,AH$1,""))</f>
        <v/>
      </c>
      <c r="AI107" s="125" t="str">
        <f t="shared" si="18"/>
        <v/>
      </c>
      <c r="AJ107" s="125" t="str">
        <f>IF($Q107="","",IF(VLOOKUP($Q107,Events!A:AQ,AJ$2,0)=1,AJ$1,""))</f>
        <v/>
      </c>
      <c r="AK107" s="125" t="str">
        <f t="shared" si="19"/>
        <v/>
      </c>
      <c r="AL107" s="125" t="str">
        <f>IF($Q107="","",IF(VLOOKUP($Q107,Events!A:AQ,AL$2,0)=1,AL$1,""))</f>
        <v/>
      </c>
      <c r="AM107" s="125" t="str">
        <f t="shared" si="20"/>
        <v/>
      </c>
      <c r="AN107" s="125" t="str">
        <f>IF($Q107="","",IF(VLOOKUP($Q107,Events!A:AQ,AN$2,0)=1,AN$1,""))</f>
        <v/>
      </c>
      <c r="AO107" s="125" t="str">
        <f t="shared" si="21"/>
        <v/>
      </c>
      <c r="AP107" s="125" t="str">
        <f>IF($Q107="","",IF(VLOOKUP($Q107,Events!A:AQ,AP$2,0)=1,AP$1,""))</f>
        <v/>
      </c>
      <c r="AQ107" s="125" t="str">
        <f t="shared" si="22"/>
        <v/>
      </c>
      <c r="AR107" s="125" t="str">
        <f>IF($Q107="","",IF(VLOOKUP($Q107,Events!A:AQ,AR$2,0)=1,AR$1,""))</f>
        <v/>
      </c>
      <c r="AS107" s="125" t="str">
        <f t="shared" si="23"/>
        <v/>
      </c>
      <c r="AT107" s="125" t="str">
        <f>IF($Q107="","",IF(VLOOKUP($Q107,Events!A:AQ,AT$2,0)=1,AT$1,""))</f>
        <v/>
      </c>
      <c r="AU107" s="2" t="str">
        <f t="shared" si="24"/>
        <v/>
      </c>
      <c r="AW107" s="2"/>
      <c r="AX107" s="2"/>
      <c r="AY107" s="128"/>
    </row>
    <row r="108">
      <c r="A108" s="2">
        <v>106.0</v>
      </c>
      <c r="B108" s="2">
        <f t="shared" si="4"/>
        <v>3</v>
      </c>
      <c r="C108" s="2">
        <f>Events!AF115</f>
        <v>0</v>
      </c>
      <c r="D108" s="2">
        <f t="shared" si="5"/>
        <v>106</v>
      </c>
      <c r="E108" s="2"/>
      <c r="F108" s="120" t="str">
        <f t="shared" si="1"/>
        <v/>
      </c>
      <c r="G108" s="2"/>
      <c r="H108" s="123" t="str">
        <f t="shared" si="6"/>
        <v/>
      </c>
      <c r="I108" s="123" t="str">
        <f t="shared" ref="I108:J108" si="231">IF($Q108="","",U108)</f>
        <v/>
      </c>
      <c r="J108" s="123" t="str">
        <f t="shared" si="231"/>
        <v/>
      </c>
      <c r="K108" s="123" t="str">
        <f t="shared" si="8"/>
        <v/>
      </c>
      <c r="L108" s="123" t="str">
        <f t="shared" ref="L108:M108" si="232">IF($Q108="","",Y108)</f>
        <v/>
      </c>
      <c r="M108" s="123" t="str">
        <f t="shared" si="232"/>
        <v/>
      </c>
      <c r="N108" s="123" t="str">
        <f t="shared" si="10"/>
        <v/>
      </c>
      <c r="O108" s="123" t="str">
        <f t="shared" si="11"/>
        <v/>
      </c>
      <c r="P108" s="2"/>
      <c r="Q108" s="125" t="str">
        <f t="shared" si="12"/>
        <v/>
      </c>
      <c r="R108" s="125"/>
      <c r="S108" s="125" t="str">
        <f>IF($Q108="","","Year "&amp;VLOOKUP($Q108,Events!A:AM,S$2,0))</f>
        <v/>
      </c>
      <c r="T108" s="125" t="str">
        <f>IF($Q108="","",VLOOKUP($Q108,Events!A:AM,T$2,0))</f>
        <v/>
      </c>
      <c r="U108" s="125" t="str">
        <f>IF($Q108="","",VLOOKUP($Q108,Events!A:AM,U$2,0))</f>
        <v/>
      </c>
      <c r="V108" s="125" t="str">
        <f>IF($Q108="","",VLOOKUP($Q108,Events!A:AM,V$2,0))</f>
        <v/>
      </c>
      <c r="W108" s="125" t="str">
        <f t="shared" si="13"/>
        <v/>
      </c>
      <c r="X108" s="125" t="str">
        <f>IF($Q108="","",text(VLOOKUP($Q108,Events!A:AM,X$2,0),"MMM dd")&amp;" "&amp;VLOOKUP($Q108,Events!A:AM,X$2+1,0))</f>
        <v/>
      </c>
      <c r="Y108" s="127" t="str">
        <f>IF($Q108="","",TEXT(VLOOKUP($Q108,Events!A:AM,Y$2,0),"0000"))</f>
        <v/>
      </c>
      <c r="Z108" s="127" t="str">
        <f>IF($Q108="","",TEXT(VLOOKUP($Q108,Events!A:AM,Z$2,0),"00000"))</f>
        <v/>
      </c>
      <c r="AA108" s="125" t="str">
        <f t="shared" si="14"/>
        <v/>
      </c>
      <c r="AB108" s="125" t="str">
        <f>IF($Q108="","",VLOOKUP($Q108,Events!A:AM,AB$2,0))</f>
        <v/>
      </c>
      <c r="AC108" s="125" t="str">
        <f t="shared" si="15"/>
        <v/>
      </c>
      <c r="AD108" s="125" t="str">
        <f>IF($Q108="","",IF(VLOOKUP($Q108,Events!A:AQ,AD$2,0)=1,AD$1,""))</f>
        <v/>
      </c>
      <c r="AE108" s="125" t="str">
        <f t="shared" si="16"/>
        <v/>
      </c>
      <c r="AF108" s="125" t="str">
        <f>IF($Q108="","",IF(VLOOKUP($Q108,Events!A:AQ,AF$2,0)=1,AF$1,""))</f>
        <v/>
      </c>
      <c r="AG108" s="125" t="str">
        <f t="shared" si="17"/>
        <v/>
      </c>
      <c r="AH108" s="125" t="str">
        <f>IF($Q108="","",IF(VLOOKUP($Q108,Events!A:AQ,AH$2,0)=1,AH$1,""))</f>
        <v/>
      </c>
      <c r="AI108" s="125" t="str">
        <f t="shared" si="18"/>
        <v/>
      </c>
      <c r="AJ108" s="125" t="str">
        <f>IF($Q108="","",IF(VLOOKUP($Q108,Events!A:AQ,AJ$2,0)=1,AJ$1,""))</f>
        <v/>
      </c>
      <c r="AK108" s="125" t="str">
        <f t="shared" si="19"/>
        <v/>
      </c>
      <c r="AL108" s="125" t="str">
        <f>IF($Q108="","",IF(VLOOKUP($Q108,Events!A:AQ,AL$2,0)=1,AL$1,""))</f>
        <v/>
      </c>
      <c r="AM108" s="125" t="str">
        <f t="shared" si="20"/>
        <v/>
      </c>
      <c r="AN108" s="125" t="str">
        <f>IF($Q108="","",IF(VLOOKUP($Q108,Events!A:AQ,AN$2,0)=1,AN$1,""))</f>
        <v/>
      </c>
      <c r="AO108" s="125" t="str">
        <f t="shared" si="21"/>
        <v/>
      </c>
      <c r="AP108" s="125" t="str">
        <f>IF($Q108="","",IF(VLOOKUP($Q108,Events!A:AQ,AP$2,0)=1,AP$1,""))</f>
        <v/>
      </c>
      <c r="AQ108" s="125" t="str">
        <f t="shared" si="22"/>
        <v/>
      </c>
      <c r="AR108" s="125" t="str">
        <f>IF($Q108="","",IF(VLOOKUP($Q108,Events!A:AQ,AR$2,0)=1,AR$1,""))</f>
        <v/>
      </c>
      <c r="AS108" s="125" t="str">
        <f t="shared" si="23"/>
        <v/>
      </c>
      <c r="AT108" s="125" t="str">
        <f>IF($Q108="","",IF(VLOOKUP($Q108,Events!A:AQ,AT$2,0)=1,AT$1,""))</f>
        <v/>
      </c>
      <c r="AU108" s="2" t="str">
        <f t="shared" si="24"/>
        <v/>
      </c>
      <c r="AW108" s="2"/>
      <c r="AX108" s="2"/>
      <c r="AY108" s="128"/>
    </row>
    <row r="109">
      <c r="A109" s="2">
        <v>107.0</v>
      </c>
      <c r="B109" s="2">
        <f t="shared" si="4"/>
        <v>3</v>
      </c>
      <c r="C109" s="2">
        <f>Events!AF116</f>
        <v>0</v>
      </c>
      <c r="D109" s="2">
        <f t="shared" si="5"/>
        <v>107</v>
      </c>
      <c r="E109" s="2"/>
      <c r="F109" s="120" t="str">
        <f t="shared" si="1"/>
        <v/>
      </c>
      <c r="G109" s="2"/>
      <c r="H109" s="123" t="str">
        <f t="shared" si="6"/>
        <v/>
      </c>
      <c r="I109" s="123" t="str">
        <f t="shared" ref="I109:J109" si="233">IF($Q109="","",U109)</f>
        <v/>
      </c>
      <c r="J109" s="123" t="str">
        <f t="shared" si="233"/>
        <v/>
      </c>
      <c r="K109" s="123" t="str">
        <f t="shared" si="8"/>
        <v/>
      </c>
      <c r="L109" s="123" t="str">
        <f t="shared" ref="L109:M109" si="234">IF($Q109="","",Y109)</f>
        <v/>
      </c>
      <c r="M109" s="123" t="str">
        <f t="shared" si="234"/>
        <v/>
      </c>
      <c r="N109" s="123" t="str">
        <f t="shared" si="10"/>
        <v/>
      </c>
      <c r="O109" s="123" t="str">
        <f t="shared" si="11"/>
        <v/>
      </c>
      <c r="P109" s="2"/>
      <c r="Q109" s="125" t="str">
        <f t="shared" si="12"/>
        <v/>
      </c>
      <c r="R109" s="125"/>
      <c r="S109" s="125" t="str">
        <f>IF($Q109="","","Year "&amp;VLOOKUP($Q109,Events!A:AM,S$2,0))</f>
        <v/>
      </c>
      <c r="T109" s="125" t="str">
        <f>IF($Q109="","",VLOOKUP($Q109,Events!A:AM,T$2,0))</f>
        <v/>
      </c>
      <c r="U109" s="125" t="str">
        <f>IF($Q109="","",VLOOKUP($Q109,Events!A:AM,U$2,0))</f>
        <v/>
      </c>
      <c r="V109" s="125" t="str">
        <f>IF($Q109="","",VLOOKUP($Q109,Events!A:AM,V$2,0))</f>
        <v/>
      </c>
      <c r="W109" s="125" t="str">
        <f t="shared" si="13"/>
        <v/>
      </c>
      <c r="X109" s="125" t="str">
        <f>IF($Q109="","",text(VLOOKUP($Q109,Events!A:AM,X$2,0),"MMM dd")&amp;" "&amp;VLOOKUP($Q109,Events!A:AM,X$2+1,0))</f>
        <v/>
      </c>
      <c r="Y109" s="127" t="str">
        <f>IF($Q109="","",TEXT(VLOOKUP($Q109,Events!A:AM,Y$2,0),"0000"))</f>
        <v/>
      </c>
      <c r="Z109" s="127" t="str">
        <f>IF($Q109="","",TEXT(VLOOKUP($Q109,Events!A:AM,Z$2,0),"00000"))</f>
        <v/>
      </c>
      <c r="AA109" s="125" t="str">
        <f t="shared" si="14"/>
        <v/>
      </c>
      <c r="AB109" s="125" t="str">
        <f>IF($Q109="","",VLOOKUP($Q109,Events!A:AM,AB$2,0))</f>
        <v/>
      </c>
      <c r="AC109" s="125" t="str">
        <f t="shared" si="15"/>
        <v/>
      </c>
      <c r="AD109" s="125" t="str">
        <f>IF($Q109="","",IF(VLOOKUP($Q109,Events!A:AQ,AD$2,0)=1,AD$1,""))</f>
        <v/>
      </c>
      <c r="AE109" s="125" t="str">
        <f t="shared" si="16"/>
        <v/>
      </c>
      <c r="AF109" s="125" t="str">
        <f>IF($Q109="","",IF(VLOOKUP($Q109,Events!A:AQ,AF$2,0)=1,AF$1,""))</f>
        <v/>
      </c>
      <c r="AG109" s="125" t="str">
        <f t="shared" si="17"/>
        <v/>
      </c>
      <c r="AH109" s="125" t="str">
        <f>IF($Q109="","",IF(VLOOKUP($Q109,Events!A:AQ,AH$2,0)=1,AH$1,""))</f>
        <v/>
      </c>
      <c r="AI109" s="125" t="str">
        <f t="shared" si="18"/>
        <v/>
      </c>
      <c r="AJ109" s="125" t="str">
        <f>IF($Q109="","",IF(VLOOKUP($Q109,Events!A:AQ,AJ$2,0)=1,AJ$1,""))</f>
        <v/>
      </c>
      <c r="AK109" s="125" t="str">
        <f t="shared" si="19"/>
        <v/>
      </c>
      <c r="AL109" s="125" t="str">
        <f>IF($Q109="","",IF(VLOOKUP($Q109,Events!A:AQ,AL$2,0)=1,AL$1,""))</f>
        <v/>
      </c>
      <c r="AM109" s="125" t="str">
        <f t="shared" si="20"/>
        <v/>
      </c>
      <c r="AN109" s="125" t="str">
        <f>IF($Q109="","",IF(VLOOKUP($Q109,Events!A:AQ,AN$2,0)=1,AN$1,""))</f>
        <v/>
      </c>
      <c r="AO109" s="125" t="str">
        <f t="shared" si="21"/>
        <v/>
      </c>
      <c r="AP109" s="125" t="str">
        <f>IF($Q109="","",IF(VLOOKUP($Q109,Events!A:AQ,AP$2,0)=1,AP$1,""))</f>
        <v/>
      </c>
      <c r="AQ109" s="125" t="str">
        <f t="shared" si="22"/>
        <v/>
      </c>
      <c r="AR109" s="125" t="str">
        <f>IF($Q109="","",IF(VLOOKUP($Q109,Events!A:AQ,AR$2,0)=1,AR$1,""))</f>
        <v/>
      </c>
      <c r="AS109" s="125" t="str">
        <f t="shared" si="23"/>
        <v/>
      </c>
      <c r="AT109" s="125" t="str">
        <f>IF($Q109="","",IF(VLOOKUP($Q109,Events!A:AQ,AT$2,0)=1,AT$1,""))</f>
        <v/>
      </c>
      <c r="AU109" s="2" t="str">
        <f t="shared" si="24"/>
        <v/>
      </c>
      <c r="AW109" s="2"/>
      <c r="AX109" s="2"/>
      <c r="AY109" s="2"/>
    </row>
    <row r="110">
      <c r="A110" s="2">
        <v>108.0</v>
      </c>
      <c r="B110" s="2">
        <f t="shared" si="4"/>
        <v>3</v>
      </c>
      <c r="C110" s="2">
        <f>Events!AF117</f>
        <v>0</v>
      </c>
      <c r="D110" s="2">
        <f t="shared" si="5"/>
        <v>108</v>
      </c>
      <c r="E110" s="2"/>
      <c r="F110" s="120" t="str">
        <f t="shared" si="1"/>
        <v/>
      </c>
      <c r="G110" s="2"/>
      <c r="H110" s="123" t="str">
        <f t="shared" si="6"/>
        <v/>
      </c>
      <c r="I110" s="123" t="str">
        <f t="shared" ref="I110:J110" si="235">IF($Q110="","",U110)</f>
        <v/>
      </c>
      <c r="J110" s="123" t="str">
        <f t="shared" si="235"/>
        <v/>
      </c>
      <c r="K110" s="123" t="str">
        <f t="shared" si="8"/>
        <v/>
      </c>
      <c r="L110" s="123" t="str">
        <f t="shared" ref="L110:M110" si="236">IF($Q110="","",Y110)</f>
        <v/>
      </c>
      <c r="M110" s="123" t="str">
        <f t="shared" si="236"/>
        <v/>
      </c>
      <c r="N110" s="123" t="str">
        <f t="shared" si="10"/>
        <v/>
      </c>
      <c r="O110" s="123" t="str">
        <f t="shared" si="11"/>
        <v/>
      </c>
      <c r="P110" s="2"/>
      <c r="Q110" s="125" t="str">
        <f t="shared" si="12"/>
        <v/>
      </c>
      <c r="R110" s="125"/>
      <c r="S110" s="125" t="str">
        <f>IF($Q110="","","Year "&amp;VLOOKUP($Q110,Events!A:AM,S$2,0))</f>
        <v/>
      </c>
      <c r="T110" s="125" t="str">
        <f>IF($Q110="","",VLOOKUP($Q110,Events!A:AM,T$2,0))</f>
        <v/>
      </c>
      <c r="U110" s="125" t="str">
        <f>IF($Q110="","",VLOOKUP($Q110,Events!A:AM,U$2,0))</f>
        <v/>
      </c>
      <c r="V110" s="125" t="str">
        <f>IF($Q110="","",VLOOKUP($Q110,Events!A:AM,V$2,0))</f>
        <v/>
      </c>
      <c r="W110" s="125" t="str">
        <f t="shared" si="13"/>
        <v/>
      </c>
      <c r="X110" s="125" t="str">
        <f>IF($Q110="","",text(VLOOKUP($Q110,Events!A:AM,X$2,0),"MMM dd")&amp;" "&amp;VLOOKUP($Q110,Events!A:AM,X$2+1,0))</f>
        <v/>
      </c>
      <c r="Y110" s="127" t="str">
        <f>IF($Q110="","",TEXT(VLOOKUP($Q110,Events!A:AM,Y$2,0),"0000"))</f>
        <v/>
      </c>
      <c r="Z110" s="127" t="str">
        <f>IF($Q110="","",TEXT(VLOOKUP($Q110,Events!A:AM,Z$2,0),"00000"))</f>
        <v/>
      </c>
      <c r="AA110" s="125" t="str">
        <f t="shared" si="14"/>
        <v/>
      </c>
      <c r="AB110" s="125" t="str">
        <f>IF($Q110="","",VLOOKUP($Q110,Events!A:AM,AB$2,0))</f>
        <v/>
      </c>
      <c r="AC110" s="125" t="str">
        <f t="shared" si="15"/>
        <v/>
      </c>
      <c r="AD110" s="125" t="str">
        <f>IF($Q110="","",IF(VLOOKUP($Q110,Events!A:AQ,AD$2,0)=1,AD$1,""))</f>
        <v/>
      </c>
      <c r="AE110" s="125" t="str">
        <f t="shared" si="16"/>
        <v/>
      </c>
      <c r="AF110" s="125" t="str">
        <f>IF($Q110="","",IF(VLOOKUP($Q110,Events!A:AQ,AF$2,0)=1,AF$1,""))</f>
        <v/>
      </c>
      <c r="AG110" s="125" t="str">
        <f t="shared" si="17"/>
        <v/>
      </c>
      <c r="AH110" s="125" t="str">
        <f>IF($Q110="","",IF(VLOOKUP($Q110,Events!A:AQ,AH$2,0)=1,AH$1,""))</f>
        <v/>
      </c>
      <c r="AI110" s="125" t="str">
        <f t="shared" si="18"/>
        <v/>
      </c>
      <c r="AJ110" s="125" t="str">
        <f>IF($Q110="","",IF(VLOOKUP($Q110,Events!A:AQ,AJ$2,0)=1,AJ$1,""))</f>
        <v/>
      </c>
      <c r="AK110" s="125" t="str">
        <f t="shared" si="19"/>
        <v/>
      </c>
      <c r="AL110" s="125" t="str">
        <f>IF($Q110="","",IF(VLOOKUP($Q110,Events!A:AQ,AL$2,0)=1,AL$1,""))</f>
        <v/>
      </c>
      <c r="AM110" s="125" t="str">
        <f t="shared" si="20"/>
        <v/>
      </c>
      <c r="AN110" s="125" t="str">
        <f>IF($Q110="","",IF(VLOOKUP($Q110,Events!A:AQ,AN$2,0)=1,AN$1,""))</f>
        <v/>
      </c>
      <c r="AO110" s="125" t="str">
        <f t="shared" si="21"/>
        <v/>
      </c>
      <c r="AP110" s="125" t="str">
        <f>IF($Q110="","",IF(VLOOKUP($Q110,Events!A:AQ,AP$2,0)=1,AP$1,""))</f>
        <v/>
      </c>
      <c r="AQ110" s="125" t="str">
        <f t="shared" si="22"/>
        <v/>
      </c>
      <c r="AR110" s="125" t="str">
        <f>IF($Q110="","",IF(VLOOKUP($Q110,Events!A:AQ,AR$2,0)=1,AR$1,""))</f>
        <v/>
      </c>
      <c r="AS110" s="125" t="str">
        <f t="shared" si="23"/>
        <v/>
      </c>
      <c r="AT110" s="125" t="str">
        <f>IF($Q110="","",IF(VLOOKUP($Q110,Events!A:AQ,AT$2,0)=1,AT$1,""))</f>
        <v/>
      </c>
      <c r="AU110" s="2" t="str">
        <f t="shared" si="24"/>
        <v/>
      </c>
      <c r="AW110" s="2"/>
      <c r="AX110" s="2"/>
      <c r="AY110" s="128"/>
    </row>
    <row r="111">
      <c r="A111" s="2">
        <v>109.0</v>
      </c>
      <c r="B111" s="2">
        <f t="shared" si="4"/>
        <v>3</v>
      </c>
      <c r="C111" s="2">
        <f>Events!AF118</f>
        <v>0</v>
      </c>
      <c r="D111" s="2">
        <f t="shared" si="5"/>
        <v>109</v>
      </c>
      <c r="E111" s="2"/>
      <c r="F111" s="120" t="str">
        <f t="shared" si="1"/>
        <v/>
      </c>
      <c r="G111" s="2"/>
      <c r="H111" s="123" t="str">
        <f t="shared" si="6"/>
        <v/>
      </c>
      <c r="I111" s="123" t="str">
        <f t="shared" ref="I111:J111" si="237">IF($Q111="","",U111)</f>
        <v/>
      </c>
      <c r="J111" s="123" t="str">
        <f t="shared" si="237"/>
        <v/>
      </c>
      <c r="K111" s="123" t="str">
        <f t="shared" si="8"/>
        <v/>
      </c>
      <c r="L111" s="123" t="str">
        <f t="shared" ref="L111:M111" si="238">IF($Q111="","",Y111)</f>
        <v/>
      </c>
      <c r="M111" s="123" t="str">
        <f t="shared" si="238"/>
        <v/>
      </c>
      <c r="N111" s="123" t="str">
        <f t="shared" si="10"/>
        <v/>
      </c>
      <c r="O111" s="123" t="str">
        <f t="shared" si="11"/>
        <v/>
      </c>
      <c r="P111" s="2"/>
      <c r="Q111" s="125" t="str">
        <f t="shared" si="12"/>
        <v/>
      </c>
      <c r="R111" s="125"/>
      <c r="S111" s="125" t="str">
        <f>IF($Q111="","","Year "&amp;VLOOKUP($Q111,Events!A:AM,S$2,0))</f>
        <v/>
      </c>
      <c r="T111" s="125" t="str">
        <f>IF($Q111="","",VLOOKUP($Q111,Events!A:AM,T$2,0))</f>
        <v/>
      </c>
      <c r="U111" s="125" t="str">
        <f>IF($Q111="","",VLOOKUP($Q111,Events!A:AM,U$2,0))</f>
        <v/>
      </c>
      <c r="V111" s="125" t="str">
        <f>IF($Q111="","",VLOOKUP($Q111,Events!A:AM,V$2,0))</f>
        <v/>
      </c>
      <c r="W111" s="125" t="str">
        <f t="shared" si="13"/>
        <v/>
      </c>
      <c r="X111" s="125" t="str">
        <f>IF($Q111="","",text(VLOOKUP($Q111,Events!A:AM,X$2,0),"MMM dd")&amp;" "&amp;VLOOKUP($Q111,Events!A:AM,X$2+1,0))</f>
        <v/>
      </c>
      <c r="Y111" s="127" t="str">
        <f>IF($Q111="","",TEXT(VLOOKUP($Q111,Events!A:AM,Y$2,0),"0000"))</f>
        <v/>
      </c>
      <c r="Z111" s="127" t="str">
        <f>IF($Q111="","",TEXT(VLOOKUP($Q111,Events!A:AM,Z$2,0),"00000"))</f>
        <v/>
      </c>
      <c r="AA111" s="125" t="str">
        <f t="shared" si="14"/>
        <v/>
      </c>
      <c r="AB111" s="125" t="str">
        <f>IF($Q111="","",VLOOKUP($Q111,Events!A:AM,AB$2,0))</f>
        <v/>
      </c>
      <c r="AC111" s="125" t="str">
        <f t="shared" si="15"/>
        <v/>
      </c>
      <c r="AD111" s="125" t="str">
        <f>IF($Q111="","",IF(VLOOKUP($Q111,Events!A:AQ,AD$2,0)=1,AD$1,""))</f>
        <v/>
      </c>
      <c r="AE111" s="125" t="str">
        <f t="shared" si="16"/>
        <v/>
      </c>
      <c r="AF111" s="125" t="str">
        <f>IF($Q111="","",IF(VLOOKUP($Q111,Events!A:AQ,AF$2,0)=1,AF$1,""))</f>
        <v/>
      </c>
      <c r="AG111" s="125" t="str">
        <f t="shared" si="17"/>
        <v/>
      </c>
      <c r="AH111" s="125" t="str">
        <f>IF($Q111="","",IF(VLOOKUP($Q111,Events!A:AQ,AH$2,0)=1,AH$1,""))</f>
        <v/>
      </c>
      <c r="AI111" s="125" t="str">
        <f t="shared" si="18"/>
        <v/>
      </c>
      <c r="AJ111" s="125" t="str">
        <f>IF($Q111="","",IF(VLOOKUP($Q111,Events!A:AQ,AJ$2,0)=1,AJ$1,""))</f>
        <v/>
      </c>
      <c r="AK111" s="125" t="str">
        <f t="shared" si="19"/>
        <v/>
      </c>
      <c r="AL111" s="125" t="str">
        <f>IF($Q111="","",IF(VLOOKUP($Q111,Events!A:AQ,AL$2,0)=1,AL$1,""))</f>
        <v/>
      </c>
      <c r="AM111" s="125" t="str">
        <f t="shared" si="20"/>
        <v/>
      </c>
      <c r="AN111" s="125" t="str">
        <f>IF($Q111="","",IF(VLOOKUP($Q111,Events!A:AQ,AN$2,0)=1,AN$1,""))</f>
        <v/>
      </c>
      <c r="AO111" s="125" t="str">
        <f t="shared" si="21"/>
        <v/>
      </c>
      <c r="AP111" s="125" t="str">
        <f>IF($Q111="","",IF(VLOOKUP($Q111,Events!A:AQ,AP$2,0)=1,AP$1,""))</f>
        <v/>
      </c>
      <c r="AQ111" s="125" t="str">
        <f t="shared" si="22"/>
        <v/>
      </c>
      <c r="AR111" s="125" t="str">
        <f>IF($Q111="","",IF(VLOOKUP($Q111,Events!A:AQ,AR$2,0)=1,AR$1,""))</f>
        <v/>
      </c>
      <c r="AS111" s="125" t="str">
        <f t="shared" si="23"/>
        <v/>
      </c>
      <c r="AT111" s="125" t="str">
        <f>IF($Q111="","",IF(VLOOKUP($Q111,Events!A:AQ,AT$2,0)=1,AT$1,""))</f>
        <v/>
      </c>
      <c r="AU111" s="2" t="str">
        <f t="shared" si="24"/>
        <v/>
      </c>
      <c r="AW111" s="2"/>
      <c r="AX111" s="2"/>
      <c r="AY111" s="2"/>
    </row>
    <row r="112">
      <c r="A112" s="2">
        <v>110.0</v>
      </c>
      <c r="B112" s="2">
        <f t="shared" si="4"/>
        <v>3</v>
      </c>
      <c r="C112" s="2">
        <f>Events!AF119</f>
        <v>0</v>
      </c>
      <c r="D112" s="2">
        <f t="shared" si="5"/>
        <v>110</v>
      </c>
      <c r="E112" s="2"/>
      <c r="F112" s="120" t="str">
        <f t="shared" si="1"/>
        <v/>
      </c>
      <c r="G112" s="2"/>
      <c r="H112" s="123" t="str">
        <f t="shared" si="6"/>
        <v/>
      </c>
      <c r="I112" s="123" t="str">
        <f t="shared" ref="I112:J112" si="239">IF($Q112="","",U112)</f>
        <v/>
      </c>
      <c r="J112" s="123" t="str">
        <f t="shared" si="239"/>
        <v/>
      </c>
      <c r="K112" s="123" t="str">
        <f t="shared" si="8"/>
        <v/>
      </c>
      <c r="L112" s="123" t="str">
        <f t="shared" ref="L112:M112" si="240">IF($Q112="","",Y112)</f>
        <v/>
      </c>
      <c r="M112" s="123" t="str">
        <f t="shared" si="240"/>
        <v/>
      </c>
      <c r="N112" s="123" t="str">
        <f t="shared" si="10"/>
        <v/>
      </c>
      <c r="O112" s="123" t="str">
        <f t="shared" si="11"/>
        <v/>
      </c>
      <c r="P112" s="2"/>
      <c r="Q112" s="125" t="str">
        <f t="shared" si="12"/>
        <v/>
      </c>
      <c r="R112" s="125"/>
      <c r="S112" s="125" t="str">
        <f>IF($Q112="","","Year "&amp;VLOOKUP($Q112,Events!A:AM,S$2,0))</f>
        <v/>
      </c>
      <c r="T112" s="125" t="str">
        <f>IF($Q112="","",VLOOKUP($Q112,Events!A:AM,T$2,0))</f>
        <v/>
      </c>
      <c r="U112" s="125" t="str">
        <f>IF($Q112="","",VLOOKUP($Q112,Events!A:AM,U$2,0))</f>
        <v/>
      </c>
      <c r="V112" s="125" t="str">
        <f>IF($Q112="","",VLOOKUP($Q112,Events!A:AM,V$2,0))</f>
        <v/>
      </c>
      <c r="W112" s="125" t="str">
        <f t="shared" si="13"/>
        <v/>
      </c>
      <c r="X112" s="125" t="str">
        <f>IF($Q112="","",text(VLOOKUP($Q112,Events!A:AM,X$2,0),"MMM dd")&amp;" "&amp;VLOOKUP($Q112,Events!A:AM,X$2+1,0))</f>
        <v/>
      </c>
      <c r="Y112" s="127" t="str">
        <f>IF($Q112="","",TEXT(VLOOKUP($Q112,Events!A:AM,Y$2,0),"0000"))</f>
        <v/>
      </c>
      <c r="Z112" s="127" t="str">
        <f>IF($Q112="","",TEXT(VLOOKUP($Q112,Events!A:AM,Z$2,0),"00000"))</f>
        <v/>
      </c>
      <c r="AA112" s="125" t="str">
        <f t="shared" si="14"/>
        <v/>
      </c>
      <c r="AB112" s="125" t="str">
        <f>IF($Q112="","",VLOOKUP($Q112,Events!A:AM,AB$2,0))</f>
        <v/>
      </c>
      <c r="AC112" s="125" t="str">
        <f t="shared" si="15"/>
        <v/>
      </c>
      <c r="AD112" s="125" t="str">
        <f>IF($Q112="","",IF(VLOOKUP($Q112,Events!A:AQ,AD$2,0)=1,AD$1,""))</f>
        <v/>
      </c>
      <c r="AE112" s="125" t="str">
        <f t="shared" si="16"/>
        <v/>
      </c>
      <c r="AF112" s="125" t="str">
        <f>IF($Q112="","",IF(VLOOKUP($Q112,Events!A:AQ,AF$2,0)=1,AF$1,""))</f>
        <v/>
      </c>
      <c r="AG112" s="125" t="str">
        <f t="shared" si="17"/>
        <v/>
      </c>
      <c r="AH112" s="125" t="str">
        <f>IF($Q112="","",IF(VLOOKUP($Q112,Events!A:AQ,AH$2,0)=1,AH$1,""))</f>
        <v/>
      </c>
      <c r="AI112" s="125" t="str">
        <f t="shared" si="18"/>
        <v/>
      </c>
      <c r="AJ112" s="125" t="str">
        <f>IF($Q112="","",IF(VLOOKUP($Q112,Events!A:AQ,AJ$2,0)=1,AJ$1,""))</f>
        <v/>
      </c>
      <c r="AK112" s="125" t="str">
        <f t="shared" si="19"/>
        <v/>
      </c>
      <c r="AL112" s="125" t="str">
        <f>IF($Q112="","",IF(VLOOKUP($Q112,Events!A:AQ,AL$2,0)=1,AL$1,""))</f>
        <v/>
      </c>
      <c r="AM112" s="125" t="str">
        <f t="shared" si="20"/>
        <v/>
      </c>
      <c r="AN112" s="125" t="str">
        <f>IF($Q112="","",IF(VLOOKUP($Q112,Events!A:AQ,AN$2,0)=1,AN$1,""))</f>
        <v/>
      </c>
      <c r="AO112" s="125" t="str">
        <f t="shared" si="21"/>
        <v/>
      </c>
      <c r="AP112" s="125" t="str">
        <f>IF($Q112="","",IF(VLOOKUP($Q112,Events!A:AQ,AP$2,0)=1,AP$1,""))</f>
        <v/>
      </c>
      <c r="AQ112" s="125" t="str">
        <f t="shared" si="22"/>
        <v/>
      </c>
      <c r="AR112" s="125" t="str">
        <f>IF($Q112="","",IF(VLOOKUP($Q112,Events!A:AQ,AR$2,0)=1,AR$1,""))</f>
        <v/>
      </c>
      <c r="AS112" s="125" t="str">
        <f t="shared" si="23"/>
        <v/>
      </c>
      <c r="AT112" s="125" t="str">
        <f>IF($Q112="","",IF(VLOOKUP($Q112,Events!A:AQ,AT$2,0)=1,AT$1,""))</f>
        <v/>
      </c>
      <c r="AU112" s="2" t="str">
        <f t="shared" si="24"/>
        <v/>
      </c>
      <c r="AW112" s="2"/>
      <c r="AX112" s="2"/>
      <c r="AY112" s="2"/>
    </row>
    <row r="113">
      <c r="A113" s="2">
        <v>111.0</v>
      </c>
      <c r="B113" s="2">
        <f t="shared" si="4"/>
        <v>3</v>
      </c>
      <c r="C113" s="2">
        <f>Events!AF120</f>
        <v>0</v>
      </c>
      <c r="D113" s="2">
        <f t="shared" si="5"/>
        <v>111</v>
      </c>
      <c r="E113" s="2"/>
      <c r="F113" s="120" t="str">
        <f t="shared" si="1"/>
        <v/>
      </c>
      <c r="G113" s="2"/>
      <c r="H113" s="123" t="str">
        <f t="shared" si="6"/>
        <v/>
      </c>
      <c r="I113" s="123" t="str">
        <f t="shared" ref="I113:J113" si="241">IF($Q113="","",U113)</f>
        <v/>
      </c>
      <c r="J113" s="123" t="str">
        <f t="shared" si="241"/>
        <v/>
      </c>
      <c r="K113" s="123" t="str">
        <f t="shared" si="8"/>
        <v/>
      </c>
      <c r="L113" s="123" t="str">
        <f t="shared" ref="L113:M113" si="242">IF($Q113="","",Y113)</f>
        <v/>
      </c>
      <c r="M113" s="123" t="str">
        <f t="shared" si="242"/>
        <v/>
      </c>
      <c r="N113" s="123" t="str">
        <f t="shared" si="10"/>
        <v/>
      </c>
      <c r="O113" s="123" t="str">
        <f t="shared" si="11"/>
        <v/>
      </c>
      <c r="P113" s="2"/>
      <c r="Q113" s="125" t="str">
        <f t="shared" si="12"/>
        <v/>
      </c>
      <c r="R113" s="125"/>
      <c r="S113" s="125" t="str">
        <f>IF($Q113="","","Year "&amp;VLOOKUP($Q113,Events!A:AM,S$2,0))</f>
        <v/>
      </c>
      <c r="T113" s="125" t="str">
        <f>IF($Q113="","",VLOOKUP($Q113,Events!A:AM,T$2,0))</f>
        <v/>
      </c>
      <c r="U113" s="125" t="str">
        <f>IF($Q113="","",VLOOKUP($Q113,Events!A:AM,U$2,0))</f>
        <v/>
      </c>
      <c r="V113" s="125" t="str">
        <f>IF($Q113="","",VLOOKUP($Q113,Events!A:AM,V$2,0))</f>
        <v/>
      </c>
      <c r="W113" s="125" t="str">
        <f t="shared" si="13"/>
        <v/>
      </c>
      <c r="X113" s="125" t="str">
        <f>IF($Q113="","",text(VLOOKUP($Q113,Events!A:AM,X$2,0),"MMM dd")&amp;" "&amp;VLOOKUP($Q113,Events!A:AM,X$2+1,0))</f>
        <v/>
      </c>
      <c r="Y113" s="127" t="str">
        <f>IF($Q113="","",TEXT(VLOOKUP($Q113,Events!A:AM,Y$2,0),"0000"))</f>
        <v/>
      </c>
      <c r="Z113" s="127" t="str">
        <f>IF($Q113="","",TEXT(VLOOKUP($Q113,Events!A:AM,Z$2,0),"00000"))</f>
        <v/>
      </c>
      <c r="AA113" s="125" t="str">
        <f t="shared" si="14"/>
        <v/>
      </c>
      <c r="AB113" s="125" t="str">
        <f>IF($Q113="","",VLOOKUP($Q113,Events!A:AM,AB$2,0))</f>
        <v/>
      </c>
      <c r="AC113" s="125" t="str">
        <f t="shared" si="15"/>
        <v/>
      </c>
      <c r="AD113" s="125" t="str">
        <f>IF($Q113="","",IF(VLOOKUP($Q113,Events!A:AQ,AD$2,0)=1,AD$1,""))</f>
        <v/>
      </c>
      <c r="AE113" s="125" t="str">
        <f t="shared" si="16"/>
        <v/>
      </c>
      <c r="AF113" s="125" t="str">
        <f>IF($Q113="","",IF(VLOOKUP($Q113,Events!A:AQ,AF$2,0)=1,AF$1,""))</f>
        <v/>
      </c>
      <c r="AG113" s="125" t="str">
        <f t="shared" si="17"/>
        <v/>
      </c>
      <c r="AH113" s="125" t="str">
        <f>IF($Q113="","",IF(VLOOKUP($Q113,Events!A:AQ,AH$2,0)=1,AH$1,""))</f>
        <v/>
      </c>
      <c r="AI113" s="125" t="str">
        <f t="shared" si="18"/>
        <v/>
      </c>
      <c r="AJ113" s="125" t="str">
        <f>IF($Q113="","",IF(VLOOKUP($Q113,Events!A:AQ,AJ$2,0)=1,AJ$1,""))</f>
        <v/>
      </c>
      <c r="AK113" s="125" t="str">
        <f t="shared" si="19"/>
        <v/>
      </c>
      <c r="AL113" s="125" t="str">
        <f>IF($Q113="","",IF(VLOOKUP($Q113,Events!A:AQ,AL$2,0)=1,AL$1,""))</f>
        <v/>
      </c>
      <c r="AM113" s="125" t="str">
        <f t="shared" si="20"/>
        <v/>
      </c>
      <c r="AN113" s="125" t="str">
        <f>IF($Q113="","",IF(VLOOKUP($Q113,Events!A:AQ,AN$2,0)=1,AN$1,""))</f>
        <v/>
      </c>
      <c r="AO113" s="125" t="str">
        <f t="shared" si="21"/>
        <v/>
      </c>
      <c r="AP113" s="125" t="str">
        <f>IF($Q113="","",IF(VLOOKUP($Q113,Events!A:AQ,AP$2,0)=1,AP$1,""))</f>
        <v/>
      </c>
      <c r="AQ113" s="125" t="str">
        <f t="shared" si="22"/>
        <v/>
      </c>
      <c r="AR113" s="125" t="str">
        <f>IF($Q113="","",IF(VLOOKUP($Q113,Events!A:AQ,AR$2,0)=1,AR$1,""))</f>
        <v/>
      </c>
      <c r="AS113" s="125" t="str">
        <f t="shared" si="23"/>
        <v/>
      </c>
      <c r="AT113" s="125" t="str">
        <f>IF($Q113="","",IF(VLOOKUP($Q113,Events!A:AQ,AT$2,0)=1,AT$1,""))</f>
        <v/>
      </c>
      <c r="AU113" s="2" t="str">
        <f t="shared" si="24"/>
        <v/>
      </c>
      <c r="AW113" s="2"/>
      <c r="AX113" s="2"/>
      <c r="AY113" s="2"/>
    </row>
    <row r="114">
      <c r="A114" s="2">
        <v>112.0</v>
      </c>
      <c r="B114" s="2">
        <f t="shared" si="4"/>
        <v>3</v>
      </c>
      <c r="C114" s="2">
        <f>Events!AF121</f>
        <v>0</v>
      </c>
      <c r="D114" s="2">
        <f t="shared" si="5"/>
        <v>112</v>
      </c>
      <c r="E114" s="2"/>
      <c r="F114" s="120" t="str">
        <f t="shared" si="1"/>
        <v/>
      </c>
      <c r="G114" s="2"/>
      <c r="H114" s="123" t="str">
        <f t="shared" si="6"/>
        <v/>
      </c>
      <c r="I114" s="123" t="str">
        <f t="shared" ref="I114:J114" si="243">IF($Q114="","",U114)</f>
        <v/>
      </c>
      <c r="J114" s="123" t="str">
        <f t="shared" si="243"/>
        <v/>
      </c>
      <c r="K114" s="123" t="str">
        <f t="shared" si="8"/>
        <v/>
      </c>
      <c r="L114" s="123" t="str">
        <f t="shared" ref="L114:M114" si="244">IF($Q114="","",Y114)</f>
        <v/>
      </c>
      <c r="M114" s="123" t="str">
        <f t="shared" si="244"/>
        <v/>
      </c>
      <c r="N114" s="123" t="str">
        <f t="shared" si="10"/>
        <v/>
      </c>
      <c r="O114" s="123" t="str">
        <f t="shared" si="11"/>
        <v/>
      </c>
      <c r="P114" s="2"/>
      <c r="Q114" s="125" t="str">
        <f t="shared" si="12"/>
        <v/>
      </c>
      <c r="R114" s="125"/>
      <c r="S114" s="125" t="str">
        <f>IF($Q114="","","Year "&amp;VLOOKUP($Q114,Events!A:AM,S$2,0))</f>
        <v/>
      </c>
      <c r="T114" s="125" t="str">
        <f>IF($Q114="","",VLOOKUP($Q114,Events!A:AM,T$2,0))</f>
        <v/>
      </c>
      <c r="U114" s="125" t="str">
        <f>IF($Q114="","",VLOOKUP($Q114,Events!A:AM,U$2,0))</f>
        <v/>
      </c>
      <c r="V114" s="125" t="str">
        <f>IF($Q114="","",VLOOKUP($Q114,Events!A:AM,V$2,0))</f>
        <v/>
      </c>
      <c r="W114" s="125" t="str">
        <f t="shared" si="13"/>
        <v/>
      </c>
      <c r="X114" s="125" t="str">
        <f>IF($Q114="","",text(VLOOKUP($Q114,Events!A:AM,X$2,0),"MMM dd")&amp;" "&amp;VLOOKUP($Q114,Events!A:AM,X$2+1,0))</f>
        <v/>
      </c>
      <c r="Y114" s="127" t="str">
        <f>IF($Q114="","",TEXT(VLOOKUP($Q114,Events!A:AM,Y$2,0),"0000"))</f>
        <v/>
      </c>
      <c r="Z114" s="127" t="str">
        <f>IF($Q114="","",TEXT(VLOOKUP($Q114,Events!A:AM,Z$2,0),"00000"))</f>
        <v/>
      </c>
      <c r="AA114" s="125" t="str">
        <f t="shared" si="14"/>
        <v/>
      </c>
      <c r="AB114" s="125" t="str">
        <f>IF($Q114="","",VLOOKUP($Q114,Events!A:AM,AB$2,0))</f>
        <v/>
      </c>
      <c r="AC114" s="125" t="str">
        <f t="shared" si="15"/>
        <v/>
      </c>
      <c r="AD114" s="125" t="str">
        <f>IF($Q114="","",IF(VLOOKUP($Q114,Events!A:AQ,AD$2,0)=1,AD$1,""))</f>
        <v/>
      </c>
      <c r="AE114" s="125" t="str">
        <f t="shared" si="16"/>
        <v/>
      </c>
      <c r="AF114" s="125" t="str">
        <f>IF($Q114="","",IF(VLOOKUP($Q114,Events!A:AQ,AF$2,0)=1,AF$1,""))</f>
        <v/>
      </c>
      <c r="AG114" s="125" t="str">
        <f t="shared" si="17"/>
        <v/>
      </c>
      <c r="AH114" s="125" t="str">
        <f>IF($Q114="","",IF(VLOOKUP($Q114,Events!A:AQ,AH$2,0)=1,AH$1,""))</f>
        <v/>
      </c>
      <c r="AI114" s="125" t="str">
        <f t="shared" si="18"/>
        <v/>
      </c>
      <c r="AJ114" s="125" t="str">
        <f>IF($Q114="","",IF(VLOOKUP($Q114,Events!A:AQ,AJ$2,0)=1,AJ$1,""))</f>
        <v/>
      </c>
      <c r="AK114" s="125" t="str">
        <f t="shared" si="19"/>
        <v/>
      </c>
      <c r="AL114" s="125" t="str">
        <f>IF($Q114="","",IF(VLOOKUP($Q114,Events!A:AQ,AL$2,0)=1,AL$1,""))</f>
        <v/>
      </c>
      <c r="AM114" s="125" t="str">
        <f t="shared" si="20"/>
        <v/>
      </c>
      <c r="AN114" s="125" t="str">
        <f>IF($Q114="","",IF(VLOOKUP($Q114,Events!A:AQ,AN$2,0)=1,AN$1,""))</f>
        <v/>
      </c>
      <c r="AO114" s="125" t="str">
        <f t="shared" si="21"/>
        <v/>
      </c>
      <c r="AP114" s="125" t="str">
        <f>IF($Q114="","",IF(VLOOKUP($Q114,Events!A:AQ,AP$2,0)=1,AP$1,""))</f>
        <v/>
      </c>
      <c r="AQ114" s="125" t="str">
        <f t="shared" si="22"/>
        <v/>
      </c>
      <c r="AR114" s="125" t="str">
        <f>IF($Q114="","",IF(VLOOKUP($Q114,Events!A:AQ,AR$2,0)=1,AR$1,""))</f>
        <v/>
      </c>
      <c r="AS114" s="125" t="str">
        <f t="shared" si="23"/>
        <v/>
      </c>
      <c r="AT114" s="125" t="str">
        <f>IF($Q114="","",IF(VLOOKUP($Q114,Events!A:AQ,AT$2,0)=1,AT$1,""))</f>
        <v/>
      </c>
      <c r="AU114" s="2" t="str">
        <f t="shared" si="24"/>
        <v/>
      </c>
      <c r="AW114" s="2"/>
      <c r="AX114" s="2"/>
      <c r="AY114" s="2"/>
    </row>
    <row r="115">
      <c r="A115" s="2">
        <v>113.0</v>
      </c>
      <c r="B115" s="2">
        <f t="shared" si="4"/>
        <v>3</v>
      </c>
      <c r="C115" s="2" t="str">
        <f>Events!AF122</f>
        <v/>
      </c>
      <c r="D115" s="2">
        <f t="shared" si="5"/>
        <v>113</v>
      </c>
      <c r="E115" s="2"/>
      <c r="F115" s="120" t="str">
        <f t="shared" si="1"/>
        <v/>
      </c>
      <c r="G115" s="2"/>
      <c r="H115" s="123" t="str">
        <f t="shared" si="6"/>
        <v/>
      </c>
      <c r="I115" s="123" t="str">
        <f t="shared" ref="I115:J115" si="245">IF($Q115="","",U115)</f>
        <v/>
      </c>
      <c r="J115" s="123" t="str">
        <f t="shared" si="245"/>
        <v/>
      </c>
      <c r="K115" s="123" t="str">
        <f t="shared" si="8"/>
        <v/>
      </c>
      <c r="L115" s="123" t="str">
        <f t="shared" ref="L115:M115" si="246">IF($Q115="","",Y115)</f>
        <v/>
      </c>
      <c r="M115" s="123" t="str">
        <f t="shared" si="246"/>
        <v/>
      </c>
      <c r="N115" s="123" t="str">
        <f t="shared" si="10"/>
        <v/>
      </c>
      <c r="O115" s="123" t="str">
        <f t="shared" si="11"/>
        <v/>
      </c>
      <c r="P115" s="2"/>
      <c r="Q115" s="125" t="str">
        <f t="shared" si="12"/>
        <v/>
      </c>
      <c r="R115" s="125"/>
      <c r="S115" s="125" t="str">
        <f>IF($Q115="","","Year "&amp;VLOOKUP($Q115,Events!A:AM,S$2,0))</f>
        <v/>
      </c>
      <c r="T115" s="125" t="str">
        <f>IF($Q115="","",VLOOKUP($Q115,Events!A:AM,T$2,0))</f>
        <v/>
      </c>
      <c r="U115" s="125" t="str">
        <f>IF($Q115="","",VLOOKUP($Q115,Events!A:AM,U$2,0))</f>
        <v/>
      </c>
      <c r="V115" s="125" t="str">
        <f>IF($Q115="","",VLOOKUP($Q115,Events!A:AM,V$2,0))</f>
        <v/>
      </c>
      <c r="W115" s="125" t="str">
        <f t="shared" si="13"/>
        <v/>
      </c>
      <c r="X115" s="125" t="str">
        <f>IF($Q115="","",text(VLOOKUP($Q115,Events!A:AM,X$2,0),"MMM dd")&amp;" "&amp;VLOOKUP($Q115,Events!A:AM,X$2+1,0))</f>
        <v/>
      </c>
      <c r="Y115" s="127" t="str">
        <f>IF($Q115="","",TEXT(VLOOKUP($Q115,Events!A:AM,Y$2,0),"0000"))</f>
        <v/>
      </c>
      <c r="Z115" s="127" t="str">
        <f>IF($Q115="","",TEXT(VLOOKUP($Q115,Events!A:AM,Z$2,0),"00000"))</f>
        <v/>
      </c>
      <c r="AA115" s="125" t="str">
        <f t="shared" si="14"/>
        <v/>
      </c>
      <c r="AB115" s="125" t="str">
        <f>IF($Q115="","",VLOOKUP($Q115,Events!A:AM,AB$2,0))</f>
        <v/>
      </c>
      <c r="AC115" s="125" t="str">
        <f t="shared" si="15"/>
        <v/>
      </c>
      <c r="AD115" s="125" t="str">
        <f>IF($Q115="","",IF(VLOOKUP($Q115,Events!A:AQ,AD$2,0)=1,AD$1,""))</f>
        <v/>
      </c>
      <c r="AE115" s="125" t="str">
        <f t="shared" si="16"/>
        <v/>
      </c>
      <c r="AF115" s="125" t="str">
        <f>IF($Q115="","",IF(VLOOKUP($Q115,Events!A:AQ,AF$2,0)=1,AF$1,""))</f>
        <v/>
      </c>
      <c r="AG115" s="125" t="str">
        <f t="shared" si="17"/>
        <v/>
      </c>
      <c r="AH115" s="125" t="str">
        <f>IF($Q115="","",IF(VLOOKUP($Q115,Events!A:AQ,AH$2,0)=1,AH$1,""))</f>
        <v/>
      </c>
      <c r="AI115" s="125" t="str">
        <f t="shared" si="18"/>
        <v/>
      </c>
      <c r="AJ115" s="125" t="str">
        <f>IF($Q115="","",IF(VLOOKUP($Q115,Events!A:AQ,AJ$2,0)=1,AJ$1,""))</f>
        <v/>
      </c>
      <c r="AK115" s="125" t="str">
        <f t="shared" si="19"/>
        <v/>
      </c>
      <c r="AL115" s="125" t="str">
        <f>IF($Q115="","",IF(VLOOKUP($Q115,Events!A:AQ,AL$2,0)=1,AL$1,""))</f>
        <v/>
      </c>
      <c r="AM115" s="125" t="str">
        <f t="shared" si="20"/>
        <v/>
      </c>
      <c r="AN115" s="125" t="str">
        <f>IF($Q115="","",IF(VLOOKUP($Q115,Events!A:AQ,AN$2,0)=1,AN$1,""))</f>
        <v/>
      </c>
      <c r="AO115" s="125" t="str">
        <f t="shared" si="21"/>
        <v/>
      </c>
      <c r="AP115" s="125" t="str">
        <f>IF($Q115="","",IF(VLOOKUP($Q115,Events!A:AQ,AP$2,0)=1,AP$1,""))</f>
        <v/>
      </c>
      <c r="AQ115" s="125" t="str">
        <f t="shared" si="22"/>
        <v/>
      </c>
      <c r="AR115" s="125" t="str">
        <f>IF($Q115="","",IF(VLOOKUP($Q115,Events!A:AQ,AR$2,0)=1,AR$1,""))</f>
        <v/>
      </c>
      <c r="AS115" s="125" t="str">
        <f t="shared" si="23"/>
        <v/>
      </c>
      <c r="AT115" s="125" t="str">
        <f>IF($Q115="","",IF(VLOOKUP($Q115,Events!A:AQ,AT$2,0)=1,AT$1,""))</f>
        <v/>
      </c>
      <c r="AU115" s="2" t="str">
        <f t="shared" si="24"/>
        <v/>
      </c>
      <c r="AW115" s="2"/>
      <c r="AX115" s="2"/>
      <c r="AY115" s="128"/>
    </row>
    <row r="116">
      <c r="A116" s="2">
        <v>114.0</v>
      </c>
      <c r="B116" s="2">
        <f t="shared" si="4"/>
        <v>3</v>
      </c>
      <c r="C116" s="2" t="str">
        <f>Events!AF123</f>
        <v/>
      </c>
      <c r="D116" s="2">
        <f t="shared" si="5"/>
        <v>114</v>
      </c>
      <c r="E116" s="2"/>
      <c r="F116" s="120" t="str">
        <f t="shared" si="1"/>
        <v/>
      </c>
      <c r="G116" s="2"/>
      <c r="H116" s="123" t="str">
        <f t="shared" si="6"/>
        <v/>
      </c>
      <c r="I116" s="123" t="str">
        <f t="shared" ref="I116:J116" si="247">IF($Q116="","",U116)</f>
        <v/>
      </c>
      <c r="J116" s="123" t="str">
        <f t="shared" si="247"/>
        <v/>
      </c>
      <c r="K116" s="123" t="str">
        <f t="shared" si="8"/>
        <v/>
      </c>
      <c r="L116" s="123" t="str">
        <f t="shared" ref="L116:M116" si="248">IF($Q116="","",Y116)</f>
        <v/>
      </c>
      <c r="M116" s="123" t="str">
        <f t="shared" si="248"/>
        <v/>
      </c>
      <c r="N116" s="123" t="str">
        <f t="shared" si="10"/>
        <v/>
      </c>
      <c r="O116" s="123" t="str">
        <f t="shared" si="11"/>
        <v/>
      </c>
      <c r="P116" s="2"/>
      <c r="Q116" s="125" t="str">
        <f t="shared" si="12"/>
        <v/>
      </c>
      <c r="R116" s="125"/>
      <c r="S116" s="125" t="str">
        <f>IF($Q116="","","Year "&amp;VLOOKUP($Q116,Events!A:AM,S$2,0))</f>
        <v/>
      </c>
      <c r="T116" s="125" t="str">
        <f>IF($Q116="","",VLOOKUP($Q116,Events!A:AM,T$2,0))</f>
        <v/>
      </c>
      <c r="U116" s="125" t="str">
        <f>IF($Q116="","",VLOOKUP($Q116,Events!A:AM,U$2,0))</f>
        <v/>
      </c>
      <c r="V116" s="125" t="str">
        <f>IF($Q116="","",VLOOKUP($Q116,Events!A:AM,V$2,0))</f>
        <v/>
      </c>
      <c r="W116" s="125" t="str">
        <f t="shared" si="13"/>
        <v/>
      </c>
      <c r="X116" s="125" t="str">
        <f>IF($Q116="","",text(VLOOKUP($Q116,Events!A:AM,X$2,0),"MMM dd")&amp;" "&amp;VLOOKUP($Q116,Events!A:AM,X$2+1,0))</f>
        <v/>
      </c>
      <c r="Y116" s="127" t="str">
        <f>IF($Q116="","",TEXT(VLOOKUP($Q116,Events!A:AM,Y$2,0),"0000"))</f>
        <v/>
      </c>
      <c r="Z116" s="127" t="str">
        <f>IF($Q116="","",TEXT(VLOOKUP($Q116,Events!A:AM,Z$2,0),"00000"))</f>
        <v/>
      </c>
      <c r="AA116" s="125" t="str">
        <f t="shared" si="14"/>
        <v/>
      </c>
      <c r="AB116" s="125" t="str">
        <f>IF($Q116="","",VLOOKUP($Q116,Events!A:AM,AB$2,0))</f>
        <v/>
      </c>
      <c r="AC116" s="125" t="str">
        <f t="shared" si="15"/>
        <v/>
      </c>
      <c r="AD116" s="125" t="str">
        <f>IF($Q116="","",IF(VLOOKUP($Q116,Events!A:AQ,AD$2,0)=1,AD$1,""))</f>
        <v/>
      </c>
      <c r="AE116" s="125" t="str">
        <f t="shared" si="16"/>
        <v/>
      </c>
      <c r="AF116" s="125" t="str">
        <f>IF($Q116="","",IF(VLOOKUP($Q116,Events!A:AQ,AF$2,0)=1,AF$1,""))</f>
        <v/>
      </c>
      <c r="AG116" s="125" t="str">
        <f t="shared" si="17"/>
        <v/>
      </c>
      <c r="AH116" s="125" t="str">
        <f>IF($Q116="","",IF(VLOOKUP($Q116,Events!A:AQ,AH$2,0)=1,AH$1,""))</f>
        <v/>
      </c>
      <c r="AI116" s="125" t="str">
        <f t="shared" si="18"/>
        <v/>
      </c>
      <c r="AJ116" s="125" t="str">
        <f>IF($Q116="","",IF(VLOOKUP($Q116,Events!A:AQ,AJ$2,0)=1,AJ$1,""))</f>
        <v/>
      </c>
      <c r="AK116" s="125" t="str">
        <f t="shared" si="19"/>
        <v/>
      </c>
      <c r="AL116" s="125" t="str">
        <f>IF($Q116="","",IF(VLOOKUP($Q116,Events!A:AQ,AL$2,0)=1,AL$1,""))</f>
        <v/>
      </c>
      <c r="AM116" s="125" t="str">
        <f t="shared" si="20"/>
        <v/>
      </c>
      <c r="AN116" s="125" t="str">
        <f>IF($Q116="","",IF(VLOOKUP($Q116,Events!A:AQ,AN$2,0)=1,AN$1,""))</f>
        <v/>
      </c>
      <c r="AO116" s="125" t="str">
        <f t="shared" si="21"/>
        <v/>
      </c>
      <c r="AP116" s="125" t="str">
        <f>IF($Q116="","",IF(VLOOKUP($Q116,Events!A:AQ,AP$2,0)=1,AP$1,""))</f>
        <v/>
      </c>
      <c r="AQ116" s="125" t="str">
        <f t="shared" si="22"/>
        <v/>
      </c>
      <c r="AR116" s="125" t="str">
        <f>IF($Q116="","",IF(VLOOKUP($Q116,Events!A:AQ,AR$2,0)=1,AR$1,""))</f>
        <v/>
      </c>
      <c r="AS116" s="125" t="str">
        <f t="shared" si="23"/>
        <v/>
      </c>
      <c r="AT116" s="125" t="str">
        <f>IF($Q116="","",IF(VLOOKUP($Q116,Events!A:AQ,AT$2,0)=1,AT$1,""))</f>
        <v/>
      </c>
      <c r="AU116" s="2" t="str">
        <f t="shared" si="24"/>
        <v/>
      </c>
      <c r="AW116" s="2"/>
      <c r="AX116" s="2"/>
      <c r="AY116" s="2"/>
    </row>
    <row r="117">
      <c r="A117" s="2">
        <v>115.0</v>
      </c>
      <c r="B117" s="2">
        <f t="shared" si="4"/>
        <v>3</v>
      </c>
      <c r="C117" s="2" t="str">
        <f>Events!AF124</f>
        <v/>
      </c>
      <c r="D117" s="2">
        <f t="shared" si="5"/>
        <v>115</v>
      </c>
      <c r="E117" s="2"/>
      <c r="F117" s="120" t="str">
        <f t="shared" si="1"/>
        <v/>
      </c>
      <c r="G117" s="2"/>
      <c r="H117" s="123" t="str">
        <f t="shared" si="6"/>
        <v/>
      </c>
      <c r="I117" s="123" t="str">
        <f t="shared" ref="I117:J117" si="249">IF($Q117="","",U117)</f>
        <v/>
      </c>
      <c r="J117" s="123" t="str">
        <f t="shared" si="249"/>
        <v/>
      </c>
      <c r="K117" s="123" t="str">
        <f t="shared" si="8"/>
        <v/>
      </c>
      <c r="L117" s="123" t="str">
        <f t="shared" ref="L117:M117" si="250">IF($Q117="","",Y117)</f>
        <v/>
      </c>
      <c r="M117" s="123" t="str">
        <f t="shared" si="250"/>
        <v/>
      </c>
      <c r="N117" s="123" t="str">
        <f t="shared" si="10"/>
        <v/>
      </c>
      <c r="O117" s="123" t="str">
        <f t="shared" si="11"/>
        <v/>
      </c>
      <c r="P117" s="2"/>
      <c r="Q117" s="125" t="str">
        <f t="shared" si="12"/>
        <v/>
      </c>
      <c r="R117" s="125"/>
      <c r="S117" s="125" t="str">
        <f>IF($Q117="","","Year "&amp;VLOOKUP($Q117,Events!A:AM,S$2,0))</f>
        <v/>
      </c>
      <c r="T117" s="125" t="str">
        <f>IF($Q117="","",VLOOKUP($Q117,Events!A:AM,T$2,0))</f>
        <v/>
      </c>
      <c r="U117" s="125" t="str">
        <f>IF($Q117="","",VLOOKUP($Q117,Events!A:AM,U$2,0))</f>
        <v/>
      </c>
      <c r="V117" s="125" t="str">
        <f>IF($Q117="","",VLOOKUP($Q117,Events!A:AM,V$2,0))</f>
        <v/>
      </c>
      <c r="W117" s="125" t="str">
        <f t="shared" si="13"/>
        <v/>
      </c>
      <c r="X117" s="125" t="str">
        <f>IF($Q117="","",text(VLOOKUP($Q117,Events!A:AM,X$2,0),"MMM dd")&amp;" "&amp;VLOOKUP($Q117,Events!A:AM,X$2+1,0))</f>
        <v/>
      </c>
      <c r="Y117" s="127" t="str">
        <f>IF($Q117="","",TEXT(VLOOKUP($Q117,Events!A:AM,Y$2,0),"0000"))</f>
        <v/>
      </c>
      <c r="Z117" s="127" t="str">
        <f>IF($Q117="","",TEXT(VLOOKUP($Q117,Events!A:AM,Z$2,0),"00000"))</f>
        <v/>
      </c>
      <c r="AA117" s="125" t="str">
        <f t="shared" si="14"/>
        <v/>
      </c>
      <c r="AB117" s="125" t="str">
        <f>IF($Q117="","",VLOOKUP($Q117,Events!A:AM,AB$2,0))</f>
        <v/>
      </c>
      <c r="AC117" s="125" t="str">
        <f t="shared" si="15"/>
        <v/>
      </c>
      <c r="AD117" s="125" t="str">
        <f>IF($Q117="","",IF(VLOOKUP($Q117,Events!A:AQ,AD$2,0)=1,AD$1,""))</f>
        <v/>
      </c>
      <c r="AE117" s="125" t="str">
        <f t="shared" si="16"/>
        <v/>
      </c>
      <c r="AF117" s="125" t="str">
        <f>IF($Q117="","",IF(VLOOKUP($Q117,Events!A:AQ,AF$2,0)=1,AF$1,""))</f>
        <v/>
      </c>
      <c r="AG117" s="125" t="str">
        <f t="shared" si="17"/>
        <v/>
      </c>
      <c r="AH117" s="125" t="str">
        <f>IF($Q117="","",IF(VLOOKUP($Q117,Events!A:AQ,AH$2,0)=1,AH$1,""))</f>
        <v/>
      </c>
      <c r="AI117" s="125" t="str">
        <f t="shared" si="18"/>
        <v/>
      </c>
      <c r="AJ117" s="125" t="str">
        <f>IF($Q117="","",IF(VLOOKUP($Q117,Events!A:AQ,AJ$2,0)=1,AJ$1,""))</f>
        <v/>
      </c>
      <c r="AK117" s="125" t="str">
        <f t="shared" si="19"/>
        <v/>
      </c>
      <c r="AL117" s="125" t="str">
        <f>IF($Q117="","",IF(VLOOKUP($Q117,Events!A:AQ,AL$2,0)=1,AL$1,""))</f>
        <v/>
      </c>
      <c r="AM117" s="125" t="str">
        <f t="shared" si="20"/>
        <v/>
      </c>
      <c r="AN117" s="125" t="str">
        <f>IF($Q117="","",IF(VLOOKUP($Q117,Events!A:AQ,AN$2,0)=1,AN$1,""))</f>
        <v/>
      </c>
      <c r="AO117" s="125" t="str">
        <f t="shared" si="21"/>
        <v/>
      </c>
      <c r="AP117" s="125" t="str">
        <f>IF($Q117="","",IF(VLOOKUP($Q117,Events!A:AQ,AP$2,0)=1,AP$1,""))</f>
        <v/>
      </c>
      <c r="AQ117" s="125" t="str">
        <f t="shared" si="22"/>
        <v/>
      </c>
      <c r="AR117" s="125" t="str">
        <f>IF($Q117="","",IF(VLOOKUP($Q117,Events!A:AQ,AR$2,0)=1,AR$1,""))</f>
        <v/>
      </c>
      <c r="AS117" s="125" t="str">
        <f t="shared" si="23"/>
        <v/>
      </c>
      <c r="AT117" s="125" t="str">
        <f>IF($Q117="","",IF(VLOOKUP($Q117,Events!A:AQ,AT$2,0)=1,AT$1,""))</f>
        <v/>
      </c>
      <c r="AU117" s="2" t="str">
        <f t="shared" si="24"/>
        <v/>
      </c>
      <c r="AW117" s="2"/>
      <c r="AX117" s="2"/>
      <c r="AY117" s="2"/>
    </row>
    <row r="118">
      <c r="A118" s="2">
        <v>116.0</v>
      </c>
      <c r="B118" s="2">
        <f t="shared" si="4"/>
        <v>3</v>
      </c>
      <c r="C118" s="2" t="str">
        <f>Events!AF125</f>
        <v/>
      </c>
      <c r="D118" s="2">
        <f t="shared" si="5"/>
        <v>116</v>
      </c>
      <c r="E118" s="2"/>
      <c r="F118" s="120" t="str">
        <f t="shared" si="1"/>
        <v/>
      </c>
      <c r="G118" s="2"/>
      <c r="H118" s="123" t="str">
        <f t="shared" si="6"/>
        <v/>
      </c>
      <c r="I118" s="123" t="str">
        <f t="shared" ref="I118:J118" si="251">IF($Q118="","",U118)</f>
        <v/>
      </c>
      <c r="J118" s="123" t="str">
        <f t="shared" si="251"/>
        <v/>
      </c>
      <c r="K118" s="123" t="str">
        <f t="shared" si="8"/>
        <v/>
      </c>
      <c r="L118" s="123" t="str">
        <f t="shared" ref="L118:M118" si="252">IF($Q118="","",Y118)</f>
        <v/>
      </c>
      <c r="M118" s="123" t="str">
        <f t="shared" si="252"/>
        <v/>
      </c>
      <c r="N118" s="123" t="str">
        <f t="shared" si="10"/>
        <v/>
      </c>
      <c r="O118" s="123" t="str">
        <f t="shared" si="11"/>
        <v/>
      </c>
      <c r="P118" s="2"/>
      <c r="Q118" s="125" t="str">
        <f t="shared" si="12"/>
        <v/>
      </c>
      <c r="R118" s="125"/>
      <c r="S118" s="125" t="str">
        <f>IF($Q118="","","Year "&amp;VLOOKUP($Q118,Events!A:AM,S$2,0))</f>
        <v/>
      </c>
      <c r="T118" s="125" t="str">
        <f>IF($Q118="","",VLOOKUP($Q118,Events!A:AM,T$2,0))</f>
        <v/>
      </c>
      <c r="U118" s="125" t="str">
        <f>IF($Q118="","",VLOOKUP($Q118,Events!A:AM,U$2,0))</f>
        <v/>
      </c>
      <c r="V118" s="125" t="str">
        <f>IF($Q118="","",VLOOKUP($Q118,Events!A:AM,V$2,0))</f>
        <v/>
      </c>
      <c r="W118" s="125" t="str">
        <f t="shared" si="13"/>
        <v/>
      </c>
      <c r="X118" s="125" t="str">
        <f>IF($Q118="","",text(VLOOKUP($Q118,Events!A:AM,X$2,0),"MMM dd")&amp;" "&amp;VLOOKUP($Q118,Events!A:AM,X$2+1,0))</f>
        <v/>
      </c>
      <c r="Y118" s="127" t="str">
        <f>IF($Q118="","",TEXT(VLOOKUP($Q118,Events!A:AM,Y$2,0),"0000"))</f>
        <v/>
      </c>
      <c r="Z118" s="127" t="str">
        <f>IF($Q118="","",TEXT(VLOOKUP($Q118,Events!A:AM,Z$2,0),"00000"))</f>
        <v/>
      </c>
      <c r="AA118" s="125" t="str">
        <f t="shared" si="14"/>
        <v/>
      </c>
      <c r="AB118" s="125" t="str">
        <f>IF($Q118="","",VLOOKUP($Q118,Events!A:AM,AB$2,0))</f>
        <v/>
      </c>
      <c r="AC118" s="125" t="str">
        <f t="shared" si="15"/>
        <v/>
      </c>
      <c r="AD118" s="125" t="str">
        <f>IF($Q118="","",IF(VLOOKUP($Q118,Events!A:AQ,AD$2,0)=1,AD$1,""))</f>
        <v/>
      </c>
      <c r="AE118" s="125" t="str">
        <f t="shared" si="16"/>
        <v/>
      </c>
      <c r="AF118" s="125" t="str">
        <f>IF($Q118="","",IF(VLOOKUP($Q118,Events!A:AQ,AF$2,0)=1,AF$1,""))</f>
        <v/>
      </c>
      <c r="AG118" s="125" t="str">
        <f t="shared" si="17"/>
        <v/>
      </c>
      <c r="AH118" s="125" t="str">
        <f>IF($Q118="","",IF(VLOOKUP($Q118,Events!A:AQ,AH$2,0)=1,AH$1,""))</f>
        <v/>
      </c>
      <c r="AI118" s="125" t="str">
        <f t="shared" si="18"/>
        <v/>
      </c>
      <c r="AJ118" s="125" t="str">
        <f>IF($Q118="","",IF(VLOOKUP($Q118,Events!A:AQ,AJ$2,0)=1,AJ$1,""))</f>
        <v/>
      </c>
      <c r="AK118" s="125" t="str">
        <f t="shared" si="19"/>
        <v/>
      </c>
      <c r="AL118" s="125" t="str">
        <f>IF($Q118="","",IF(VLOOKUP($Q118,Events!A:AQ,AL$2,0)=1,AL$1,""))</f>
        <v/>
      </c>
      <c r="AM118" s="125" t="str">
        <f t="shared" si="20"/>
        <v/>
      </c>
      <c r="AN118" s="125" t="str">
        <f>IF($Q118="","",IF(VLOOKUP($Q118,Events!A:AQ,AN$2,0)=1,AN$1,""))</f>
        <v/>
      </c>
      <c r="AO118" s="125" t="str">
        <f t="shared" si="21"/>
        <v/>
      </c>
      <c r="AP118" s="125" t="str">
        <f>IF($Q118="","",IF(VLOOKUP($Q118,Events!A:AQ,AP$2,0)=1,AP$1,""))</f>
        <v/>
      </c>
      <c r="AQ118" s="125" t="str">
        <f t="shared" si="22"/>
        <v/>
      </c>
      <c r="AR118" s="125" t="str">
        <f>IF($Q118="","",IF(VLOOKUP($Q118,Events!A:AQ,AR$2,0)=1,AR$1,""))</f>
        <v/>
      </c>
      <c r="AS118" s="125" t="str">
        <f t="shared" si="23"/>
        <v/>
      </c>
      <c r="AT118" s="125" t="str">
        <f>IF($Q118="","",IF(VLOOKUP($Q118,Events!A:AQ,AT$2,0)=1,AT$1,""))</f>
        <v/>
      </c>
      <c r="AU118" s="2" t="str">
        <f t="shared" si="24"/>
        <v/>
      </c>
      <c r="AW118" s="2"/>
      <c r="AX118" s="2"/>
      <c r="AY118" s="2"/>
    </row>
    <row r="119">
      <c r="A119" s="2">
        <v>117.0</v>
      </c>
      <c r="B119" s="2">
        <f t="shared" si="4"/>
        <v>3</v>
      </c>
      <c r="C119" s="2" t="str">
        <f>Events!AF126</f>
        <v/>
      </c>
      <c r="D119" s="2">
        <f t="shared" si="5"/>
        <v>117</v>
      </c>
      <c r="E119" s="2"/>
      <c r="F119" s="120" t="str">
        <f t="shared" si="1"/>
        <v/>
      </c>
      <c r="G119" s="2"/>
      <c r="H119" s="123" t="str">
        <f t="shared" si="6"/>
        <v/>
      </c>
      <c r="I119" s="123" t="str">
        <f t="shared" ref="I119:J119" si="253">IF($Q119="","",U119)</f>
        <v/>
      </c>
      <c r="J119" s="123" t="str">
        <f t="shared" si="253"/>
        <v/>
      </c>
      <c r="K119" s="123" t="str">
        <f t="shared" si="8"/>
        <v/>
      </c>
      <c r="L119" s="123" t="str">
        <f t="shared" ref="L119:M119" si="254">IF($Q119="","",Y119)</f>
        <v/>
      </c>
      <c r="M119" s="123" t="str">
        <f t="shared" si="254"/>
        <v/>
      </c>
      <c r="N119" s="123" t="str">
        <f t="shared" si="10"/>
        <v/>
      </c>
      <c r="O119" s="123" t="str">
        <f t="shared" si="11"/>
        <v/>
      </c>
      <c r="P119" s="2"/>
      <c r="Q119" s="125" t="str">
        <f t="shared" si="12"/>
        <v/>
      </c>
      <c r="R119" s="125"/>
      <c r="S119" s="125" t="str">
        <f>IF($Q119="","","Year "&amp;VLOOKUP($Q119,Events!A:AM,S$2,0))</f>
        <v/>
      </c>
      <c r="T119" s="125" t="str">
        <f>IF($Q119="","",VLOOKUP($Q119,Events!A:AM,T$2,0))</f>
        <v/>
      </c>
      <c r="U119" s="125" t="str">
        <f>IF($Q119="","",VLOOKUP($Q119,Events!A:AM,U$2,0))</f>
        <v/>
      </c>
      <c r="V119" s="125" t="str">
        <f>IF($Q119="","",VLOOKUP($Q119,Events!A:AM,V$2,0))</f>
        <v/>
      </c>
      <c r="W119" s="125" t="str">
        <f t="shared" si="13"/>
        <v/>
      </c>
      <c r="X119" s="125" t="str">
        <f>IF($Q119="","",text(VLOOKUP($Q119,Events!A:AM,X$2,0),"MMM dd")&amp;" "&amp;VLOOKUP($Q119,Events!A:AM,X$2+1,0))</f>
        <v/>
      </c>
      <c r="Y119" s="127" t="str">
        <f>IF($Q119="","",TEXT(VLOOKUP($Q119,Events!A:AM,Y$2,0),"0000"))</f>
        <v/>
      </c>
      <c r="Z119" s="127" t="str">
        <f>IF($Q119="","",TEXT(VLOOKUP($Q119,Events!A:AM,Z$2,0),"00000"))</f>
        <v/>
      </c>
      <c r="AA119" s="125" t="str">
        <f t="shared" si="14"/>
        <v/>
      </c>
      <c r="AB119" s="125" t="str">
        <f>IF($Q119="","",VLOOKUP($Q119,Events!A:AM,AB$2,0))</f>
        <v/>
      </c>
      <c r="AC119" s="125" t="str">
        <f t="shared" si="15"/>
        <v/>
      </c>
      <c r="AD119" s="125" t="str">
        <f>IF($Q119="","",IF(VLOOKUP($Q119,Events!A:AQ,AD$2,0)=1,AD$1,""))</f>
        <v/>
      </c>
      <c r="AE119" s="125" t="str">
        <f t="shared" si="16"/>
        <v/>
      </c>
      <c r="AF119" s="125" t="str">
        <f>IF($Q119="","",IF(VLOOKUP($Q119,Events!A:AQ,AF$2,0)=1,AF$1,""))</f>
        <v/>
      </c>
      <c r="AG119" s="125" t="str">
        <f t="shared" si="17"/>
        <v/>
      </c>
      <c r="AH119" s="125" t="str">
        <f>IF($Q119="","",IF(VLOOKUP($Q119,Events!A:AQ,AH$2,0)=1,AH$1,""))</f>
        <v/>
      </c>
      <c r="AI119" s="125" t="str">
        <f t="shared" si="18"/>
        <v/>
      </c>
      <c r="AJ119" s="125" t="str">
        <f>IF($Q119="","",IF(VLOOKUP($Q119,Events!A:AQ,AJ$2,0)=1,AJ$1,""))</f>
        <v/>
      </c>
      <c r="AK119" s="125" t="str">
        <f t="shared" si="19"/>
        <v/>
      </c>
      <c r="AL119" s="125" t="str">
        <f>IF($Q119="","",IF(VLOOKUP($Q119,Events!A:AQ,AL$2,0)=1,AL$1,""))</f>
        <v/>
      </c>
      <c r="AM119" s="125" t="str">
        <f t="shared" si="20"/>
        <v/>
      </c>
      <c r="AN119" s="125" t="str">
        <f>IF($Q119="","",IF(VLOOKUP($Q119,Events!A:AQ,AN$2,0)=1,AN$1,""))</f>
        <v/>
      </c>
      <c r="AO119" s="125" t="str">
        <f t="shared" si="21"/>
        <v/>
      </c>
      <c r="AP119" s="125" t="str">
        <f>IF($Q119="","",IF(VLOOKUP($Q119,Events!A:AQ,AP$2,0)=1,AP$1,""))</f>
        <v/>
      </c>
      <c r="AQ119" s="125" t="str">
        <f t="shared" si="22"/>
        <v/>
      </c>
      <c r="AR119" s="125" t="str">
        <f>IF($Q119="","",IF(VLOOKUP($Q119,Events!A:AQ,AR$2,0)=1,AR$1,""))</f>
        <v/>
      </c>
      <c r="AS119" s="125" t="str">
        <f t="shared" si="23"/>
        <v/>
      </c>
      <c r="AT119" s="125" t="str">
        <f>IF($Q119="","",IF(VLOOKUP($Q119,Events!A:AQ,AT$2,0)=1,AT$1,""))</f>
        <v/>
      </c>
      <c r="AU119" s="2" t="str">
        <f t="shared" si="24"/>
        <v/>
      </c>
      <c r="AW119" s="2"/>
      <c r="AX119" s="2"/>
      <c r="AY119" s="2"/>
    </row>
    <row r="120">
      <c r="A120" s="2">
        <v>118.0</v>
      </c>
      <c r="B120" s="2">
        <f t="shared" si="4"/>
        <v>3</v>
      </c>
      <c r="C120" s="2" t="str">
        <f>Events!AF127</f>
        <v/>
      </c>
      <c r="D120" s="2">
        <f t="shared" si="5"/>
        <v>118</v>
      </c>
      <c r="E120" s="2"/>
      <c r="F120" s="120" t="str">
        <f t="shared" si="1"/>
        <v/>
      </c>
      <c r="G120" s="2"/>
      <c r="H120" s="123" t="str">
        <f t="shared" si="6"/>
        <v/>
      </c>
      <c r="I120" s="123" t="str">
        <f t="shared" ref="I120:J120" si="255">IF($Q120="","",U120)</f>
        <v/>
      </c>
      <c r="J120" s="123" t="str">
        <f t="shared" si="255"/>
        <v/>
      </c>
      <c r="K120" s="123" t="str">
        <f t="shared" si="8"/>
        <v/>
      </c>
      <c r="L120" s="123" t="str">
        <f t="shared" ref="L120:M120" si="256">IF($Q120="","",Y120)</f>
        <v/>
      </c>
      <c r="M120" s="123" t="str">
        <f t="shared" si="256"/>
        <v/>
      </c>
      <c r="N120" s="123" t="str">
        <f t="shared" si="10"/>
        <v/>
      </c>
      <c r="O120" s="123" t="str">
        <f t="shared" si="11"/>
        <v/>
      </c>
      <c r="P120" s="2"/>
      <c r="Q120" s="125" t="str">
        <f t="shared" si="12"/>
        <v/>
      </c>
      <c r="R120" s="125"/>
      <c r="S120" s="125" t="str">
        <f>IF($Q120="","","Year "&amp;VLOOKUP($Q120,Events!A:AM,S$2,0))</f>
        <v/>
      </c>
      <c r="T120" s="125" t="str">
        <f>IF($Q120="","",VLOOKUP($Q120,Events!A:AM,T$2,0))</f>
        <v/>
      </c>
      <c r="U120" s="125" t="str">
        <f>IF($Q120="","",VLOOKUP($Q120,Events!A:AM,U$2,0))</f>
        <v/>
      </c>
      <c r="V120" s="125" t="str">
        <f>IF($Q120="","",VLOOKUP($Q120,Events!A:AM,V$2,0))</f>
        <v/>
      </c>
      <c r="W120" s="125" t="str">
        <f t="shared" si="13"/>
        <v/>
      </c>
      <c r="X120" s="125" t="str">
        <f>IF($Q120="","",text(VLOOKUP($Q120,Events!A:AM,X$2,0),"MMM dd")&amp;" "&amp;VLOOKUP($Q120,Events!A:AM,X$2+1,0))</f>
        <v/>
      </c>
      <c r="Y120" s="127" t="str">
        <f>IF($Q120="","",TEXT(VLOOKUP($Q120,Events!A:AM,Y$2,0),"0000"))</f>
        <v/>
      </c>
      <c r="Z120" s="127" t="str">
        <f>IF($Q120="","",TEXT(VLOOKUP($Q120,Events!A:AM,Z$2,0),"00000"))</f>
        <v/>
      </c>
      <c r="AA120" s="125" t="str">
        <f t="shared" si="14"/>
        <v/>
      </c>
      <c r="AB120" s="125" t="str">
        <f>IF($Q120="","",VLOOKUP($Q120,Events!A:AM,AB$2,0))</f>
        <v/>
      </c>
      <c r="AC120" s="125" t="str">
        <f t="shared" si="15"/>
        <v/>
      </c>
      <c r="AD120" s="125" t="str">
        <f>IF($Q120="","",IF(VLOOKUP($Q120,Events!A:AQ,AD$2,0)=1,AD$1,""))</f>
        <v/>
      </c>
      <c r="AE120" s="125" t="str">
        <f t="shared" si="16"/>
        <v/>
      </c>
      <c r="AF120" s="125" t="str">
        <f>IF($Q120="","",IF(VLOOKUP($Q120,Events!A:AQ,AF$2,0)=1,AF$1,""))</f>
        <v/>
      </c>
      <c r="AG120" s="125" t="str">
        <f t="shared" si="17"/>
        <v/>
      </c>
      <c r="AH120" s="125" t="str">
        <f>IF($Q120="","",IF(VLOOKUP($Q120,Events!A:AQ,AH$2,0)=1,AH$1,""))</f>
        <v/>
      </c>
      <c r="AI120" s="125" t="str">
        <f t="shared" si="18"/>
        <v/>
      </c>
      <c r="AJ120" s="125" t="str">
        <f>IF($Q120="","",IF(VLOOKUP($Q120,Events!A:AQ,AJ$2,0)=1,AJ$1,""))</f>
        <v/>
      </c>
      <c r="AK120" s="125" t="str">
        <f t="shared" si="19"/>
        <v/>
      </c>
      <c r="AL120" s="125" t="str">
        <f>IF($Q120="","",IF(VLOOKUP($Q120,Events!A:AQ,AL$2,0)=1,AL$1,""))</f>
        <v/>
      </c>
      <c r="AM120" s="125" t="str">
        <f t="shared" si="20"/>
        <v/>
      </c>
      <c r="AN120" s="125" t="str">
        <f>IF($Q120="","",IF(VLOOKUP($Q120,Events!A:AQ,AN$2,0)=1,AN$1,""))</f>
        <v/>
      </c>
      <c r="AO120" s="125" t="str">
        <f t="shared" si="21"/>
        <v/>
      </c>
      <c r="AP120" s="125" t="str">
        <f>IF($Q120="","",IF(VLOOKUP($Q120,Events!A:AQ,AP$2,0)=1,AP$1,""))</f>
        <v/>
      </c>
      <c r="AQ120" s="125" t="str">
        <f t="shared" si="22"/>
        <v/>
      </c>
      <c r="AR120" s="125" t="str">
        <f>IF($Q120="","",IF(VLOOKUP($Q120,Events!A:AQ,AR$2,0)=1,AR$1,""))</f>
        <v/>
      </c>
      <c r="AS120" s="125" t="str">
        <f t="shared" si="23"/>
        <v/>
      </c>
      <c r="AT120" s="125" t="str">
        <f>IF($Q120="","",IF(VLOOKUP($Q120,Events!A:AQ,AT$2,0)=1,AT$1,""))</f>
        <v/>
      </c>
      <c r="AU120" s="2" t="str">
        <f t="shared" si="24"/>
        <v/>
      </c>
      <c r="AW120" s="2"/>
      <c r="AX120" s="2"/>
      <c r="AY120" s="2"/>
    </row>
    <row r="121">
      <c r="A121" s="2">
        <v>119.0</v>
      </c>
      <c r="B121" s="2">
        <f t="shared" si="4"/>
        <v>3</v>
      </c>
      <c r="C121" s="2" t="str">
        <f>Events!AF128</f>
        <v/>
      </c>
      <c r="D121" s="2">
        <f t="shared" si="5"/>
        <v>119</v>
      </c>
      <c r="E121" s="2"/>
      <c r="F121" s="120" t="str">
        <f t="shared" si="1"/>
        <v/>
      </c>
      <c r="G121" s="2"/>
      <c r="H121" s="123" t="str">
        <f t="shared" si="6"/>
        <v/>
      </c>
      <c r="I121" s="123" t="str">
        <f t="shared" ref="I121:J121" si="257">IF($Q121="","",U121)</f>
        <v/>
      </c>
      <c r="J121" s="123" t="str">
        <f t="shared" si="257"/>
        <v/>
      </c>
      <c r="K121" s="123" t="str">
        <f t="shared" si="8"/>
        <v/>
      </c>
      <c r="L121" s="123" t="str">
        <f t="shared" ref="L121:M121" si="258">IF($Q121="","",Y121)</f>
        <v/>
      </c>
      <c r="M121" s="123" t="str">
        <f t="shared" si="258"/>
        <v/>
      </c>
      <c r="N121" s="123" t="str">
        <f t="shared" si="10"/>
        <v/>
      </c>
      <c r="O121" s="123" t="str">
        <f t="shared" si="11"/>
        <v/>
      </c>
      <c r="P121" s="2"/>
      <c r="Q121" s="125" t="str">
        <f t="shared" si="12"/>
        <v/>
      </c>
      <c r="R121" s="125"/>
      <c r="S121" s="125" t="str">
        <f>IF($Q121="","","Year "&amp;VLOOKUP($Q121,Events!A:AM,S$2,0))</f>
        <v/>
      </c>
      <c r="T121" s="125" t="str">
        <f>IF($Q121="","",VLOOKUP($Q121,Events!A:AM,T$2,0))</f>
        <v/>
      </c>
      <c r="U121" s="125" t="str">
        <f>IF($Q121="","",VLOOKUP($Q121,Events!A:AM,U$2,0))</f>
        <v/>
      </c>
      <c r="V121" s="125" t="str">
        <f>IF($Q121="","",VLOOKUP($Q121,Events!A:AM,V$2,0))</f>
        <v/>
      </c>
      <c r="W121" s="125" t="str">
        <f t="shared" si="13"/>
        <v/>
      </c>
      <c r="X121" s="125" t="str">
        <f>IF($Q121="","",text(VLOOKUP($Q121,Events!A:AM,X$2,0),"MMM dd")&amp;" "&amp;VLOOKUP($Q121,Events!A:AM,X$2+1,0))</f>
        <v/>
      </c>
      <c r="Y121" s="127" t="str">
        <f>IF($Q121="","",TEXT(VLOOKUP($Q121,Events!A:AM,Y$2,0),"0000"))</f>
        <v/>
      </c>
      <c r="Z121" s="127" t="str">
        <f>IF($Q121="","",TEXT(VLOOKUP($Q121,Events!A:AM,Z$2,0),"00000"))</f>
        <v/>
      </c>
      <c r="AA121" s="125" t="str">
        <f t="shared" si="14"/>
        <v/>
      </c>
      <c r="AB121" s="125" t="str">
        <f>IF($Q121="","",VLOOKUP($Q121,Events!A:AM,AB$2,0))</f>
        <v/>
      </c>
      <c r="AC121" s="125" t="str">
        <f t="shared" si="15"/>
        <v/>
      </c>
      <c r="AD121" s="125" t="str">
        <f>IF($Q121="","",IF(VLOOKUP($Q121,Events!A:AQ,AD$2,0)=1,AD$1,""))</f>
        <v/>
      </c>
      <c r="AE121" s="125" t="str">
        <f t="shared" si="16"/>
        <v/>
      </c>
      <c r="AF121" s="125" t="str">
        <f>IF($Q121="","",IF(VLOOKUP($Q121,Events!A:AQ,AF$2,0)=1,AF$1,""))</f>
        <v/>
      </c>
      <c r="AG121" s="125" t="str">
        <f t="shared" si="17"/>
        <v/>
      </c>
      <c r="AH121" s="125" t="str">
        <f>IF($Q121="","",IF(VLOOKUP($Q121,Events!A:AQ,AH$2,0)=1,AH$1,""))</f>
        <v/>
      </c>
      <c r="AI121" s="125" t="str">
        <f t="shared" si="18"/>
        <v/>
      </c>
      <c r="AJ121" s="125" t="str">
        <f>IF($Q121="","",IF(VLOOKUP($Q121,Events!A:AQ,AJ$2,0)=1,AJ$1,""))</f>
        <v/>
      </c>
      <c r="AK121" s="125" t="str">
        <f t="shared" si="19"/>
        <v/>
      </c>
      <c r="AL121" s="125" t="str">
        <f>IF($Q121="","",IF(VLOOKUP($Q121,Events!A:AQ,AL$2,0)=1,AL$1,""))</f>
        <v/>
      </c>
      <c r="AM121" s="125" t="str">
        <f t="shared" si="20"/>
        <v/>
      </c>
      <c r="AN121" s="125" t="str">
        <f>IF($Q121="","",IF(VLOOKUP($Q121,Events!A:AQ,AN$2,0)=1,AN$1,""))</f>
        <v/>
      </c>
      <c r="AO121" s="125" t="str">
        <f t="shared" si="21"/>
        <v/>
      </c>
      <c r="AP121" s="125" t="str">
        <f>IF($Q121="","",IF(VLOOKUP($Q121,Events!A:AQ,AP$2,0)=1,AP$1,""))</f>
        <v/>
      </c>
      <c r="AQ121" s="125" t="str">
        <f t="shared" si="22"/>
        <v/>
      </c>
      <c r="AR121" s="125" t="str">
        <f>IF($Q121="","",IF(VLOOKUP($Q121,Events!A:AQ,AR$2,0)=1,AR$1,""))</f>
        <v/>
      </c>
      <c r="AS121" s="125" t="str">
        <f t="shared" si="23"/>
        <v/>
      </c>
      <c r="AT121" s="125" t="str">
        <f>IF($Q121="","",IF(VLOOKUP($Q121,Events!A:AQ,AT$2,0)=1,AT$1,""))</f>
        <v/>
      </c>
      <c r="AU121" s="2" t="str">
        <f t="shared" si="24"/>
        <v/>
      </c>
      <c r="AW121" s="2"/>
      <c r="AX121" s="2"/>
      <c r="AY121" s="2"/>
    </row>
    <row r="122">
      <c r="A122" s="2">
        <v>120.0</v>
      </c>
      <c r="B122" s="2">
        <f t="shared" si="4"/>
        <v>3</v>
      </c>
      <c r="C122" s="2" t="str">
        <f>Events!AF129</f>
        <v/>
      </c>
      <c r="D122" s="2">
        <f t="shared" si="5"/>
        <v>120</v>
      </c>
      <c r="E122" s="2"/>
      <c r="F122" s="120" t="str">
        <f t="shared" si="1"/>
        <v/>
      </c>
      <c r="G122" s="2"/>
      <c r="H122" s="123" t="str">
        <f t="shared" si="6"/>
        <v/>
      </c>
      <c r="I122" s="123" t="str">
        <f t="shared" ref="I122:J122" si="259">IF($Q122="","",U122)</f>
        <v/>
      </c>
      <c r="J122" s="123" t="str">
        <f t="shared" si="259"/>
        <v/>
      </c>
      <c r="K122" s="123" t="str">
        <f t="shared" si="8"/>
        <v/>
      </c>
      <c r="L122" s="123" t="str">
        <f t="shared" ref="L122:M122" si="260">IF($Q122="","",Y122)</f>
        <v/>
      </c>
      <c r="M122" s="123" t="str">
        <f t="shared" si="260"/>
        <v/>
      </c>
      <c r="N122" s="123" t="str">
        <f t="shared" si="10"/>
        <v/>
      </c>
      <c r="O122" s="123" t="str">
        <f t="shared" si="11"/>
        <v/>
      </c>
      <c r="P122" s="2"/>
      <c r="Q122" s="125" t="str">
        <f t="shared" si="12"/>
        <v/>
      </c>
      <c r="R122" s="125"/>
      <c r="S122" s="125" t="str">
        <f>IF($Q122="","","Year "&amp;VLOOKUP($Q122,Events!A:AM,S$2,0))</f>
        <v/>
      </c>
      <c r="T122" s="125" t="str">
        <f>IF($Q122="","",VLOOKUP($Q122,Events!A:AM,T$2,0))</f>
        <v/>
      </c>
      <c r="U122" s="125" t="str">
        <f>IF($Q122="","",VLOOKUP($Q122,Events!A:AM,U$2,0))</f>
        <v/>
      </c>
      <c r="V122" s="125" t="str">
        <f>IF($Q122="","",VLOOKUP($Q122,Events!A:AM,V$2,0))</f>
        <v/>
      </c>
      <c r="W122" s="125" t="str">
        <f t="shared" si="13"/>
        <v/>
      </c>
      <c r="X122" s="125" t="str">
        <f>IF($Q122="","",text(VLOOKUP($Q122,Events!A:AM,X$2,0),"MMM dd")&amp;" "&amp;VLOOKUP($Q122,Events!A:AM,X$2+1,0))</f>
        <v/>
      </c>
      <c r="Y122" s="127" t="str">
        <f>IF($Q122="","",TEXT(VLOOKUP($Q122,Events!A:AM,Y$2,0),"0000"))</f>
        <v/>
      </c>
      <c r="Z122" s="127" t="str">
        <f>IF($Q122="","",TEXT(VLOOKUP($Q122,Events!A:AM,Z$2,0),"00000"))</f>
        <v/>
      </c>
      <c r="AA122" s="125" t="str">
        <f t="shared" si="14"/>
        <v/>
      </c>
      <c r="AB122" s="125" t="str">
        <f>IF($Q122="","",VLOOKUP($Q122,Events!A:AM,AB$2,0))</f>
        <v/>
      </c>
      <c r="AC122" s="125" t="str">
        <f t="shared" si="15"/>
        <v/>
      </c>
      <c r="AD122" s="125" t="str">
        <f>IF($Q122="","",IF(VLOOKUP($Q122,Events!A:AQ,AD$2,0)=1,AD$1,""))</f>
        <v/>
      </c>
      <c r="AE122" s="125" t="str">
        <f t="shared" si="16"/>
        <v/>
      </c>
      <c r="AF122" s="125" t="str">
        <f>IF($Q122="","",IF(VLOOKUP($Q122,Events!A:AQ,AF$2,0)=1,AF$1,""))</f>
        <v/>
      </c>
      <c r="AG122" s="125" t="str">
        <f t="shared" si="17"/>
        <v/>
      </c>
      <c r="AH122" s="125" t="str">
        <f>IF($Q122="","",IF(VLOOKUP($Q122,Events!A:AQ,AH$2,0)=1,AH$1,""))</f>
        <v/>
      </c>
      <c r="AI122" s="125" t="str">
        <f t="shared" si="18"/>
        <v/>
      </c>
      <c r="AJ122" s="125" t="str">
        <f>IF($Q122="","",IF(VLOOKUP($Q122,Events!A:AQ,AJ$2,0)=1,AJ$1,""))</f>
        <v/>
      </c>
      <c r="AK122" s="125" t="str">
        <f t="shared" si="19"/>
        <v/>
      </c>
      <c r="AL122" s="125" t="str">
        <f>IF($Q122="","",IF(VLOOKUP($Q122,Events!A:AQ,AL$2,0)=1,AL$1,""))</f>
        <v/>
      </c>
      <c r="AM122" s="125" t="str">
        <f t="shared" si="20"/>
        <v/>
      </c>
      <c r="AN122" s="125" t="str">
        <f>IF($Q122="","",IF(VLOOKUP($Q122,Events!A:AQ,AN$2,0)=1,AN$1,""))</f>
        <v/>
      </c>
      <c r="AO122" s="125" t="str">
        <f t="shared" si="21"/>
        <v/>
      </c>
      <c r="AP122" s="125" t="str">
        <f>IF($Q122="","",IF(VLOOKUP($Q122,Events!A:AQ,AP$2,0)=1,AP$1,""))</f>
        <v/>
      </c>
      <c r="AQ122" s="125" t="str">
        <f t="shared" si="22"/>
        <v/>
      </c>
      <c r="AR122" s="125" t="str">
        <f>IF($Q122="","",IF(VLOOKUP($Q122,Events!A:AQ,AR$2,0)=1,AR$1,""))</f>
        <v/>
      </c>
      <c r="AS122" s="125" t="str">
        <f t="shared" si="23"/>
        <v/>
      </c>
      <c r="AT122" s="125" t="str">
        <f>IF($Q122="","",IF(VLOOKUP($Q122,Events!A:AQ,AT$2,0)=1,AT$1,""))</f>
        <v/>
      </c>
      <c r="AU122" s="2" t="str">
        <f t="shared" si="24"/>
        <v/>
      </c>
      <c r="AW122" s="2"/>
      <c r="AX122" s="2"/>
      <c r="AY122" s="2"/>
    </row>
    <row r="123">
      <c r="A123" s="2">
        <v>121.0</v>
      </c>
      <c r="B123" s="2">
        <f t="shared" si="4"/>
        <v>3</v>
      </c>
      <c r="C123" s="2" t="str">
        <f>Events!AF130</f>
        <v/>
      </c>
      <c r="D123" s="2">
        <f t="shared" si="5"/>
        <v>121</v>
      </c>
      <c r="E123" s="2"/>
      <c r="F123" s="120" t="str">
        <f t="shared" si="1"/>
        <v/>
      </c>
      <c r="G123" s="2"/>
      <c r="H123" s="123" t="str">
        <f t="shared" si="6"/>
        <v/>
      </c>
      <c r="I123" s="123" t="str">
        <f t="shared" ref="I123:J123" si="261">IF($Q123="","",U123)</f>
        <v/>
      </c>
      <c r="J123" s="123" t="str">
        <f t="shared" si="261"/>
        <v/>
      </c>
      <c r="K123" s="123" t="str">
        <f t="shared" si="8"/>
        <v/>
      </c>
      <c r="L123" s="123" t="str">
        <f t="shared" ref="L123:M123" si="262">IF($Q123="","",Y123)</f>
        <v/>
      </c>
      <c r="M123" s="123" t="str">
        <f t="shared" si="262"/>
        <v/>
      </c>
      <c r="N123" s="123" t="str">
        <f t="shared" si="10"/>
        <v/>
      </c>
      <c r="O123" s="123" t="str">
        <f t="shared" si="11"/>
        <v/>
      </c>
      <c r="P123" s="2"/>
      <c r="Q123" s="125" t="str">
        <f t="shared" si="12"/>
        <v/>
      </c>
      <c r="R123" s="125"/>
      <c r="S123" s="125" t="str">
        <f>IF($Q123="","","Year "&amp;VLOOKUP($Q123,Events!A:AM,S$2,0))</f>
        <v/>
      </c>
      <c r="T123" s="125" t="str">
        <f>IF($Q123="","",VLOOKUP($Q123,Events!A:AM,T$2,0))</f>
        <v/>
      </c>
      <c r="U123" s="125" t="str">
        <f>IF($Q123="","",VLOOKUP($Q123,Events!A:AM,U$2,0))</f>
        <v/>
      </c>
      <c r="V123" s="125" t="str">
        <f>IF($Q123="","",VLOOKUP($Q123,Events!A:AM,V$2,0))</f>
        <v/>
      </c>
      <c r="W123" s="125" t="str">
        <f t="shared" si="13"/>
        <v/>
      </c>
      <c r="X123" s="125" t="str">
        <f>IF($Q123="","",text(VLOOKUP($Q123,Events!A:AM,X$2,0),"MMM dd")&amp;" "&amp;VLOOKUP($Q123,Events!A:AM,X$2+1,0))</f>
        <v/>
      </c>
      <c r="Y123" s="127" t="str">
        <f>IF($Q123="","",TEXT(VLOOKUP($Q123,Events!A:AM,Y$2,0),"0000"))</f>
        <v/>
      </c>
      <c r="Z123" s="127" t="str">
        <f>IF($Q123="","",TEXT(VLOOKUP($Q123,Events!A:AM,Z$2,0),"00000"))</f>
        <v/>
      </c>
      <c r="AA123" s="125" t="str">
        <f t="shared" si="14"/>
        <v/>
      </c>
      <c r="AB123" s="125" t="str">
        <f>IF($Q123="","",VLOOKUP($Q123,Events!A:AM,AB$2,0))</f>
        <v/>
      </c>
      <c r="AC123" s="125" t="str">
        <f t="shared" si="15"/>
        <v/>
      </c>
      <c r="AD123" s="125" t="str">
        <f>IF($Q123="","",IF(VLOOKUP($Q123,Events!A:AQ,AD$2,0)=1,AD$1,""))</f>
        <v/>
      </c>
      <c r="AE123" s="125" t="str">
        <f t="shared" si="16"/>
        <v/>
      </c>
      <c r="AF123" s="125" t="str">
        <f>IF($Q123="","",IF(VLOOKUP($Q123,Events!A:AQ,AF$2,0)=1,AF$1,""))</f>
        <v/>
      </c>
      <c r="AG123" s="125" t="str">
        <f t="shared" si="17"/>
        <v/>
      </c>
      <c r="AH123" s="125" t="str">
        <f>IF($Q123="","",IF(VLOOKUP($Q123,Events!A:AQ,AH$2,0)=1,AH$1,""))</f>
        <v/>
      </c>
      <c r="AI123" s="125" t="str">
        <f t="shared" si="18"/>
        <v/>
      </c>
      <c r="AJ123" s="125" t="str">
        <f>IF($Q123="","",IF(VLOOKUP($Q123,Events!A:AQ,AJ$2,0)=1,AJ$1,""))</f>
        <v/>
      </c>
      <c r="AK123" s="125" t="str">
        <f t="shared" si="19"/>
        <v/>
      </c>
      <c r="AL123" s="125" t="str">
        <f>IF($Q123="","",IF(VLOOKUP($Q123,Events!A:AQ,AL$2,0)=1,AL$1,""))</f>
        <v/>
      </c>
      <c r="AM123" s="125" t="str">
        <f t="shared" si="20"/>
        <v/>
      </c>
      <c r="AN123" s="125" t="str">
        <f>IF($Q123="","",IF(VLOOKUP($Q123,Events!A:AQ,AN$2,0)=1,AN$1,""))</f>
        <v/>
      </c>
      <c r="AO123" s="125" t="str">
        <f t="shared" si="21"/>
        <v/>
      </c>
      <c r="AP123" s="125" t="str">
        <f>IF($Q123="","",IF(VLOOKUP($Q123,Events!A:AQ,AP$2,0)=1,AP$1,""))</f>
        <v/>
      </c>
      <c r="AQ123" s="125" t="str">
        <f t="shared" si="22"/>
        <v/>
      </c>
      <c r="AR123" s="125" t="str">
        <f>IF($Q123="","",IF(VLOOKUP($Q123,Events!A:AQ,AR$2,0)=1,AR$1,""))</f>
        <v/>
      </c>
      <c r="AS123" s="125" t="str">
        <f t="shared" si="23"/>
        <v/>
      </c>
      <c r="AT123" s="125" t="str">
        <f>IF($Q123="","",IF(VLOOKUP($Q123,Events!A:AQ,AT$2,0)=1,AT$1,""))</f>
        <v/>
      </c>
      <c r="AU123" s="2" t="str">
        <f t="shared" si="24"/>
        <v/>
      </c>
      <c r="AW123" s="2"/>
      <c r="AX123" s="2"/>
      <c r="AY123" s="2"/>
    </row>
    <row r="124">
      <c r="A124" s="2">
        <v>122.0</v>
      </c>
      <c r="B124" s="2">
        <f t="shared" si="4"/>
        <v>3</v>
      </c>
      <c r="C124" s="2" t="str">
        <f>Events!AF131</f>
        <v/>
      </c>
      <c r="D124" s="2">
        <f t="shared" si="5"/>
        <v>122</v>
      </c>
      <c r="E124" s="2"/>
      <c r="F124" s="120" t="str">
        <f t="shared" si="1"/>
        <v/>
      </c>
      <c r="G124" s="2"/>
      <c r="H124" s="123" t="str">
        <f t="shared" si="6"/>
        <v/>
      </c>
      <c r="I124" s="123" t="str">
        <f t="shared" ref="I124:J124" si="263">IF($Q124="","",U124)</f>
        <v/>
      </c>
      <c r="J124" s="123" t="str">
        <f t="shared" si="263"/>
        <v/>
      </c>
      <c r="K124" s="123" t="str">
        <f t="shared" si="8"/>
        <v/>
      </c>
      <c r="L124" s="123" t="str">
        <f t="shared" ref="L124:M124" si="264">IF($Q124="","",Y124)</f>
        <v/>
      </c>
      <c r="M124" s="123" t="str">
        <f t="shared" si="264"/>
        <v/>
      </c>
      <c r="N124" s="123" t="str">
        <f t="shared" si="10"/>
        <v/>
      </c>
      <c r="O124" s="123" t="str">
        <f t="shared" si="11"/>
        <v/>
      </c>
      <c r="P124" s="2"/>
      <c r="Q124" s="125" t="str">
        <f t="shared" si="12"/>
        <v/>
      </c>
      <c r="R124" s="125"/>
      <c r="S124" s="125" t="str">
        <f>IF($Q124="","","Year "&amp;VLOOKUP($Q124,Events!A:AM,S$2,0))</f>
        <v/>
      </c>
      <c r="T124" s="125" t="str">
        <f>IF($Q124="","",VLOOKUP($Q124,Events!A:AM,T$2,0))</f>
        <v/>
      </c>
      <c r="U124" s="125" t="str">
        <f>IF($Q124="","",VLOOKUP($Q124,Events!A:AM,U$2,0))</f>
        <v/>
      </c>
      <c r="V124" s="125" t="str">
        <f>IF($Q124="","",VLOOKUP($Q124,Events!A:AM,V$2,0))</f>
        <v/>
      </c>
      <c r="W124" s="125" t="str">
        <f t="shared" si="13"/>
        <v/>
      </c>
      <c r="X124" s="125" t="str">
        <f>IF($Q124="","",text(VLOOKUP($Q124,Events!A:AM,X$2,0),"MMM dd")&amp;" "&amp;VLOOKUP($Q124,Events!A:AM,X$2+1,0))</f>
        <v/>
      </c>
      <c r="Y124" s="127" t="str">
        <f>IF($Q124="","",TEXT(VLOOKUP($Q124,Events!A:AM,Y$2,0),"0000"))</f>
        <v/>
      </c>
      <c r="Z124" s="127" t="str">
        <f>IF($Q124="","",TEXT(VLOOKUP($Q124,Events!A:AM,Z$2,0),"00000"))</f>
        <v/>
      </c>
      <c r="AA124" s="125" t="str">
        <f t="shared" si="14"/>
        <v/>
      </c>
      <c r="AB124" s="125" t="str">
        <f>IF($Q124="","",VLOOKUP($Q124,Events!A:AM,AB$2,0))</f>
        <v/>
      </c>
      <c r="AC124" s="125" t="str">
        <f t="shared" si="15"/>
        <v/>
      </c>
      <c r="AD124" s="125" t="str">
        <f>IF($Q124="","",IF(VLOOKUP($Q124,Events!A:AQ,AD$2,0)=1,AD$1,""))</f>
        <v/>
      </c>
      <c r="AE124" s="125" t="str">
        <f t="shared" si="16"/>
        <v/>
      </c>
      <c r="AF124" s="125" t="str">
        <f>IF($Q124="","",IF(VLOOKUP($Q124,Events!A:AQ,AF$2,0)=1,AF$1,""))</f>
        <v/>
      </c>
      <c r="AG124" s="125" t="str">
        <f t="shared" si="17"/>
        <v/>
      </c>
      <c r="AH124" s="125" t="str">
        <f>IF($Q124="","",IF(VLOOKUP($Q124,Events!A:AQ,AH$2,0)=1,AH$1,""))</f>
        <v/>
      </c>
      <c r="AI124" s="125" t="str">
        <f t="shared" si="18"/>
        <v/>
      </c>
      <c r="AJ124" s="125" t="str">
        <f>IF($Q124="","",IF(VLOOKUP($Q124,Events!A:AQ,AJ$2,0)=1,AJ$1,""))</f>
        <v/>
      </c>
      <c r="AK124" s="125" t="str">
        <f t="shared" si="19"/>
        <v/>
      </c>
      <c r="AL124" s="125" t="str">
        <f>IF($Q124="","",IF(VLOOKUP($Q124,Events!A:AQ,AL$2,0)=1,AL$1,""))</f>
        <v/>
      </c>
      <c r="AM124" s="125" t="str">
        <f t="shared" si="20"/>
        <v/>
      </c>
      <c r="AN124" s="125" t="str">
        <f>IF($Q124="","",IF(VLOOKUP($Q124,Events!A:AQ,AN$2,0)=1,AN$1,""))</f>
        <v/>
      </c>
      <c r="AO124" s="125" t="str">
        <f t="shared" si="21"/>
        <v/>
      </c>
      <c r="AP124" s="125" t="str">
        <f>IF($Q124="","",IF(VLOOKUP($Q124,Events!A:AQ,AP$2,0)=1,AP$1,""))</f>
        <v/>
      </c>
      <c r="AQ124" s="125" t="str">
        <f t="shared" si="22"/>
        <v/>
      </c>
      <c r="AR124" s="125" t="str">
        <f>IF($Q124="","",IF(VLOOKUP($Q124,Events!A:AQ,AR$2,0)=1,AR$1,""))</f>
        <v/>
      </c>
      <c r="AS124" s="125" t="str">
        <f t="shared" si="23"/>
        <v/>
      </c>
      <c r="AT124" s="125" t="str">
        <f>IF($Q124="","",IF(VLOOKUP($Q124,Events!A:AQ,AT$2,0)=1,AT$1,""))</f>
        <v/>
      </c>
      <c r="AU124" s="2" t="str">
        <f t="shared" si="24"/>
        <v/>
      </c>
      <c r="AW124" s="2"/>
      <c r="AX124" s="2"/>
      <c r="AY124" s="2"/>
    </row>
    <row r="125">
      <c r="A125" s="2">
        <v>123.0</v>
      </c>
      <c r="B125" s="2">
        <f t="shared" si="4"/>
        <v>3</v>
      </c>
      <c r="C125" s="2" t="str">
        <f>Events!AF132</f>
        <v/>
      </c>
      <c r="D125" s="2">
        <f t="shared" si="5"/>
        <v>123</v>
      </c>
      <c r="E125" s="2"/>
      <c r="F125" s="120" t="str">
        <f t="shared" si="1"/>
        <v/>
      </c>
      <c r="G125" s="2"/>
      <c r="H125" s="123" t="str">
        <f t="shared" si="6"/>
        <v/>
      </c>
      <c r="I125" s="123" t="str">
        <f t="shared" ref="I125:J125" si="265">IF($Q125="","",U125)</f>
        <v/>
      </c>
      <c r="J125" s="123" t="str">
        <f t="shared" si="265"/>
        <v/>
      </c>
      <c r="K125" s="123" t="str">
        <f t="shared" si="8"/>
        <v/>
      </c>
      <c r="L125" s="123" t="str">
        <f t="shared" ref="L125:M125" si="266">IF($Q125="","",Y125)</f>
        <v/>
      </c>
      <c r="M125" s="123" t="str">
        <f t="shared" si="266"/>
        <v/>
      </c>
      <c r="N125" s="123" t="str">
        <f t="shared" si="10"/>
        <v/>
      </c>
      <c r="O125" s="123" t="str">
        <f t="shared" si="11"/>
        <v/>
      </c>
      <c r="P125" s="2"/>
      <c r="Q125" s="125" t="str">
        <f t="shared" si="12"/>
        <v/>
      </c>
      <c r="R125" s="125"/>
      <c r="S125" s="125" t="str">
        <f>IF($Q125="","","Year "&amp;VLOOKUP($Q125,Events!A:AM,S$2,0))</f>
        <v/>
      </c>
      <c r="T125" s="125" t="str">
        <f>IF($Q125="","",VLOOKUP($Q125,Events!A:AM,T$2,0))</f>
        <v/>
      </c>
      <c r="U125" s="125" t="str">
        <f>IF($Q125="","",VLOOKUP($Q125,Events!A:AM,U$2,0))</f>
        <v/>
      </c>
      <c r="V125" s="125" t="str">
        <f>IF($Q125="","",VLOOKUP($Q125,Events!A:AM,V$2,0))</f>
        <v/>
      </c>
      <c r="W125" s="125" t="str">
        <f t="shared" si="13"/>
        <v/>
      </c>
      <c r="X125" s="125" t="str">
        <f>IF($Q125="","",text(VLOOKUP($Q125,Events!A:AM,X$2,0),"MMM dd")&amp;" "&amp;VLOOKUP($Q125,Events!A:AM,X$2+1,0))</f>
        <v/>
      </c>
      <c r="Y125" s="127" t="str">
        <f>IF($Q125="","",TEXT(VLOOKUP($Q125,Events!A:AM,Y$2,0),"0000"))</f>
        <v/>
      </c>
      <c r="Z125" s="127" t="str">
        <f>IF($Q125="","",TEXT(VLOOKUP($Q125,Events!A:AM,Z$2,0),"00000"))</f>
        <v/>
      </c>
      <c r="AA125" s="125" t="str">
        <f t="shared" si="14"/>
        <v/>
      </c>
      <c r="AB125" s="125" t="str">
        <f>IF($Q125="","",VLOOKUP($Q125,Events!A:AM,AB$2,0))</f>
        <v/>
      </c>
      <c r="AC125" s="125" t="str">
        <f t="shared" si="15"/>
        <v/>
      </c>
      <c r="AD125" s="125" t="str">
        <f>IF($Q125="","",IF(VLOOKUP($Q125,Events!A:AQ,AD$2,0)=1,AD$1,""))</f>
        <v/>
      </c>
      <c r="AE125" s="125" t="str">
        <f t="shared" si="16"/>
        <v/>
      </c>
      <c r="AF125" s="125" t="str">
        <f>IF($Q125="","",IF(VLOOKUP($Q125,Events!A:AQ,AF$2,0)=1,AF$1,""))</f>
        <v/>
      </c>
      <c r="AG125" s="125" t="str">
        <f t="shared" si="17"/>
        <v/>
      </c>
      <c r="AH125" s="125" t="str">
        <f>IF($Q125="","",IF(VLOOKUP($Q125,Events!A:AQ,AH$2,0)=1,AH$1,""))</f>
        <v/>
      </c>
      <c r="AI125" s="125" t="str">
        <f t="shared" si="18"/>
        <v/>
      </c>
      <c r="AJ125" s="125" t="str">
        <f>IF($Q125="","",IF(VLOOKUP($Q125,Events!A:AQ,AJ$2,0)=1,AJ$1,""))</f>
        <v/>
      </c>
      <c r="AK125" s="125" t="str">
        <f t="shared" si="19"/>
        <v/>
      </c>
      <c r="AL125" s="125" t="str">
        <f>IF($Q125="","",IF(VLOOKUP($Q125,Events!A:AQ,AL$2,0)=1,AL$1,""))</f>
        <v/>
      </c>
      <c r="AM125" s="125" t="str">
        <f t="shared" si="20"/>
        <v/>
      </c>
      <c r="AN125" s="125" t="str">
        <f>IF($Q125="","",IF(VLOOKUP($Q125,Events!A:AQ,AN$2,0)=1,AN$1,""))</f>
        <v/>
      </c>
      <c r="AO125" s="125" t="str">
        <f t="shared" si="21"/>
        <v/>
      </c>
      <c r="AP125" s="125" t="str">
        <f>IF($Q125="","",IF(VLOOKUP($Q125,Events!A:AQ,AP$2,0)=1,AP$1,""))</f>
        <v/>
      </c>
      <c r="AQ125" s="125" t="str">
        <f t="shared" si="22"/>
        <v/>
      </c>
      <c r="AR125" s="125" t="str">
        <f>IF($Q125="","",IF(VLOOKUP($Q125,Events!A:AQ,AR$2,0)=1,AR$1,""))</f>
        <v/>
      </c>
      <c r="AS125" s="125" t="str">
        <f t="shared" si="23"/>
        <v/>
      </c>
      <c r="AT125" s="125" t="str">
        <f>IF($Q125="","",IF(VLOOKUP($Q125,Events!A:AQ,AT$2,0)=1,AT$1,""))</f>
        <v/>
      </c>
      <c r="AU125" s="2" t="str">
        <f t="shared" si="24"/>
        <v/>
      </c>
      <c r="AW125" s="2"/>
      <c r="AX125" s="2"/>
      <c r="AY125" s="2"/>
    </row>
    <row r="126">
      <c r="A126" s="2">
        <v>124.0</v>
      </c>
      <c r="B126" s="2">
        <f t="shared" si="4"/>
        <v>3</v>
      </c>
      <c r="C126" s="2" t="str">
        <f>Events!AF133</f>
        <v/>
      </c>
      <c r="D126" s="2">
        <f t="shared" si="5"/>
        <v>124</v>
      </c>
      <c r="E126" s="2"/>
      <c r="F126" s="120" t="str">
        <f t="shared" si="1"/>
        <v/>
      </c>
      <c r="G126" s="2"/>
      <c r="H126" s="123" t="str">
        <f t="shared" si="6"/>
        <v/>
      </c>
      <c r="I126" s="123" t="str">
        <f t="shared" ref="I126:J126" si="267">IF($Q126="","",U126)</f>
        <v/>
      </c>
      <c r="J126" s="123" t="str">
        <f t="shared" si="267"/>
        <v/>
      </c>
      <c r="K126" s="123" t="str">
        <f t="shared" si="8"/>
        <v/>
      </c>
      <c r="L126" s="123" t="str">
        <f t="shared" ref="L126:M126" si="268">IF($Q126="","",Y126)</f>
        <v/>
      </c>
      <c r="M126" s="123" t="str">
        <f t="shared" si="268"/>
        <v/>
      </c>
      <c r="N126" s="123" t="str">
        <f t="shared" si="10"/>
        <v/>
      </c>
      <c r="O126" s="123" t="str">
        <f t="shared" si="11"/>
        <v/>
      </c>
      <c r="P126" s="2"/>
      <c r="Q126" s="125" t="str">
        <f t="shared" si="12"/>
        <v/>
      </c>
      <c r="R126" s="125"/>
      <c r="S126" s="125" t="str">
        <f>IF($Q126="","","Year "&amp;VLOOKUP($Q126,Events!A:AM,S$2,0))</f>
        <v/>
      </c>
      <c r="T126" s="125" t="str">
        <f>IF($Q126="","",VLOOKUP($Q126,Events!A:AM,T$2,0))</f>
        <v/>
      </c>
      <c r="U126" s="125" t="str">
        <f>IF($Q126="","",VLOOKUP($Q126,Events!A:AM,U$2,0))</f>
        <v/>
      </c>
      <c r="V126" s="125" t="str">
        <f>IF($Q126="","",VLOOKUP($Q126,Events!A:AM,V$2,0))</f>
        <v/>
      </c>
      <c r="W126" s="125" t="str">
        <f t="shared" si="13"/>
        <v/>
      </c>
      <c r="X126" s="125" t="str">
        <f>IF($Q126="","",text(VLOOKUP($Q126,Events!A:AM,X$2,0),"MMM dd")&amp;" "&amp;VLOOKUP($Q126,Events!A:AM,X$2+1,0))</f>
        <v/>
      </c>
      <c r="Y126" s="127" t="str">
        <f>IF($Q126="","",TEXT(VLOOKUP($Q126,Events!A:AM,Y$2,0),"0000"))</f>
        <v/>
      </c>
      <c r="Z126" s="127" t="str">
        <f>IF($Q126="","",TEXT(VLOOKUP($Q126,Events!A:AM,Z$2,0),"00000"))</f>
        <v/>
      </c>
      <c r="AA126" s="125" t="str">
        <f t="shared" si="14"/>
        <v/>
      </c>
      <c r="AB126" s="125" t="str">
        <f>IF($Q126="","",VLOOKUP($Q126,Events!A:AM,AB$2,0))</f>
        <v/>
      </c>
      <c r="AC126" s="125" t="str">
        <f t="shared" si="15"/>
        <v/>
      </c>
      <c r="AD126" s="125" t="str">
        <f>IF($Q126="","",IF(VLOOKUP($Q126,Events!A:AQ,AD$2,0)=1,AD$1,""))</f>
        <v/>
      </c>
      <c r="AE126" s="125" t="str">
        <f t="shared" si="16"/>
        <v/>
      </c>
      <c r="AF126" s="125" t="str">
        <f>IF($Q126="","",IF(VLOOKUP($Q126,Events!A:AQ,AF$2,0)=1,AF$1,""))</f>
        <v/>
      </c>
      <c r="AG126" s="125" t="str">
        <f t="shared" si="17"/>
        <v/>
      </c>
      <c r="AH126" s="125" t="str">
        <f>IF($Q126="","",IF(VLOOKUP($Q126,Events!A:AQ,AH$2,0)=1,AH$1,""))</f>
        <v/>
      </c>
      <c r="AI126" s="125" t="str">
        <f t="shared" si="18"/>
        <v/>
      </c>
      <c r="AJ126" s="125" t="str">
        <f>IF($Q126="","",IF(VLOOKUP($Q126,Events!A:AQ,AJ$2,0)=1,AJ$1,""))</f>
        <v/>
      </c>
      <c r="AK126" s="125" t="str">
        <f t="shared" si="19"/>
        <v/>
      </c>
      <c r="AL126" s="125" t="str">
        <f>IF($Q126="","",IF(VLOOKUP($Q126,Events!A:AQ,AL$2,0)=1,AL$1,""))</f>
        <v/>
      </c>
      <c r="AM126" s="125" t="str">
        <f t="shared" si="20"/>
        <v/>
      </c>
      <c r="AN126" s="125" t="str">
        <f>IF($Q126="","",IF(VLOOKUP($Q126,Events!A:AQ,AN$2,0)=1,AN$1,""))</f>
        <v/>
      </c>
      <c r="AO126" s="125" t="str">
        <f t="shared" si="21"/>
        <v/>
      </c>
      <c r="AP126" s="125" t="str">
        <f>IF($Q126="","",IF(VLOOKUP($Q126,Events!A:AQ,AP$2,0)=1,AP$1,""))</f>
        <v/>
      </c>
      <c r="AQ126" s="125" t="str">
        <f t="shared" si="22"/>
        <v/>
      </c>
      <c r="AR126" s="125" t="str">
        <f>IF($Q126="","",IF(VLOOKUP($Q126,Events!A:AQ,AR$2,0)=1,AR$1,""))</f>
        <v/>
      </c>
      <c r="AS126" s="125" t="str">
        <f t="shared" si="23"/>
        <v/>
      </c>
      <c r="AT126" s="125" t="str">
        <f>IF($Q126="","",IF(VLOOKUP($Q126,Events!A:AQ,AT$2,0)=1,AT$1,""))</f>
        <v/>
      </c>
      <c r="AU126" s="2" t="str">
        <f t="shared" si="24"/>
        <v/>
      </c>
      <c r="AW126" s="2"/>
      <c r="AX126" s="2"/>
      <c r="AY126" s="2"/>
    </row>
    <row r="127">
      <c r="A127" s="2">
        <v>125.0</v>
      </c>
      <c r="B127" s="2">
        <f t="shared" si="4"/>
        <v>3</v>
      </c>
      <c r="C127" s="2" t="str">
        <f>Events!AF134</f>
        <v/>
      </c>
      <c r="D127" s="2">
        <f t="shared" si="5"/>
        <v>125</v>
      </c>
      <c r="E127" s="2"/>
      <c r="F127" s="120" t="str">
        <f t="shared" si="1"/>
        <v/>
      </c>
      <c r="G127" s="2"/>
      <c r="H127" s="123" t="str">
        <f t="shared" si="6"/>
        <v/>
      </c>
      <c r="I127" s="123" t="str">
        <f t="shared" ref="I127:J127" si="269">IF($Q127="","",U127)</f>
        <v/>
      </c>
      <c r="J127" s="123" t="str">
        <f t="shared" si="269"/>
        <v/>
      </c>
      <c r="K127" s="123" t="str">
        <f t="shared" si="8"/>
        <v/>
      </c>
      <c r="L127" s="123" t="str">
        <f t="shared" ref="L127:M127" si="270">IF($Q127="","",Y127)</f>
        <v/>
      </c>
      <c r="M127" s="123" t="str">
        <f t="shared" si="270"/>
        <v/>
      </c>
      <c r="N127" s="123" t="str">
        <f t="shared" si="10"/>
        <v/>
      </c>
      <c r="O127" s="123" t="str">
        <f t="shared" si="11"/>
        <v/>
      </c>
      <c r="P127" s="2"/>
      <c r="Q127" s="125" t="str">
        <f t="shared" si="12"/>
        <v/>
      </c>
      <c r="R127" s="125"/>
      <c r="S127" s="125" t="str">
        <f>IF($Q127="","","Year "&amp;VLOOKUP($Q127,Events!A:AM,S$2,0))</f>
        <v/>
      </c>
      <c r="T127" s="125" t="str">
        <f>IF($Q127="","",VLOOKUP($Q127,Events!A:AM,T$2,0))</f>
        <v/>
      </c>
      <c r="U127" s="125" t="str">
        <f>IF($Q127="","",VLOOKUP($Q127,Events!A:AM,U$2,0))</f>
        <v/>
      </c>
      <c r="V127" s="125" t="str">
        <f>IF($Q127="","",VLOOKUP($Q127,Events!A:AM,V$2,0))</f>
        <v/>
      </c>
      <c r="W127" s="125" t="str">
        <f t="shared" si="13"/>
        <v/>
      </c>
      <c r="X127" s="125" t="str">
        <f>IF($Q127="","",text(VLOOKUP($Q127,Events!A:AM,X$2,0),"MMM dd")&amp;" "&amp;VLOOKUP($Q127,Events!A:AM,X$2+1,0))</f>
        <v/>
      </c>
      <c r="Y127" s="127" t="str">
        <f>IF($Q127="","",TEXT(VLOOKUP($Q127,Events!A:AM,Y$2,0),"0000"))</f>
        <v/>
      </c>
      <c r="Z127" s="127" t="str">
        <f>IF($Q127="","",TEXT(VLOOKUP($Q127,Events!A:AM,Z$2,0),"00000"))</f>
        <v/>
      </c>
      <c r="AA127" s="125" t="str">
        <f t="shared" si="14"/>
        <v/>
      </c>
      <c r="AB127" s="125" t="str">
        <f>IF($Q127="","",VLOOKUP($Q127,Events!A:AM,AB$2,0))</f>
        <v/>
      </c>
      <c r="AC127" s="125" t="str">
        <f t="shared" si="15"/>
        <v/>
      </c>
      <c r="AD127" s="125" t="str">
        <f>IF($Q127="","",IF(VLOOKUP($Q127,Events!A:AQ,AD$2,0)=1,AD$1,""))</f>
        <v/>
      </c>
      <c r="AE127" s="125" t="str">
        <f t="shared" si="16"/>
        <v/>
      </c>
      <c r="AF127" s="125" t="str">
        <f>IF($Q127="","",IF(VLOOKUP($Q127,Events!A:AQ,AF$2,0)=1,AF$1,""))</f>
        <v/>
      </c>
      <c r="AG127" s="125" t="str">
        <f t="shared" si="17"/>
        <v/>
      </c>
      <c r="AH127" s="125" t="str">
        <f>IF($Q127="","",IF(VLOOKUP($Q127,Events!A:AQ,AH$2,0)=1,AH$1,""))</f>
        <v/>
      </c>
      <c r="AI127" s="125" t="str">
        <f t="shared" si="18"/>
        <v/>
      </c>
      <c r="AJ127" s="125" t="str">
        <f>IF($Q127="","",IF(VLOOKUP($Q127,Events!A:AQ,AJ$2,0)=1,AJ$1,""))</f>
        <v/>
      </c>
      <c r="AK127" s="125" t="str">
        <f t="shared" si="19"/>
        <v/>
      </c>
      <c r="AL127" s="125" t="str">
        <f>IF($Q127="","",IF(VLOOKUP($Q127,Events!A:AQ,AL$2,0)=1,AL$1,""))</f>
        <v/>
      </c>
      <c r="AM127" s="125" t="str">
        <f t="shared" si="20"/>
        <v/>
      </c>
      <c r="AN127" s="125" t="str">
        <f>IF($Q127="","",IF(VLOOKUP($Q127,Events!A:AQ,AN$2,0)=1,AN$1,""))</f>
        <v/>
      </c>
      <c r="AO127" s="125" t="str">
        <f t="shared" si="21"/>
        <v/>
      </c>
      <c r="AP127" s="125" t="str">
        <f>IF($Q127="","",IF(VLOOKUP($Q127,Events!A:AQ,AP$2,0)=1,AP$1,""))</f>
        <v/>
      </c>
      <c r="AQ127" s="125" t="str">
        <f t="shared" si="22"/>
        <v/>
      </c>
      <c r="AR127" s="125" t="str">
        <f>IF($Q127="","",IF(VLOOKUP($Q127,Events!A:AQ,AR$2,0)=1,AR$1,""))</f>
        <v/>
      </c>
      <c r="AS127" s="125" t="str">
        <f t="shared" si="23"/>
        <v/>
      </c>
      <c r="AT127" s="125" t="str">
        <f>IF($Q127="","",IF(VLOOKUP($Q127,Events!A:AQ,AT$2,0)=1,AT$1,""))</f>
        <v/>
      </c>
      <c r="AU127" s="2" t="str">
        <f t="shared" si="24"/>
        <v/>
      </c>
      <c r="AW127" s="2"/>
      <c r="AX127" s="2"/>
      <c r="AY127" s="2"/>
    </row>
    <row r="128">
      <c r="A128" s="2">
        <v>126.0</v>
      </c>
      <c r="B128" s="2">
        <f t="shared" si="4"/>
        <v>3</v>
      </c>
      <c r="C128" s="2" t="str">
        <f>Events!AF135</f>
        <v/>
      </c>
      <c r="D128" s="2">
        <f t="shared" si="5"/>
        <v>126</v>
      </c>
      <c r="E128" s="2"/>
      <c r="F128" s="120" t="str">
        <f t="shared" si="1"/>
        <v/>
      </c>
      <c r="G128" s="2"/>
      <c r="H128" s="123" t="str">
        <f t="shared" si="6"/>
        <v/>
      </c>
      <c r="I128" s="123" t="str">
        <f t="shared" ref="I128:J128" si="271">IF($Q128="","",U128)</f>
        <v/>
      </c>
      <c r="J128" s="123" t="str">
        <f t="shared" si="271"/>
        <v/>
      </c>
      <c r="K128" s="123" t="str">
        <f t="shared" si="8"/>
        <v/>
      </c>
      <c r="L128" s="123" t="str">
        <f t="shared" ref="L128:M128" si="272">IF($Q128="","",Y128)</f>
        <v/>
      </c>
      <c r="M128" s="123" t="str">
        <f t="shared" si="272"/>
        <v/>
      </c>
      <c r="N128" s="123" t="str">
        <f t="shared" si="10"/>
        <v/>
      </c>
      <c r="O128" s="123" t="str">
        <f t="shared" si="11"/>
        <v/>
      </c>
      <c r="P128" s="2"/>
      <c r="Q128" s="125" t="str">
        <f t="shared" si="12"/>
        <v/>
      </c>
      <c r="R128" s="125"/>
      <c r="S128" s="125" t="str">
        <f>IF($Q128="","","Year "&amp;VLOOKUP($Q128,Events!A:AM,S$2,0))</f>
        <v/>
      </c>
      <c r="T128" s="125" t="str">
        <f>IF($Q128="","",VLOOKUP($Q128,Events!A:AM,T$2,0))</f>
        <v/>
      </c>
      <c r="U128" s="125" t="str">
        <f>IF($Q128="","",VLOOKUP($Q128,Events!A:AM,U$2,0))</f>
        <v/>
      </c>
      <c r="V128" s="125" t="str">
        <f>IF($Q128="","",VLOOKUP($Q128,Events!A:AM,V$2,0))</f>
        <v/>
      </c>
      <c r="W128" s="125" t="str">
        <f t="shared" si="13"/>
        <v/>
      </c>
      <c r="X128" s="125" t="str">
        <f>IF($Q128="","",text(VLOOKUP($Q128,Events!A:AM,X$2,0),"MMM dd")&amp;" "&amp;VLOOKUP($Q128,Events!A:AM,X$2+1,0))</f>
        <v/>
      </c>
      <c r="Y128" s="127" t="str">
        <f>IF($Q128="","",TEXT(VLOOKUP($Q128,Events!A:AM,Y$2,0),"0000"))</f>
        <v/>
      </c>
      <c r="Z128" s="127" t="str">
        <f>IF($Q128="","",TEXT(VLOOKUP($Q128,Events!A:AM,Z$2,0),"00000"))</f>
        <v/>
      </c>
      <c r="AA128" s="125" t="str">
        <f t="shared" si="14"/>
        <v/>
      </c>
      <c r="AB128" s="125" t="str">
        <f>IF($Q128="","",VLOOKUP($Q128,Events!A:AM,AB$2,0))</f>
        <v/>
      </c>
      <c r="AC128" s="125" t="str">
        <f t="shared" si="15"/>
        <v/>
      </c>
      <c r="AD128" s="125" t="str">
        <f>IF($Q128="","",IF(VLOOKUP($Q128,Events!A:AQ,AD$2,0)=1,AD$1,""))</f>
        <v/>
      </c>
      <c r="AE128" s="125" t="str">
        <f t="shared" si="16"/>
        <v/>
      </c>
      <c r="AF128" s="125" t="str">
        <f>IF($Q128="","",IF(VLOOKUP($Q128,Events!A:AQ,AF$2,0)=1,AF$1,""))</f>
        <v/>
      </c>
      <c r="AG128" s="125" t="str">
        <f t="shared" si="17"/>
        <v/>
      </c>
      <c r="AH128" s="125" t="str">
        <f>IF($Q128="","",IF(VLOOKUP($Q128,Events!A:AQ,AH$2,0)=1,AH$1,""))</f>
        <v/>
      </c>
      <c r="AI128" s="125" t="str">
        <f t="shared" si="18"/>
        <v/>
      </c>
      <c r="AJ128" s="125" t="str">
        <f>IF($Q128="","",IF(VLOOKUP($Q128,Events!A:AQ,AJ$2,0)=1,AJ$1,""))</f>
        <v/>
      </c>
      <c r="AK128" s="125" t="str">
        <f t="shared" si="19"/>
        <v/>
      </c>
      <c r="AL128" s="125" t="str">
        <f>IF($Q128="","",IF(VLOOKUP($Q128,Events!A:AQ,AL$2,0)=1,AL$1,""))</f>
        <v/>
      </c>
      <c r="AM128" s="125" t="str">
        <f t="shared" si="20"/>
        <v/>
      </c>
      <c r="AN128" s="125" t="str">
        <f>IF($Q128="","",IF(VLOOKUP($Q128,Events!A:AQ,AN$2,0)=1,AN$1,""))</f>
        <v/>
      </c>
      <c r="AO128" s="125" t="str">
        <f t="shared" si="21"/>
        <v/>
      </c>
      <c r="AP128" s="125" t="str">
        <f>IF($Q128="","",IF(VLOOKUP($Q128,Events!A:AQ,AP$2,0)=1,AP$1,""))</f>
        <v/>
      </c>
      <c r="AQ128" s="125" t="str">
        <f t="shared" si="22"/>
        <v/>
      </c>
      <c r="AR128" s="125" t="str">
        <f>IF($Q128="","",IF(VLOOKUP($Q128,Events!A:AQ,AR$2,0)=1,AR$1,""))</f>
        <v/>
      </c>
      <c r="AS128" s="125" t="str">
        <f t="shared" si="23"/>
        <v/>
      </c>
      <c r="AT128" s="125" t="str">
        <f>IF($Q128="","",IF(VLOOKUP($Q128,Events!A:AQ,AT$2,0)=1,AT$1,""))</f>
        <v/>
      </c>
      <c r="AU128" s="2" t="str">
        <f t="shared" si="24"/>
        <v/>
      </c>
      <c r="AW128" s="2"/>
      <c r="AX128" s="2"/>
      <c r="AY128" s="2"/>
    </row>
    <row r="129">
      <c r="A129" s="2">
        <v>127.0</v>
      </c>
      <c r="B129" s="2">
        <f t="shared" si="4"/>
        <v>3</v>
      </c>
      <c r="C129" s="2" t="str">
        <f>Events!AF136</f>
        <v/>
      </c>
      <c r="D129" s="2">
        <f t="shared" si="5"/>
        <v>127</v>
      </c>
      <c r="E129" s="2"/>
      <c r="F129" s="120" t="str">
        <f t="shared" si="1"/>
        <v/>
      </c>
      <c r="G129" s="2"/>
      <c r="H129" s="123" t="str">
        <f t="shared" si="6"/>
        <v/>
      </c>
      <c r="I129" s="123" t="str">
        <f t="shared" ref="I129:J129" si="273">IF($Q129="","",U129)</f>
        <v/>
      </c>
      <c r="J129" s="123" t="str">
        <f t="shared" si="273"/>
        <v/>
      </c>
      <c r="K129" s="123" t="str">
        <f t="shared" si="8"/>
        <v/>
      </c>
      <c r="L129" s="123" t="str">
        <f t="shared" ref="L129:M129" si="274">IF($Q129="","",Y129)</f>
        <v/>
      </c>
      <c r="M129" s="123" t="str">
        <f t="shared" si="274"/>
        <v/>
      </c>
      <c r="N129" s="123" t="str">
        <f t="shared" si="10"/>
        <v/>
      </c>
      <c r="O129" s="123" t="str">
        <f t="shared" si="11"/>
        <v/>
      </c>
      <c r="P129" s="2"/>
      <c r="Q129" s="125" t="str">
        <f t="shared" si="12"/>
        <v/>
      </c>
      <c r="R129" s="125"/>
      <c r="S129" s="125" t="str">
        <f>IF($Q129="","","Year "&amp;VLOOKUP($Q129,Events!A:AM,S$2,0))</f>
        <v/>
      </c>
      <c r="T129" s="125" t="str">
        <f>IF($Q129="","",VLOOKUP($Q129,Events!A:AM,T$2,0))</f>
        <v/>
      </c>
      <c r="U129" s="125" t="str">
        <f>IF($Q129="","",VLOOKUP($Q129,Events!A:AM,U$2,0))</f>
        <v/>
      </c>
      <c r="V129" s="125" t="str">
        <f>IF($Q129="","",VLOOKUP($Q129,Events!A:AM,V$2,0))</f>
        <v/>
      </c>
      <c r="W129" s="125" t="str">
        <f t="shared" si="13"/>
        <v/>
      </c>
      <c r="X129" s="125" t="str">
        <f>IF($Q129="","",text(VLOOKUP($Q129,Events!A:AM,X$2,0),"MMM dd")&amp;" "&amp;VLOOKUP($Q129,Events!A:AM,X$2+1,0))</f>
        <v/>
      </c>
      <c r="Y129" s="127" t="str">
        <f>IF($Q129="","",TEXT(VLOOKUP($Q129,Events!A:AM,Y$2,0),"0000"))</f>
        <v/>
      </c>
      <c r="Z129" s="127" t="str">
        <f>IF($Q129="","",TEXT(VLOOKUP($Q129,Events!A:AM,Z$2,0),"00000"))</f>
        <v/>
      </c>
      <c r="AA129" s="125" t="str">
        <f t="shared" si="14"/>
        <v/>
      </c>
      <c r="AB129" s="125" t="str">
        <f>IF($Q129="","",VLOOKUP($Q129,Events!A:AM,AB$2,0))</f>
        <v/>
      </c>
      <c r="AC129" s="125" t="str">
        <f t="shared" si="15"/>
        <v/>
      </c>
      <c r="AD129" s="125" t="str">
        <f>IF($Q129="","",IF(VLOOKUP($Q129,Events!A:AQ,AD$2,0)=1,AD$1,""))</f>
        <v/>
      </c>
      <c r="AE129" s="125" t="str">
        <f t="shared" si="16"/>
        <v/>
      </c>
      <c r="AF129" s="125" t="str">
        <f>IF($Q129="","",IF(VLOOKUP($Q129,Events!A:AQ,AF$2,0)=1,AF$1,""))</f>
        <v/>
      </c>
      <c r="AG129" s="125" t="str">
        <f t="shared" si="17"/>
        <v/>
      </c>
      <c r="AH129" s="125" t="str">
        <f>IF($Q129="","",IF(VLOOKUP($Q129,Events!A:AQ,AH$2,0)=1,AH$1,""))</f>
        <v/>
      </c>
      <c r="AI129" s="125" t="str">
        <f t="shared" si="18"/>
        <v/>
      </c>
      <c r="AJ129" s="125" t="str">
        <f>IF($Q129="","",IF(VLOOKUP($Q129,Events!A:AQ,AJ$2,0)=1,AJ$1,""))</f>
        <v/>
      </c>
      <c r="AK129" s="125" t="str">
        <f t="shared" si="19"/>
        <v/>
      </c>
      <c r="AL129" s="125" t="str">
        <f>IF($Q129="","",IF(VLOOKUP($Q129,Events!A:AQ,AL$2,0)=1,AL$1,""))</f>
        <v/>
      </c>
      <c r="AM129" s="125" t="str">
        <f t="shared" si="20"/>
        <v/>
      </c>
      <c r="AN129" s="125" t="str">
        <f>IF($Q129="","",IF(VLOOKUP($Q129,Events!A:AQ,AN$2,0)=1,AN$1,""))</f>
        <v/>
      </c>
      <c r="AO129" s="125" t="str">
        <f t="shared" si="21"/>
        <v/>
      </c>
      <c r="AP129" s="125" t="str">
        <f>IF($Q129="","",IF(VLOOKUP($Q129,Events!A:AQ,AP$2,0)=1,AP$1,""))</f>
        <v/>
      </c>
      <c r="AQ129" s="125" t="str">
        <f t="shared" si="22"/>
        <v/>
      </c>
      <c r="AR129" s="125" t="str">
        <f>IF($Q129="","",IF(VLOOKUP($Q129,Events!A:AQ,AR$2,0)=1,AR$1,""))</f>
        <v/>
      </c>
      <c r="AS129" s="125" t="str">
        <f t="shared" si="23"/>
        <v/>
      </c>
      <c r="AT129" s="125" t="str">
        <f>IF($Q129="","",IF(VLOOKUP($Q129,Events!A:AQ,AT$2,0)=1,AT$1,""))</f>
        <v/>
      </c>
      <c r="AU129" s="2" t="str">
        <f t="shared" si="24"/>
        <v/>
      </c>
      <c r="AW129" s="2"/>
      <c r="AX129" s="2"/>
      <c r="AY129" s="128"/>
    </row>
    <row r="130">
      <c r="A130" s="2">
        <v>128.0</v>
      </c>
      <c r="B130" s="2">
        <f t="shared" si="4"/>
        <v>3</v>
      </c>
      <c r="C130" s="2" t="str">
        <f>Events!AF137</f>
        <v/>
      </c>
      <c r="D130" s="2">
        <f t="shared" si="5"/>
        <v>128</v>
      </c>
      <c r="E130" s="2"/>
      <c r="F130" s="120" t="str">
        <f t="shared" si="1"/>
        <v/>
      </c>
      <c r="G130" s="2"/>
      <c r="H130" s="123" t="str">
        <f t="shared" si="6"/>
        <v/>
      </c>
      <c r="I130" s="123" t="str">
        <f t="shared" ref="I130:J130" si="275">IF($Q130="","",U130)</f>
        <v/>
      </c>
      <c r="J130" s="123" t="str">
        <f t="shared" si="275"/>
        <v/>
      </c>
      <c r="K130" s="123" t="str">
        <f t="shared" si="8"/>
        <v/>
      </c>
      <c r="L130" s="123" t="str">
        <f t="shared" ref="L130:M130" si="276">IF($Q130="","",Y130)</f>
        <v/>
      </c>
      <c r="M130" s="123" t="str">
        <f t="shared" si="276"/>
        <v/>
      </c>
      <c r="N130" s="123" t="str">
        <f t="shared" si="10"/>
        <v/>
      </c>
      <c r="O130" s="123" t="str">
        <f t="shared" si="11"/>
        <v/>
      </c>
      <c r="P130" s="2"/>
      <c r="Q130" s="125" t="str">
        <f t="shared" si="12"/>
        <v/>
      </c>
      <c r="R130" s="125"/>
      <c r="S130" s="125" t="str">
        <f>IF($Q130="","","Year "&amp;VLOOKUP($Q130,Events!A:AM,S$2,0))</f>
        <v/>
      </c>
      <c r="T130" s="125" t="str">
        <f>IF($Q130="","",VLOOKUP($Q130,Events!A:AM,T$2,0))</f>
        <v/>
      </c>
      <c r="U130" s="125" t="str">
        <f>IF($Q130="","",VLOOKUP($Q130,Events!A:AM,U$2,0))</f>
        <v/>
      </c>
      <c r="V130" s="125" t="str">
        <f>IF($Q130="","",VLOOKUP($Q130,Events!A:AM,V$2,0))</f>
        <v/>
      </c>
      <c r="W130" s="125" t="str">
        <f t="shared" si="13"/>
        <v/>
      </c>
      <c r="X130" s="125" t="str">
        <f>IF($Q130="","",text(VLOOKUP($Q130,Events!A:AM,X$2,0),"MMM dd")&amp;" "&amp;VLOOKUP($Q130,Events!A:AM,X$2+1,0))</f>
        <v/>
      </c>
      <c r="Y130" s="127" t="str">
        <f>IF($Q130="","",TEXT(VLOOKUP($Q130,Events!A:AM,Y$2,0),"0000"))</f>
        <v/>
      </c>
      <c r="Z130" s="127" t="str">
        <f>IF($Q130="","",TEXT(VLOOKUP($Q130,Events!A:AM,Z$2,0),"00000"))</f>
        <v/>
      </c>
      <c r="AA130" s="125" t="str">
        <f t="shared" si="14"/>
        <v/>
      </c>
      <c r="AB130" s="125" t="str">
        <f>IF($Q130="","",VLOOKUP($Q130,Events!A:AM,AB$2,0))</f>
        <v/>
      </c>
      <c r="AC130" s="125" t="str">
        <f t="shared" si="15"/>
        <v/>
      </c>
      <c r="AD130" s="125" t="str">
        <f>IF($Q130="","",IF(VLOOKUP($Q130,Events!A:AQ,AD$2,0)=1,AD$1,""))</f>
        <v/>
      </c>
      <c r="AE130" s="125" t="str">
        <f t="shared" si="16"/>
        <v/>
      </c>
      <c r="AF130" s="125" t="str">
        <f>IF($Q130="","",IF(VLOOKUP($Q130,Events!A:AQ,AF$2,0)=1,AF$1,""))</f>
        <v/>
      </c>
      <c r="AG130" s="125" t="str">
        <f t="shared" si="17"/>
        <v/>
      </c>
      <c r="AH130" s="125" t="str">
        <f>IF($Q130="","",IF(VLOOKUP($Q130,Events!A:AQ,AH$2,0)=1,AH$1,""))</f>
        <v/>
      </c>
      <c r="AI130" s="125" t="str">
        <f t="shared" si="18"/>
        <v/>
      </c>
      <c r="AJ130" s="125" t="str">
        <f>IF($Q130="","",IF(VLOOKUP($Q130,Events!A:AQ,AJ$2,0)=1,AJ$1,""))</f>
        <v/>
      </c>
      <c r="AK130" s="125" t="str">
        <f t="shared" si="19"/>
        <v/>
      </c>
      <c r="AL130" s="125" t="str">
        <f>IF($Q130="","",IF(VLOOKUP($Q130,Events!A:AQ,AL$2,0)=1,AL$1,""))</f>
        <v/>
      </c>
      <c r="AM130" s="125" t="str">
        <f t="shared" si="20"/>
        <v/>
      </c>
      <c r="AN130" s="125" t="str">
        <f>IF($Q130="","",IF(VLOOKUP($Q130,Events!A:AQ,AN$2,0)=1,AN$1,""))</f>
        <v/>
      </c>
      <c r="AO130" s="125" t="str">
        <f t="shared" si="21"/>
        <v/>
      </c>
      <c r="AP130" s="125" t="str">
        <f>IF($Q130="","",IF(VLOOKUP($Q130,Events!A:AQ,AP$2,0)=1,AP$1,""))</f>
        <v/>
      </c>
      <c r="AQ130" s="125" t="str">
        <f t="shared" si="22"/>
        <v/>
      </c>
      <c r="AR130" s="125" t="str">
        <f>IF($Q130="","",IF(VLOOKUP($Q130,Events!A:AQ,AR$2,0)=1,AR$1,""))</f>
        <v/>
      </c>
      <c r="AS130" s="125" t="str">
        <f t="shared" si="23"/>
        <v/>
      </c>
      <c r="AT130" s="125" t="str">
        <f>IF($Q130="","",IF(VLOOKUP($Q130,Events!A:AQ,AT$2,0)=1,AT$1,""))</f>
        <v/>
      </c>
      <c r="AU130" s="2" t="str">
        <f t="shared" si="24"/>
        <v/>
      </c>
      <c r="AW130" s="2"/>
      <c r="AX130" s="2"/>
      <c r="AY130" s="2"/>
    </row>
    <row r="131">
      <c r="A131" s="2">
        <v>129.0</v>
      </c>
      <c r="B131" s="2">
        <f t="shared" si="4"/>
        <v>3</v>
      </c>
      <c r="C131" s="2" t="str">
        <f>Events!AF138</f>
        <v/>
      </c>
      <c r="D131" s="2">
        <f t="shared" si="5"/>
        <v>129</v>
      </c>
      <c r="E131" s="2"/>
      <c r="F131" s="120" t="str">
        <f t="shared" si="1"/>
        <v/>
      </c>
      <c r="G131" s="2"/>
      <c r="H131" s="123" t="str">
        <f t="shared" si="6"/>
        <v/>
      </c>
      <c r="I131" s="123" t="str">
        <f t="shared" ref="I131:J131" si="277">IF($Q131="","",U131)</f>
        <v/>
      </c>
      <c r="J131" s="123" t="str">
        <f t="shared" si="277"/>
        <v/>
      </c>
      <c r="K131" s="123" t="str">
        <f t="shared" si="8"/>
        <v/>
      </c>
      <c r="L131" s="123" t="str">
        <f t="shared" ref="L131:M131" si="278">IF($Q131="","",Y131)</f>
        <v/>
      </c>
      <c r="M131" s="123" t="str">
        <f t="shared" si="278"/>
        <v/>
      </c>
      <c r="N131" s="123" t="str">
        <f t="shared" si="10"/>
        <v/>
      </c>
      <c r="O131" s="123" t="str">
        <f t="shared" si="11"/>
        <v/>
      </c>
      <c r="P131" s="2"/>
      <c r="Q131" s="125" t="str">
        <f t="shared" si="12"/>
        <v/>
      </c>
      <c r="R131" s="125"/>
      <c r="S131" s="125" t="str">
        <f>IF($Q131="","","Year "&amp;VLOOKUP($Q131,Events!A:AM,S$2,0))</f>
        <v/>
      </c>
      <c r="T131" s="125" t="str">
        <f>IF($Q131="","",VLOOKUP($Q131,Events!A:AM,T$2,0))</f>
        <v/>
      </c>
      <c r="U131" s="125" t="str">
        <f>IF($Q131="","",VLOOKUP($Q131,Events!A:AM,U$2,0))</f>
        <v/>
      </c>
      <c r="V131" s="125" t="str">
        <f>IF($Q131="","",VLOOKUP($Q131,Events!A:AM,V$2,0))</f>
        <v/>
      </c>
      <c r="W131" s="125" t="str">
        <f t="shared" si="13"/>
        <v/>
      </c>
      <c r="X131" s="125" t="str">
        <f>IF($Q131="","",text(VLOOKUP($Q131,Events!A:AM,X$2,0),"MMM dd")&amp;" "&amp;VLOOKUP($Q131,Events!A:AM,X$2+1,0))</f>
        <v/>
      </c>
      <c r="Y131" s="127" t="str">
        <f>IF($Q131="","",TEXT(VLOOKUP($Q131,Events!A:AM,Y$2,0),"0000"))</f>
        <v/>
      </c>
      <c r="Z131" s="127" t="str">
        <f>IF($Q131="","",TEXT(VLOOKUP($Q131,Events!A:AM,Z$2,0),"00000"))</f>
        <v/>
      </c>
      <c r="AA131" s="125" t="str">
        <f t="shared" si="14"/>
        <v/>
      </c>
      <c r="AB131" s="125" t="str">
        <f>IF($Q131="","",VLOOKUP($Q131,Events!A:AM,AB$2,0))</f>
        <v/>
      </c>
      <c r="AC131" s="125" t="str">
        <f t="shared" si="15"/>
        <v/>
      </c>
      <c r="AD131" s="125" t="str">
        <f>IF($Q131="","",IF(VLOOKUP($Q131,Events!A:AQ,AD$2,0)=1,AD$1,""))</f>
        <v/>
      </c>
      <c r="AE131" s="125" t="str">
        <f t="shared" si="16"/>
        <v/>
      </c>
      <c r="AF131" s="125" t="str">
        <f>IF($Q131="","",IF(VLOOKUP($Q131,Events!A:AQ,AF$2,0)=1,AF$1,""))</f>
        <v/>
      </c>
      <c r="AG131" s="125" t="str">
        <f t="shared" si="17"/>
        <v/>
      </c>
      <c r="AH131" s="125" t="str">
        <f>IF($Q131="","",IF(VLOOKUP($Q131,Events!A:AQ,AH$2,0)=1,AH$1,""))</f>
        <v/>
      </c>
      <c r="AI131" s="125" t="str">
        <f t="shared" si="18"/>
        <v/>
      </c>
      <c r="AJ131" s="125" t="str">
        <f>IF($Q131="","",IF(VLOOKUP($Q131,Events!A:AQ,AJ$2,0)=1,AJ$1,""))</f>
        <v/>
      </c>
      <c r="AK131" s="125" t="str">
        <f t="shared" si="19"/>
        <v/>
      </c>
      <c r="AL131" s="125" t="str">
        <f>IF($Q131="","",IF(VLOOKUP($Q131,Events!A:AQ,AL$2,0)=1,AL$1,""))</f>
        <v/>
      </c>
      <c r="AM131" s="125" t="str">
        <f t="shared" si="20"/>
        <v/>
      </c>
      <c r="AN131" s="125" t="str">
        <f>IF($Q131="","",IF(VLOOKUP($Q131,Events!A:AQ,AN$2,0)=1,AN$1,""))</f>
        <v/>
      </c>
      <c r="AO131" s="125" t="str">
        <f t="shared" si="21"/>
        <v/>
      </c>
      <c r="AP131" s="125" t="str">
        <f>IF($Q131="","",IF(VLOOKUP($Q131,Events!A:AQ,AP$2,0)=1,AP$1,""))</f>
        <v/>
      </c>
      <c r="AQ131" s="125" t="str">
        <f t="shared" si="22"/>
        <v/>
      </c>
      <c r="AR131" s="125" t="str">
        <f>IF($Q131="","",IF(VLOOKUP($Q131,Events!A:AQ,AR$2,0)=1,AR$1,""))</f>
        <v/>
      </c>
      <c r="AS131" s="125" t="str">
        <f t="shared" si="23"/>
        <v/>
      </c>
      <c r="AT131" s="125" t="str">
        <f>IF($Q131="","",IF(VLOOKUP($Q131,Events!A:AQ,AT$2,0)=1,AT$1,""))</f>
        <v/>
      </c>
      <c r="AU131" s="2" t="str">
        <f t="shared" si="24"/>
        <v/>
      </c>
      <c r="AW131" s="2"/>
      <c r="AX131" s="2"/>
      <c r="AY131" s="2"/>
    </row>
    <row r="132">
      <c r="A132" s="2">
        <v>130.0</v>
      </c>
      <c r="B132" s="2">
        <f t="shared" si="4"/>
        <v>3</v>
      </c>
      <c r="C132" s="2" t="str">
        <f>Events!AF139</f>
        <v/>
      </c>
      <c r="D132" s="2">
        <f t="shared" si="5"/>
        <v>130</v>
      </c>
      <c r="E132" s="2"/>
      <c r="F132" s="120" t="str">
        <f t="shared" si="1"/>
        <v/>
      </c>
      <c r="G132" s="2"/>
      <c r="H132" s="123" t="str">
        <f t="shared" si="6"/>
        <v/>
      </c>
      <c r="I132" s="123" t="str">
        <f t="shared" ref="I132:J132" si="279">IF($Q132="","",U132)</f>
        <v/>
      </c>
      <c r="J132" s="123" t="str">
        <f t="shared" si="279"/>
        <v/>
      </c>
      <c r="K132" s="123" t="str">
        <f t="shared" si="8"/>
        <v/>
      </c>
      <c r="L132" s="123" t="str">
        <f t="shared" ref="L132:M132" si="280">IF($Q132="","",Y132)</f>
        <v/>
      </c>
      <c r="M132" s="123" t="str">
        <f t="shared" si="280"/>
        <v/>
      </c>
      <c r="N132" s="123" t="str">
        <f t="shared" si="10"/>
        <v/>
      </c>
      <c r="O132" s="123" t="str">
        <f t="shared" si="11"/>
        <v/>
      </c>
      <c r="P132" s="2"/>
      <c r="Q132" s="125" t="str">
        <f t="shared" si="12"/>
        <v/>
      </c>
      <c r="R132" s="125"/>
      <c r="S132" s="125" t="str">
        <f>IF($Q132="","","Year "&amp;VLOOKUP($Q132,Events!A:AM,S$2,0))</f>
        <v/>
      </c>
      <c r="T132" s="125" t="str">
        <f>IF($Q132="","",VLOOKUP($Q132,Events!A:AM,T$2,0))</f>
        <v/>
      </c>
      <c r="U132" s="125" t="str">
        <f>IF($Q132="","",VLOOKUP($Q132,Events!A:AM,U$2,0))</f>
        <v/>
      </c>
      <c r="V132" s="125" t="str">
        <f>IF($Q132="","",VLOOKUP($Q132,Events!A:AM,V$2,0))</f>
        <v/>
      </c>
      <c r="W132" s="125" t="str">
        <f t="shared" si="13"/>
        <v/>
      </c>
      <c r="X132" s="125" t="str">
        <f>IF($Q132="","",text(VLOOKUP($Q132,Events!A:AM,X$2,0),"MMM dd")&amp;" "&amp;VLOOKUP($Q132,Events!A:AM,X$2+1,0))</f>
        <v/>
      </c>
      <c r="Y132" s="127" t="str">
        <f>IF($Q132="","",TEXT(VLOOKUP($Q132,Events!A:AM,Y$2,0),"0000"))</f>
        <v/>
      </c>
      <c r="Z132" s="127" t="str">
        <f>IF($Q132="","",TEXT(VLOOKUP($Q132,Events!A:AM,Z$2,0),"00000"))</f>
        <v/>
      </c>
      <c r="AA132" s="125" t="str">
        <f t="shared" si="14"/>
        <v/>
      </c>
      <c r="AB132" s="125" t="str">
        <f>IF($Q132="","",VLOOKUP($Q132,Events!A:AM,AB$2,0))</f>
        <v/>
      </c>
      <c r="AC132" s="125" t="str">
        <f t="shared" si="15"/>
        <v/>
      </c>
      <c r="AD132" s="125" t="str">
        <f>IF($Q132="","",IF(VLOOKUP($Q132,Events!A:AQ,AD$2,0)=1,AD$1,""))</f>
        <v/>
      </c>
      <c r="AE132" s="125" t="str">
        <f t="shared" si="16"/>
        <v/>
      </c>
      <c r="AF132" s="125" t="str">
        <f>IF($Q132="","",IF(VLOOKUP($Q132,Events!A:AQ,AF$2,0)=1,AF$1,""))</f>
        <v/>
      </c>
      <c r="AG132" s="125" t="str">
        <f t="shared" si="17"/>
        <v/>
      </c>
      <c r="AH132" s="125" t="str">
        <f>IF($Q132="","",IF(VLOOKUP($Q132,Events!A:AQ,AH$2,0)=1,AH$1,""))</f>
        <v/>
      </c>
      <c r="AI132" s="125" t="str">
        <f t="shared" si="18"/>
        <v/>
      </c>
      <c r="AJ132" s="125" t="str">
        <f>IF($Q132="","",IF(VLOOKUP($Q132,Events!A:AQ,AJ$2,0)=1,AJ$1,""))</f>
        <v/>
      </c>
      <c r="AK132" s="125" t="str">
        <f t="shared" si="19"/>
        <v/>
      </c>
      <c r="AL132" s="125" t="str">
        <f>IF($Q132="","",IF(VLOOKUP($Q132,Events!A:AQ,AL$2,0)=1,AL$1,""))</f>
        <v/>
      </c>
      <c r="AM132" s="125" t="str">
        <f t="shared" si="20"/>
        <v/>
      </c>
      <c r="AN132" s="125" t="str">
        <f>IF($Q132="","",IF(VLOOKUP($Q132,Events!A:AQ,AN$2,0)=1,AN$1,""))</f>
        <v/>
      </c>
      <c r="AO132" s="125" t="str">
        <f t="shared" si="21"/>
        <v/>
      </c>
      <c r="AP132" s="125" t="str">
        <f>IF($Q132="","",IF(VLOOKUP($Q132,Events!A:AQ,AP$2,0)=1,AP$1,""))</f>
        <v/>
      </c>
      <c r="AQ132" s="125" t="str">
        <f t="shared" si="22"/>
        <v/>
      </c>
      <c r="AR132" s="125" t="str">
        <f>IF($Q132="","",IF(VLOOKUP($Q132,Events!A:AQ,AR$2,0)=1,AR$1,""))</f>
        <v/>
      </c>
      <c r="AS132" s="125" t="str">
        <f t="shared" si="23"/>
        <v/>
      </c>
      <c r="AT132" s="125" t="str">
        <f>IF($Q132="","",IF(VLOOKUP($Q132,Events!A:AQ,AT$2,0)=1,AT$1,""))</f>
        <v/>
      </c>
      <c r="AU132" s="2" t="str">
        <f t="shared" si="24"/>
        <v/>
      </c>
      <c r="AW132" s="2"/>
      <c r="AX132" s="2"/>
      <c r="AY132" s="2"/>
    </row>
    <row r="133">
      <c r="A133" s="2">
        <v>131.0</v>
      </c>
      <c r="B133" s="2">
        <f t="shared" si="4"/>
        <v>3</v>
      </c>
      <c r="C133" s="2" t="str">
        <f>Events!AF140</f>
        <v/>
      </c>
      <c r="D133" s="2">
        <f t="shared" si="5"/>
        <v>131</v>
      </c>
      <c r="E133" s="2"/>
      <c r="F133" s="120" t="str">
        <f t="shared" si="1"/>
        <v/>
      </c>
      <c r="G133" s="2"/>
      <c r="H133" s="123" t="str">
        <f t="shared" si="6"/>
        <v/>
      </c>
      <c r="I133" s="123" t="str">
        <f t="shared" ref="I133:J133" si="281">IF($Q133="","",U133)</f>
        <v/>
      </c>
      <c r="J133" s="123" t="str">
        <f t="shared" si="281"/>
        <v/>
      </c>
      <c r="K133" s="123" t="str">
        <f t="shared" si="8"/>
        <v/>
      </c>
      <c r="L133" s="123" t="str">
        <f t="shared" ref="L133:M133" si="282">IF($Q133="","",Y133)</f>
        <v/>
      </c>
      <c r="M133" s="123" t="str">
        <f t="shared" si="282"/>
        <v/>
      </c>
      <c r="N133" s="123" t="str">
        <f t="shared" si="10"/>
        <v/>
      </c>
      <c r="O133" s="123" t="str">
        <f t="shared" si="11"/>
        <v/>
      </c>
      <c r="P133" s="2"/>
      <c r="Q133" s="125" t="str">
        <f t="shared" si="12"/>
        <v/>
      </c>
      <c r="R133" s="125"/>
      <c r="S133" s="125" t="str">
        <f>IF($Q133="","","Year "&amp;VLOOKUP($Q133,Events!A:AM,S$2,0))</f>
        <v/>
      </c>
      <c r="T133" s="125" t="str">
        <f>IF($Q133="","",VLOOKUP($Q133,Events!A:AM,T$2,0))</f>
        <v/>
      </c>
      <c r="U133" s="125" t="str">
        <f>IF($Q133="","",VLOOKUP($Q133,Events!A:AM,U$2,0))</f>
        <v/>
      </c>
      <c r="V133" s="125" t="str">
        <f>IF($Q133="","",VLOOKUP($Q133,Events!A:AM,V$2,0))</f>
        <v/>
      </c>
      <c r="W133" s="125" t="str">
        <f t="shared" si="13"/>
        <v/>
      </c>
      <c r="X133" s="125" t="str">
        <f>IF($Q133="","",text(VLOOKUP($Q133,Events!A:AM,X$2,0),"MMM dd")&amp;" "&amp;VLOOKUP($Q133,Events!A:AM,X$2+1,0))</f>
        <v/>
      </c>
      <c r="Y133" s="127" t="str">
        <f>IF($Q133="","",TEXT(VLOOKUP($Q133,Events!A:AM,Y$2,0),"0000"))</f>
        <v/>
      </c>
      <c r="Z133" s="127" t="str">
        <f>IF($Q133="","",TEXT(VLOOKUP($Q133,Events!A:AM,Z$2,0),"00000"))</f>
        <v/>
      </c>
      <c r="AA133" s="125" t="str">
        <f t="shared" si="14"/>
        <v/>
      </c>
      <c r="AB133" s="125" t="str">
        <f>IF($Q133="","",VLOOKUP($Q133,Events!A:AM,AB$2,0))</f>
        <v/>
      </c>
      <c r="AC133" s="125" t="str">
        <f t="shared" si="15"/>
        <v/>
      </c>
      <c r="AD133" s="125" t="str">
        <f>IF($Q133="","",IF(VLOOKUP($Q133,Events!A:AQ,AD$2,0)=1,AD$1,""))</f>
        <v/>
      </c>
      <c r="AE133" s="125" t="str">
        <f t="shared" si="16"/>
        <v/>
      </c>
      <c r="AF133" s="125" t="str">
        <f>IF($Q133="","",IF(VLOOKUP($Q133,Events!A:AQ,AF$2,0)=1,AF$1,""))</f>
        <v/>
      </c>
      <c r="AG133" s="125" t="str">
        <f t="shared" si="17"/>
        <v/>
      </c>
      <c r="AH133" s="125" t="str">
        <f>IF($Q133="","",IF(VLOOKUP($Q133,Events!A:AQ,AH$2,0)=1,AH$1,""))</f>
        <v/>
      </c>
      <c r="AI133" s="125" t="str">
        <f t="shared" si="18"/>
        <v/>
      </c>
      <c r="AJ133" s="125" t="str">
        <f>IF($Q133="","",IF(VLOOKUP($Q133,Events!A:AQ,AJ$2,0)=1,AJ$1,""))</f>
        <v/>
      </c>
      <c r="AK133" s="125" t="str">
        <f t="shared" si="19"/>
        <v/>
      </c>
      <c r="AL133" s="125" t="str">
        <f>IF($Q133="","",IF(VLOOKUP($Q133,Events!A:AQ,AL$2,0)=1,AL$1,""))</f>
        <v/>
      </c>
      <c r="AM133" s="125" t="str">
        <f t="shared" si="20"/>
        <v/>
      </c>
      <c r="AN133" s="125" t="str">
        <f>IF($Q133="","",IF(VLOOKUP($Q133,Events!A:AQ,AN$2,0)=1,AN$1,""))</f>
        <v/>
      </c>
      <c r="AO133" s="125" t="str">
        <f t="shared" si="21"/>
        <v/>
      </c>
      <c r="AP133" s="125" t="str">
        <f>IF($Q133="","",IF(VLOOKUP($Q133,Events!A:AQ,AP$2,0)=1,AP$1,""))</f>
        <v/>
      </c>
      <c r="AQ133" s="125" t="str">
        <f t="shared" si="22"/>
        <v/>
      </c>
      <c r="AR133" s="125" t="str">
        <f>IF($Q133="","",IF(VLOOKUP($Q133,Events!A:AQ,AR$2,0)=1,AR$1,""))</f>
        <v/>
      </c>
      <c r="AS133" s="125" t="str">
        <f t="shared" si="23"/>
        <v/>
      </c>
      <c r="AT133" s="125" t="str">
        <f>IF($Q133="","",IF(VLOOKUP($Q133,Events!A:AQ,AT$2,0)=1,AT$1,""))</f>
        <v/>
      </c>
      <c r="AU133" s="2" t="str">
        <f t="shared" si="24"/>
        <v/>
      </c>
      <c r="AW133" s="2"/>
      <c r="AX133" s="2"/>
      <c r="AY133" s="2"/>
    </row>
    <row r="134">
      <c r="A134" s="2">
        <v>132.0</v>
      </c>
      <c r="B134" s="2">
        <f t="shared" si="4"/>
        <v>3</v>
      </c>
      <c r="C134" s="2" t="str">
        <f>Events!AF141</f>
        <v/>
      </c>
      <c r="D134" s="2">
        <f t="shared" si="5"/>
        <v>132</v>
      </c>
      <c r="E134" s="2"/>
      <c r="F134" s="120" t="str">
        <f t="shared" si="1"/>
        <v/>
      </c>
      <c r="G134" s="2"/>
      <c r="H134" s="123" t="str">
        <f t="shared" si="6"/>
        <v/>
      </c>
      <c r="I134" s="123" t="str">
        <f t="shared" ref="I134:J134" si="283">IF($Q134="","",U134)</f>
        <v/>
      </c>
      <c r="J134" s="123" t="str">
        <f t="shared" si="283"/>
        <v/>
      </c>
      <c r="K134" s="123" t="str">
        <f t="shared" si="8"/>
        <v/>
      </c>
      <c r="L134" s="123" t="str">
        <f t="shared" ref="L134:M134" si="284">IF($Q134="","",Y134)</f>
        <v/>
      </c>
      <c r="M134" s="123" t="str">
        <f t="shared" si="284"/>
        <v/>
      </c>
      <c r="N134" s="123" t="str">
        <f t="shared" si="10"/>
        <v/>
      </c>
      <c r="O134" s="123" t="str">
        <f t="shared" si="11"/>
        <v/>
      </c>
      <c r="P134" s="2"/>
      <c r="Q134" s="125" t="str">
        <f t="shared" si="12"/>
        <v/>
      </c>
      <c r="R134" s="125"/>
      <c r="S134" s="125" t="str">
        <f>IF($Q134="","","Year "&amp;VLOOKUP($Q134,Events!A:AM,S$2,0))</f>
        <v/>
      </c>
      <c r="T134" s="125" t="str">
        <f>IF($Q134="","",VLOOKUP($Q134,Events!A:AM,T$2,0))</f>
        <v/>
      </c>
      <c r="U134" s="125" t="str">
        <f>IF($Q134="","",VLOOKUP($Q134,Events!A:AM,U$2,0))</f>
        <v/>
      </c>
      <c r="V134" s="125" t="str">
        <f>IF($Q134="","",VLOOKUP($Q134,Events!A:AM,V$2,0))</f>
        <v/>
      </c>
      <c r="W134" s="125" t="str">
        <f t="shared" si="13"/>
        <v/>
      </c>
      <c r="X134" s="125" t="str">
        <f>IF($Q134="","",text(VLOOKUP($Q134,Events!A:AM,X$2,0),"MMM dd")&amp;" "&amp;VLOOKUP($Q134,Events!A:AM,X$2+1,0))</f>
        <v/>
      </c>
      <c r="Y134" s="127" t="str">
        <f>IF($Q134="","",TEXT(VLOOKUP($Q134,Events!A:AM,Y$2,0),"0000"))</f>
        <v/>
      </c>
      <c r="Z134" s="127" t="str">
        <f>IF($Q134="","",TEXT(VLOOKUP($Q134,Events!A:AM,Z$2,0),"00000"))</f>
        <v/>
      </c>
      <c r="AA134" s="125" t="str">
        <f t="shared" si="14"/>
        <v/>
      </c>
      <c r="AB134" s="125" t="str">
        <f>IF($Q134="","",VLOOKUP($Q134,Events!A:AM,AB$2,0))</f>
        <v/>
      </c>
      <c r="AC134" s="125" t="str">
        <f t="shared" si="15"/>
        <v/>
      </c>
      <c r="AD134" s="125" t="str">
        <f>IF($Q134="","",IF(VLOOKUP($Q134,Events!A:AQ,AD$2,0)=1,AD$1,""))</f>
        <v/>
      </c>
      <c r="AE134" s="125" t="str">
        <f t="shared" si="16"/>
        <v/>
      </c>
      <c r="AF134" s="125" t="str">
        <f>IF($Q134="","",IF(VLOOKUP($Q134,Events!A:AQ,AF$2,0)=1,AF$1,""))</f>
        <v/>
      </c>
      <c r="AG134" s="125" t="str">
        <f t="shared" si="17"/>
        <v/>
      </c>
      <c r="AH134" s="125" t="str">
        <f>IF($Q134="","",IF(VLOOKUP($Q134,Events!A:AQ,AH$2,0)=1,AH$1,""))</f>
        <v/>
      </c>
      <c r="AI134" s="125" t="str">
        <f t="shared" si="18"/>
        <v/>
      </c>
      <c r="AJ134" s="125" t="str">
        <f>IF($Q134="","",IF(VLOOKUP($Q134,Events!A:AQ,AJ$2,0)=1,AJ$1,""))</f>
        <v/>
      </c>
      <c r="AK134" s="125" t="str">
        <f t="shared" si="19"/>
        <v/>
      </c>
      <c r="AL134" s="125" t="str">
        <f>IF($Q134="","",IF(VLOOKUP($Q134,Events!A:AQ,AL$2,0)=1,AL$1,""))</f>
        <v/>
      </c>
      <c r="AM134" s="125" t="str">
        <f t="shared" si="20"/>
        <v/>
      </c>
      <c r="AN134" s="125" t="str">
        <f>IF($Q134="","",IF(VLOOKUP($Q134,Events!A:AQ,AN$2,0)=1,AN$1,""))</f>
        <v/>
      </c>
      <c r="AO134" s="125" t="str">
        <f t="shared" si="21"/>
        <v/>
      </c>
      <c r="AP134" s="125" t="str">
        <f>IF($Q134="","",IF(VLOOKUP($Q134,Events!A:AQ,AP$2,0)=1,AP$1,""))</f>
        <v/>
      </c>
      <c r="AQ134" s="125" t="str">
        <f t="shared" si="22"/>
        <v/>
      </c>
      <c r="AR134" s="125" t="str">
        <f>IF($Q134="","",IF(VLOOKUP($Q134,Events!A:AQ,AR$2,0)=1,AR$1,""))</f>
        <v/>
      </c>
      <c r="AS134" s="125" t="str">
        <f t="shared" si="23"/>
        <v/>
      </c>
      <c r="AT134" s="125" t="str">
        <f>IF($Q134="","",IF(VLOOKUP($Q134,Events!A:AQ,AT$2,0)=1,AT$1,""))</f>
        <v/>
      </c>
      <c r="AU134" s="2" t="str">
        <f t="shared" si="24"/>
        <v/>
      </c>
      <c r="AW134" s="2"/>
      <c r="AX134" s="2"/>
      <c r="AY134" s="2"/>
    </row>
    <row r="135">
      <c r="A135" s="2">
        <v>133.0</v>
      </c>
      <c r="B135" s="2">
        <f t="shared" si="4"/>
        <v>3</v>
      </c>
      <c r="C135" s="2" t="str">
        <f>Events!AF142</f>
        <v/>
      </c>
      <c r="D135" s="2">
        <f t="shared" si="5"/>
        <v>133</v>
      </c>
      <c r="E135" s="2"/>
      <c r="F135" s="120" t="str">
        <f t="shared" si="1"/>
        <v/>
      </c>
      <c r="G135" s="2"/>
      <c r="H135" s="123" t="str">
        <f t="shared" si="6"/>
        <v/>
      </c>
      <c r="I135" s="123" t="str">
        <f t="shared" ref="I135:J135" si="285">IF($Q135="","",U135)</f>
        <v/>
      </c>
      <c r="J135" s="123" t="str">
        <f t="shared" si="285"/>
        <v/>
      </c>
      <c r="K135" s="123" t="str">
        <f t="shared" si="8"/>
        <v/>
      </c>
      <c r="L135" s="123" t="str">
        <f t="shared" ref="L135:M135" si="286">IF($Q135="","",Y135)</f>
        <v/>
      </c>
      <c r="M135" s="123" t="str">
        <f t="shared" si="286"/>
        <v/>
      </c>
      <c r="N135" s="123" t="str">
        <f t="shared" si="10"/>
        <v/>
      </c>
      <c r="O135" s="123" t="str">
        <f t="shared" si="11"/>
        <v/>
      </c>
      <c r="P135" s="2"/>
      <c r="Q135" s="125" t="str">
        <f t="shared" si="12"/>
        <v/>
      </c>
      <c r="R135" s="125"/>
      <c r="S135" s="125" t="str">
        <f>IF($Q135="","","Year "&amp;VLOOKUP($Q135,Events!A:AM,S$2,0))</f>
        <v/>
      </c>
      <c r="T135" s="125" t="str">
        <f>IF($Q135="","",VLOOKUP($Q135,Events!A:AM,T$2,0))</f>
        <v/>
      </c>
      <c r="U135" s="125" t="str">
        <f>IF($Q135="","",VLOOKUP($Q135,Events!A:AM,U$2,0))</f>
        <v/>
      </c>
      <c r="V135" s="125" t="str">
        <f>IF($Q135="","",VLOOKUP($Q135,Events!A:AM,V$2,0))</f>
        <v/>
      </c>
      <c r="W135" s="125" t="str">
        <f t="shared" si="13"/>
        <v/>
      </c>
      <c r="X135" s="125" t="str">
        <f>IF($Q135="","",text(VLOOKUP($Q135,Events!A:AM,X$2,0),"MMM dd")&amp;" "&amp;VLOOKUP($Q135,Events!A:AM,X$2+1,0))</f>
        <v/>
      </c>
      <c r="Y135" s="127" t="str">
        <f>IF($Q135="","",TEXT(VLOOKUP($Q135,Events!A:AM,Y$2,0),"0000"))</f>
        <v/>
      </c>
      <c r="Z135" s="127" t="str">
        <f>IF($Q135="","",TEXT(VLOOKUP($Q135,Events!A:AM,Z$2,0),"00000"))</f>
        <v/>
      </c>
      <c r="AA135" s="125" t="str">
        <f t="shared" si="14"/>
        <v/>
      </c>
      <c r="AB135" s="125" t="str">
        <f>IF($Q135="","",VLOOKUP($Q135,Events!A:AM,AB$2,0))</f>
        <v/>
      </c>
      <c r="AC135" s="125" t="str">
        <f t="shared" si="15"/>
        <v/>
      </c>
      <c r="AD135" s="125" t="str">
        <f>IF($Q135="","",IF(VLOOKUP($Q135,Events!A:AQ,AD$2,0)=1,AD$1,""))</f>
        <v/>
      </c>
      <c r="AE135" s="125" t="str">
        <f t="shared" si="16"/>
        <v/>
      </c>
      <c r="AF135" s="125" t="str">
        <f>IF($Q135="","",IF(VLOOKUP($Q135,Events!A:AQ,AF$2,0)=1,AF$1,""))</f>
        <v/>
      </c>
      <c r="AG135" s="125" t="str">
        <f t="shared" si="17"/>
        <v/>
      </c>
      <c r="AH135" s="125" t="str">
        <f>IF($Q135="","",IF(VLOOKUP($Q135,Events!A:AQ,AH$2,0)=1,AH$1,""))</f>
        <v/>
      </c>
      <c r="AI135" s="125" t="str">
        <f t="shared" si="18"/>
        <v/>
      </c>
      <c r="AJ135" s="125" t="str">
        <f>IF($Q135="","",IF(VLOOKUP($Q135,Events!A:AQ,AJ$2,0)=1,AJ$1,""))</f>
        <v/>
      </c>
      <c r="AK135" s="125" t="str">
        <f t="shared" si="19"/>
        <v/>
      </c>
      <c r="AL135" s="125" t="str">
        <f>IF($Q135="","",IF(VLOOKUP($Q135,Events!A:AQ,AL$2,0)=1,AL$1,""))</f>
        <v/>
      </c>
      <c r="AM135" s="125" t="str">
        <f t="shared" si="20"/>
        <v/>
      </c>
      <c r="AN135" s="125" t="str">
        <f>IF($Q135="","",IF(VLOOKUP($Q135,Events!A:AQ,AN$2,0)=1,AN$1,""))</f>
        <v/>
      </c>
      <c r="AO135" s="125" t="str">
        <f t="shared" si="21"/>
        <v/>
      </c>
      <c r="AP135" s="125" t="str">
        <f>IF($Q135="","",IF(VLOOKUP($Q135,Events!A:AQ,AP$2,0)=1,AP$1,""))</f>
        <v/>
      </c>
      <c r="AQ135" s="125" t="str">
        <f t="shared" si="22"/>
        <v/>
      </c>
      <c r="AR135" s="125" t="str">
        <f>IF($Q135="","",IF(VLOOKUP($Q135,Events!A:AQ,AR$2,0)=1,AR$1,""))</f>
        <v/>
      </c>
      <c r="AS135" s="125" t="str">
        <f t="shared" si="23"/>
        <v/>
      </c>
      <c r="AT135" s="125" t="str">
        <f>IF($Q135="","",IF(VLOOKUP($Q135,Events!A:AQ,AT$2,0)=1,AT$1,""))</f>
        <v/>
      </c>
      <c r="AU135" s="2" t="str">
        <f t="shared" si="24"/>
        <v/>
      </c>
      <c r="AW135" s="2"/>
      <c r="AX135" s="2"/>
      <c r="AY135" s="2"/>
    </row>
    <row r="136">
      <c r="A136" s="2">
        <v>134.0</v>
      </c>
      <c r="B136" s="2">
        <f t="shared" si="4"/>
        <v>3</v>
      </c>
      <c r="C136" s="2" t="str">
        <f>Events!AF143</f>
        <v/>
      </c>
      <c r="D136" s="2">
        <f t="shared" si="5"/>
        <v>134</v>
      </c>
      <c r="E136" s="2"/>
      <c r="F136" s="120" t="str">
        <f t="shared" si="1"/>
        <v/>
      </c>
      <c r="G136" s="2"/>
      <c r="H136" s="123" t="str">
        <f t="shared" si="6"/>
        <v/>
      </c>
      <c r="I136" s="123" t="str">
        <f t="shared" ref="I136:J136" si="287">IF($Q136="","",U136)</f>
        <v/>
      </c>
      <c r="J136" s="123" t="str">
        <f t="shared" si="287"/>
        <v/>
      </c>
      <c r="K136" s="123" t="str">
        <f t="shared" si="8"/>
        <v/>
      </c>
      <c r="L136" s="123" t="str">
        <f t="shared" ref="L136:M136" si="288">IF($Q136="","",Y136)</f>
        <v/>
      </c>
      <c r="M136" s="123" t="str">
        <f t="shared" si="288"/>
        <v/>
      </c>
      <c r="N136" s="123" t="str">
        <f t="shared" si="10"/>
        <v/>
      </c>
      <c r="O136" s="123" t="str">
        <f t="shared" si="11"/>
        <v/>
      </c>
      <c r="P136" s="2"/>
      <c r="Q136" s="125" t="str">
        <f t="shared" si="12"/>
        <v/>
      </c>
      <c r="R136" s="125"/>
      <c r="S136" s="125" t="str">
        <f>IF($Q136="","","Year "&amp;VLOOKUP($Q136,Events!A:AM,S$2,0))</f>
        <v/>
      </c>
      <c r="T136" s="125" t="str">
        <f>IF($Q136="","",VLOOKUP($Q136,Events!A:AM,T$2,0))</f>
        <v/>
      </c>
      <c r="U136" s="125" t="str">
        <f>IF($Q136="","",VLOOKUP($Q136,Events!A:AM,U$2,0))</f>
        <v/>
      </c>
      <c r="V136" s="125" t="str">
        <f>IF($Q136="","",VLOOKUP($Q136,Events!A:AM,V$2,0))</f>
        <v/>
      </c>
      <c r="W136" s="125" t="str">
        <f t="shared" si="13"/>
        <v/>
      </c>
      <c r="X136" s="125" t="str">
        <f>IF($Q136="","",text(VLOOKUP($Q136,Events!A:AM,X$2,0),"MMM dd")&amp;" "&amp;VLOOKUP($Q136,Events!A:AM,X$2+1,0))</f>
        <v/>
      </c>
      <c r="Y136" s="127" t="str">
        <f>IF($Q136="","",TEXT(VLOOKUP($Q136,Events!A:AM,Y$2,0),"0000"))</f>
        <v/>
      </c>
      <c r="Z136" s="127" t="str">
        <f>IF($Q136="","",TEXT(VLOOKUP($Q136,Events!A:AM,Z$2,0),"00000"))</f>
        <v/>
      </c>
      <c r="AA136" s="125" t="str">
        <f t="shared" si="14"/>
        <v/>
      </c>
      <c r="AB136" s="125" t="str">
        <f>IF($Q136="","",VLOOKUP($Q136,Events!A:AM,AB$2,0))</f>
        <v/>
      </c>
      <c r="AC136" s="125" t="str">
        <f t="shared" si="15"/>
        <v/>
      </c>
      <c r="AD136" s="125" t="str">
        <f>IF($Q136="","",IF(VLOOKUP($Q136,Events!A:AQ,AD$2,0)=1,AD$1,""))</f>
        <v/>
      </c>
      <c r="AE136" s="125" t="str">
        <f t="shared" si="16"/>
        <v/>
      </c>
      <c r="AF136" s="125" t="str">
        <f>IF($Q136="","",IF(VLOOKUP($Q136,Events!A:AQ,AF$2,0)=1,AF$1,""))</f>
        <v/>
      </c>
      <c r="AG136" s="125" t="str">
        <f t="shared" si="17"/>
        <v/>
      </c>
      <c r="AH136" s="125" t="str">
        <f>IF($Q136="","",IF(VLOOKUP($Q136,Events!A:AQ,AH$2,0)=1,AH$1,""))</f>
        <v/>
      </c>
      <c r="AI136" s="125" t="str">
        <f t="shared" si="18"/>
        <v/>
      </c>
      <c r="AJ136" s="125" t="str">
        <f>IF($Q136="","",IF(VLOOKUP($Q136,Events!A:AQ,AJ$2,0)=1,AJ$1,""))</f>
        <v/>
      </c>
      <c r="AK136" s="125" t="str">
        <f t="shared" si="19"/>
        <v/>
      </c>
      <c r="AL136" s="125" t="str">
        <f>IF($Q136="","",IF(VLOOKUP($Q136,Events!A:AQ,AL$2,0)=1,AL$1,""))</f>
        <v/>
      </c>
      <c r="AM136" s="125" t="str">
        <f t="shared" si="20"/>
        <v/>
      </c>
      <c r="AN136" s="125" t="str">
        <f>IF($Q136="","",IF(VLOOKUP($Q136,Events!A:AQ,AN$2,0)=1,AN$1,""))</f>
        <v/>
      </c>
      <c r="AO136" s="125" t="str">
        <f t="shared" si="21"/>
        <v/>
      </c>
      <c r="AP136" s="125" t="str">
        <f>IF($Q136="","",IF(VLOOKUP($Q136,Events!A:AQ,AP$2,0)=1,AP$1,""))</f>
        <v/>
      </c>
      <c r="AQ136" s="125" t="str">
        <f t="shared" si="22"/>
        <v/>
      </c>
      <c r="AR136" s="125" t="str">
        <f>IF($Q136="","",IF(VLOOKUP($Q136,Events!A:AQ,AR$2,0)=1,AR$1,""))</f>
        <v/>
      </c>
      <c r="AS136" s="125" t="str">
        <f t="shared" si="23"/>
        <v/>
      </c>
      <c r="AT136" s="125" t="str">
        <f>IF($Q136="","",IF(VLOOKUP($Q136,Events!A:AQ,AT$2,0)=1,AT$1,""))</f>
        <v/>
      </c>
      <c r="AU136" s="2" t="str">
        <f t="shared" si="24"/>
        <v/>
      </c>
      <c r="AW136" s="2"/>
      <c r="AX136" s="2"/>
      <c r="AY136" s="2"/>
    </row>
    <row r="137">
      <c r="A137" s="2">
        <v>135.0</v>
      </c>
      <c r="B137" s="2">
        <f t="shared" si="4"/>
        <v>3</v>
      </c>
      <c r="C137" s="2" t="str">
        <f>Events!AF144</f>
        <v/>
      </c>
      <c r="D137" s="2">
        <f t="shared" si="5"/>
        <v>135</v>
      </c>
      <c r="E137" s="2"/>
      <c r="F137" s="120" t="str">
        <f t="shared" si="1"/>
        <v/>
      </c>
      <c r="G137" s="2"/>
      <c r="H137" s="123" t="str">
        <f t="shared" si="6"/>
        <v/>
      </c>
      <c r="I137" s="123" t="str">
        <f t="shared" ref="I137:J137" si="289">IF($Q137="","",U137)</f>
        <v/>
      </c>
      <c r="J137" s="123" t="str">
        <f t="shared" si="289"/>
        <v/>
      </c>
      <c r="K137" s="123" t="str">
        <f t="shared" si="8"/>
        <v/>
      </c>
      <c r="L137" s="123" t="str">
        <f t="shared" ref="L137:M137" si="290">IF($Q137="","",Y137)</f>
        <v/>
      </c>
      <c r="M137" s="123" t="str">
        <f t="shared" si="290"/>
        <v/>
      </c>
      <c r="N137" s="123" t="str">
        <f t="shared" si="10"/>
        <v/>
      </c>
      <c r="O137" s="123" t="str">
        <f t="shared" si="11"/>
        <v/>
      </c>
      <c r="P137" s="2"/>
      <c r="Q137" s="125" t="str">
        <f t="shared" si="12"/>
        <v/>
      </c>
      <c r="R137" s="125"/>
      <c r="S137" s="125" t="str">
        <f>IF($Q137="","","Year "&amp;VLOOKUP($Q137,Events!A:AM,S$2,0))</f>
        <v/>
      </c>
      <c r="T137" s="125" t="str">
        <f>IF($Q137="","",VLOOKUP($Q137,Events!A:AM,T$2,0))</f>
        <v/>
      </c>
      <c r="U137" s="125" t="str">
        <f>IF($Q137="","",VLOOKUP($Q137,Events!A:AM,U$2,0))</f>
        <v/>
      </c>
      <c r="V137" s="125" t="str">
        <f>IF($Q137="","",VLOOKUP($Q137,Events!A:AM,V$2,0))</f>
        <v/>
      </c>
      <c r="W137" s="125" t="str">
        <f t="shared" si="13"/>
        <v/>
      </c>
      <c r="X137" s="125" t="str">
        <f>IF($Q137="","",text(VLOOKUP($Q137,Events!A:AM,X$2,0),"MMM dd")&amp;" "&amp;VLOOKUP($Q137,Events!A:AM,X$2+1,0))</f>
        <v/>
      </c>
      <c r="Y137" s="127" t="str">
        <f>IF($Q137="","",TEXT(VLOOKUP($Q137,Events!A:AM,Y$2,0),"0000"))</f>
        <v/>
      </c>
      <c r="Z137" s="127" t="str">
        <f>IF($Q137="","",TEXT(VLOOKUP($Q137,Events!A:AM,Z$2,0),"00000"))</f>
        <v/>
      </c>
      <c r="AA137" s="125" t="str">
        <f t="shared" si="14"/>
        <v/>
      </c>
      <c r="AB137" s="125" t="str">
        <f>IF($Q137="","",VLOOKUP($Q137,Events!A:AM,AB$2,0))</f>
        <v/>
      </c>
      <c r="AC137" s="125" t="str">
        <f t="shared" si="15"/>
        <v/>
      </c>
      <c r="AD137" s="125" t="str">
        <f>IF($Q137="","",IF(VLOOKUP($Q137,Events!A:AQ,AD$2,0)=1,AD$1,""))</f>
        <v/>
      </c>
      <c r="AE137" s="125" t="str">
        <f t="shared" si="16"/>
        <v/>
      </c>
      <c r="AF137" s="125" t="str">
        <f>IF($Q137="","",IF(VLOOKUP($Q137,Events!A:AQ,AF$2,0)=1,AF$1,""))</f>
        <v/>
      </c>
      <c r="AG137" s="125" t="str">
        <f t="shared" si="17"/>
        <v/>
      </c>
      <c r="AH137" s="125" t="str">
        <f>IF($Q137="","",IF(VLOOKUP($Q137,Events!A:AQ,AH$2,0)=1,AH$1,""))</f>
        <v/>
      </c>
      <c r="AI137" s="125" t="str">
        <f t="shared" si="18"/>
        <v/>
      </c>
      <c r="AJ137" s="125" t="str">
        <f>IF($Q137="","",IF(VLOOKUP($Q137,Events!A:AQ,AJ$2,0)=1,AJ$1,""))</f>
        <v/>
      </c>
      <c r="AK137" s="125" t="str">
        <f t="shared" si="19"/>
        <v/>
      </c>
      <c r="AL137" s="125" t="str">
        <f>IF($Q137="","",IF(VLOOKUP($Q137,Events!A:AQ,AL$2,0)=1,AL$1,""))</f>
        <v/>
      </c>
      <c r="AM137" s="125" t="str">
        <f t="shared" si="20"/>
        <v/>
      </c>
      <c r="AN137" s="125" t="str">
        <f>IF($Q137="","",IF(VLOOKUP($Q137,Events!A:AQ,AN$2,0)=1,AN$1,""))</f>
        <v/>
      </c>
      <c r="AO137" s="125" t="str">
        <f t="shared" si="21"/>
        <v/>
      </c>
      <c r="AP137" s="125" t="str">
        <f>IF($Q137="","",IF(VLOOKUP($Q137,Events!A:AQ,AP$2,0)=1,AP$1,""))</f>
        <v/>
      </c>
      <c r="AQ137" s="125" t="str">
        <f t="shared" si="22"/>
        <v/>
      </c>
      <c r="AR137" s="125" t="str">
        <f>IF($Q137="","",IF(VLOOKUP($Q137,Events!A:AQ,AR$2,0)=1,AR$1,""))</f>
        <v/>
      </c>
      <c r="AS137" s="125" t="str">
        <f t="shared" si="23"/>
        <v/>
      </c>
      <c r="AT137" s="125" t="str">
        <f>IF($Q137="","",IF(VLOOKUP($Q137,Events!A:AQ,AT$2,0)=1,AT$1,""))</f>
        <v/>
      </c>
      <c r="AU137" s="2" t="str">
        <f t="shared" si="24"/>
        <v/>
      </c>
      <c r="AW137" s="2"/>
      <c r="AX137" s="2"/>
      <c r="AY137" s="2"/>
    </row>
    <row r="138">
      <c r="A138" s="2">
        <v>136.0</v>
      </c>
      <c r="B138" s="2">
        <f t="shared" si="4"/>
        <v>3</v>
      </c>
      <c r="C138" s="2" t="str">
        <f>Events!AF145</f>
        <v/>
      </c>
      <c r="D138" s="2">
        <f t="shared" si="5"/>
        <v>136</v>
      </c>
      <c r="E138" s="2"/>
      <c r="F138" s="120" t="str">
        <f t="shared" si="1"/>
        <v/>
      </c>
      <c r="G138" s="2"/>
      <c r="H138" s="123" t="str">
        <f t="shared" si="6"/>
        <v/>
      </c>
      <c r="I138" s="123" t="str">
        <f t="shared" ref="I138:J138" si="291">IF($Q138="","",U138)</f>
        <v/>
      </c>
      <c r="J138" s="123" t="str">
        <f t="shared" si="291"/>
        <v/>
      </c>
      <c r="K138" s="123" t="str">
        <f t="shared" si="8"/>
        <v/>
      </c>
      <c r="L138" s="123" t="str">
        <f t="shared" ref="L138:M138" si="292">IF($Q138="","",Y138)</f>
        <v/>
      </c>
      <c r="M138" s="123" t="str">
        <f t="shared" si="292"/>
        <v/>
      </c>
      <c r="N138" s="123" t="str">
        <f t="shared" si="10"/>
        <v/>
      </c>
      <c r="O138" s="123" t="str">
        <f t="shared" si="11"/>
        <v/>
      </c>
      <c r="P138" s="2"/>
      <c r="Q138" s="125" t="str">
        <f t="shared" si="12"/>
        <v/>
      </c>
      <c r="R138" s="125"/>
      <c r="S138" s="125" t="str">
        <f>IF($Q138="","","Year "&amp;VLOOKUP($Q138,Events!A:AM,S$2,0))</f>
        <v/>
      </c>
      <c r="T138" s="125" t="str">
        <f>IF($Q138="","",VLOOKUP($Q138,Events!A:AM,T$2,0))</f>
        <v/>
      </c>
      <c r="U138" s="125" t="str">
        <f>IF($Q138="","",VLOOKUP($Q138,Events!A:AM,U$2,0))</f>
        <v/>
      </c>
      <c r="V138" s="125" t="str">
        <f>IF($Q138="","",VLOOKUP($Q138,Events!A:AM,V$2,0))</f>
        <v/>
      </c>
      <c r="W138" s="125" t="str">
        <f t="shared" si="13"/>
        <v/>
      </c>
      <c r="X138" s="125" t="str">
        <f>IF($Q138="","",text(VLOOKUP($Q138,Events!A:AM,X$2,0),"MMM dd")&amp;" "&amp;VLOOKUP($Q138,Events!A:AM,X$2+1,0))</f>
        <v/>
      </c>
      <c r="Y138" s="127" t="str">
        <f>IF($Q138="","",TEXT(VLOOKUP($Q138,Events!A:AM,Y$2,0),"0000"))</f>
        <v/>
      </c>
      <c r="Z138" s="127" t="str">
        <f>IF($Q138="","",TEXT(VLOOKUP($Q138,Events!A:AM,Z$2,0),"00000"))</f>
        <v/>
      </c>
      <c r="AA138" s="125" t="str">
        <f t="shared" si="14"/>
        <v/>
      </c>
      <c r="AB138" s="125" t="str">
        <f>IF($Q138="","",VLOOKUP($Q138,Events!A:AM,AB$2,0))</f>
        <v/>
      </c>
      <c r="AC138" s="125" t="str">
        <f t="shared" si="15"/>
        <v/>
      </c>
      <c r="AD138" s="125" t="str">
        <f>IF($Q138="","",IF(VLOOKUP($Q138,Events!A:AQ,AD$2,0)=1,AD$1,""))</f>
        <v/>
      </c>
      <c r="AE138" s="125" t="str">
        <f t="shared" si="16"/>
        <v/>
      </c>
      <c r="AF138" s="125" t="str">
        <f>IF($Q138="","",IF(VLOOKUP($Q138,Events!A:AQ,AF$2,0)=1,AF$1,""))</f>
        <v/>
      </c>
      <c r="AG138" s="125" t="str">
        <f t="shared" si="17"/>
        <v/>
      </c>
      <c r="AH138" s="125" t="str">
        <f>IF($Q138="","",IF(VLOOKUP($Q138,Events!A:AQ,AH$2,0)=1,AH$1,""))</f>
        <v/>
      </c>
      <c r="AI138" s="125" t="str">
        <f t="shared" si="18"/>
        <v/>
      </c>
      <c r="AJ138" s="125" t="str">
        <f>IF($Q138="","",IF(VLOOKUP($Q138,Events!A:AQ,AJ$2,0)=1,AJ$1,""))</f>
        <v/>
      </c>
      <c r="AK138" s="125" t="str">
        <f t="shared" si="19"/>
        <v/>
      </c>
      <c r="AL138" s="125" t="str">
        <f>IF($Q138="","",IF(VLOOKUP($Q138,Events!A:AQ,AL$2,0)=1,AL$1,""))</f>
        <v/>
      </c>
      <c r="AM138" s="125" t="str">
        <f t="shared" si="20"/>
        <v/>
      </c>
      <c r="AN138" s="125" t="str">
        <f>IF($Q138="","",IF(VLOOKUP($Q138,Events!A:AQ,AN$2,0)=1,AN$1,""))</f>
        <v/>
      </c>
      <c r="AO138" s="125" t="str">
        <f t="shared" si="21"/>
        <v/>
      </c>
      <c r="AP138" s="125" t="str">
        <f>IF($Q138="","",IF(VLOOKUP($Q138,Events!A:AQ,AP$2,0)=1,AP$1,""))</f>
        <v/>
      </c>
      <c r="AQ138" s="125" t="str">
        <f t="shared" si="22"/>
        <v/>
      </c>
      <c r="AR138" s="125" t="str">
        <f>IF($Q138="","",IF(VLOOKUP($Q138,Events!A:AQ,AR$2,0)=1,AR$1,""))</f>
        <v/>
      </c>
      <c r="AS138" s="125" t="str">
        <f t="shared" si="23"/>
        <v/>
      </c>
      <c r="AT138" s="125" t="str">
        <f>IF($Q138="","",IF(VLOOKUP($Q138,Events!A:AQ,AT$2,0)=1,AT$1,""))</f>
        <v/>
      </c>
      <c r="AU138" s="2" t="str">
        <f t="shared" si="24"/>
        <v/>
      </c>
      <c r="AW138" s="2"/>
      <c r="AX138" s="2"/>
      <c r="AY138" s="2"/>
    </row>
    <row r="139">
      <c r="A139" s="2">
        <v>137.0</v>
      </c>
      <c r="B139" s="2">
        <f t="shared" si="4"/>
        <v>3</v>
      </c>
      <c r="C139" s="2" t="str">
        <f>Events!AF146</f>
        <v/>
      </c>
      <c r="D139" s="2">
        <f t="shared" si="5"/>
        <v>137</v>
      </c>
      <c r="E139" s="2"/>
      <c r="F139" s="120" t="str">
        <f t="shared" si="1"/>
        <v/>
      </c>
      <c r="G139" s="2"/>
      <c r="H139" s="123" t="str">
        <f t="shared" si="6"/>
        <v/>
      </c>
      <c r="I139" s="123" t="str">
        <f t="shared" ref="I139:J139" si="293">IF($Q139="","",U139)</f>
        <v/>
      </c>
      <c r="J139" s="123" t="str">
        <f t="shared" si="293"/>
        <v/>
      </c>
      <c r="K139" s="123" t="str">
        <f t="shared" si="8"/>
        <v/>
      </c>
      <c r="L139" s="123" t="str">
        <f t="shared" ref="L139:M139" si="294">IF($Q139="","",Y139)</f>
        <v/>
      </c>
      <c r="M139" s="123" t="str">
        <f t="shared" si="294"/>
        <v/>
      </c>
      <c r="N139" s="123" t="str">
        <f t="shared" si="10"/>
        <v/>
      </c>
      <c r="O139" s="123" t="str">
        <f t="shared" si="11"/>
        <v/>
      </c>
      <c r="P139" s="2"/>
      <c r="Q139" s="125" t="str">
        <f t="shared" si="12"/>
        <v/>
      </c>
      <c r="R139" s="125"/>
      <c r="S139" s="125" t="str">
        <f>IF($Q139="","","Year "&amp;VLOOKUP($Q139,Events!A:AM,S$2,0))</f>
        <v/>
      </c>
      <c r="T139" s="125" t="str">
        <f>IF($Q139="","",VLOOKUP($Q139,Events!A:AM,T$2,0))</f>
        <v/>
      </c>
      <c r="U139" s="125" t="str">
        <f>IF($Q139="","",VLOOKUP($Q139,Events!A:AM,U$2,0))</f>
        <v/>
      </c>
      <c r="V139" s="125" t="str">
        <f>IF($Q139="","",VLOOKUP($Q139,Events!A:AM,V$2,0))</f>
        <v/>
      </c>
      <c r="W139" s="125" t="str">
        <f t="shared" si="13"/>
        <v/>
      </c>
      <c r="X139" s="125" t="str">
        <f>IF($Q139="","",text(VLOOKUP($Q139,Events!A:AM,X$2,0),"MMM dd")&amp;" "&amp;VLOOKUP($Q139,Events!A:AM,X$2+1,0))</f>
        <v/>
      </c>
      <c r="Y139" s="127" t="str">
        <f>IF($Q139="","",TEXT(VLOOKUP($Q139,Events!A:AM,Y$2,0),"0000"))</f>
        <v/>
      </c>
      <c r="Z139" s="127" t="str">
        <f>IF($Q139="","",TEXT(VLOOKUP($Q139,Events!A:AM,Z$2,0),"00000"))</f>
        <v/>
      </c>
      <c r="AA139" s="125" t="str">
        <f t="shared" si="14"/>
        <v/>
      </c>
      <c r="AB139" s="125" t="str">
        <f>IF($Q139="","",VLOOKUP($Q139,Events!A:AM,AB$2,0))</f>
        <v/>
      </c>
      <c r="AC139" s="125" t="str">
        <f t="shared" si="15"/>
        <v/>
      </c>
      <c r="AD139" s="125" t="str">
        <f>IF($Q139="","",IF(VLOOKUP($Q139,Events!A:AQ,AD$2,0)=1,AD$1,""))</f>
        <v/>
      </c>
      <c r="AE139" s="125" t="str">
        <f t="shared" si="16"/>
        <v/>
      </c>
      <c r="AF139" s="125" t="str">
        <f>IF($Q139="","",IF(VLOOKUP($Q139,Events!A:AQ,AF$2,0)=1,AF$1,""))</f>
        <v/>
      </c>
      <c r="AG139" s="125" t="str">
        <f t="shared" si="17"/>
        <v/>
      </c>
      <c r="AH139" s="125" t="str">
        <f>IF($Q139="","",IF(VLOOKUP($Q139,Events!A:AQ,AH$2,0)=1,AH$1,""))</f>
        <v/>
      </c>
      <c r="AI139" s="125" t="str">
        <f t="shared" si="18"/>
        <v/>
      </c>
      <c r="AJ139" s="125" t="str">
        <f>IF($Q139="","",IF(VLOOKUP($Q139,Events!A:AQ,AJ$2,0)=1,AJ$1,""))</f>
        <v/>
      </c>
      <c r="AK139" s="125" t="str">
        <f t="shared" si="19"/>
        <v/>
      </c>
      <c r="AL139" s="125" t="str">
        <f>IF($Q139="","",IF(VLOOKUP($Q139,Events!A:AQ,AL$2,0)=1,AL$1,""))</f>
        <v/>
      </c>
      <c r="AM139" s="125" t="str">
        <f t="shared" si="20"/>
        <v/>
      </c>
      <c r="AN139" s="125" t="str">
        <f>IF($Q139="","",IF(VLOOKUP($Q139,Events!A:AQ,AN$2,0)=1,AN$1,""))</f>
        <v/>
      </c>
      <c r="AO139" s="125" t="str">
        <f t="shared" si="21"/>
        <v/>
      </c>
      <c r="AP139" s="125" t="str">
        <f>IF($Q139="","",IF(VLOOKUP($Q139,Events!A:AQ,AP$2,0)=1,AP$1,""))</f>
        <v/>
      </c>
      <c r="AQ139" s="125" t="str">
        <f t="shared" si="22"/>
        <v/>
      </c>
      <c r="AR139" s="125" t="str">
        <f>IF($Q139="","",IF(VLOOKUP($Q139,Events!A:AQ,AR$2,0)=1,AR$1,""))</f>
        <v/>
      </c>
      <c r="AS139" s="125" t="str">
        <f t="shared" si="23"/>
        <v/>
      </c>
      <c r="AT139" s="125" t="str">
        <f>IF($Q139="","",IF(VLOOKUP($Q139,Events!A:AQ,AT$2,0)=1,AT$1,""))</f>
        <v/>
      </c>
      <c r="AU139" s="2" t="str">
        <f t="shared" si="24"/>
        <v/>
      </c>
      <c r="AW139" s="2"/>
      <c r="AX139" s="2"/>
      <c r="AY139" s="2"/>
    </row>
    <row r="140">
      <c r="A140" s="2">
        <v>138.0</v>
      </c>
      <c r="B140" s="2">
        <f t="shared" si="4"/>
        <v>3</v>
      </c>
      <c r="C140" s="2" t="str">
        <f>Events!AF147</f>
        <v/>
      </c>
      <c r="D140" s="2">
        <f t="shared" si="5"/>
        <v>138</v>
      </c>
      <c r="E140" s="2"/>
      <c r="F140" s="120" t="str">
        <f t="shared" si="1"/>
        <v/>
      </c>
      <c r="G140" s="2"/>
      <c r="H140" s="123" t="str">
        <f t="shared" si="6"/>
        <v/>
      </c>
      <c r="I140" s="123" t="str">
        <f t="shared" ref="I140:J140" si="295">IF($Q140="","",U140)</f>
        <v/>
      </c>
      <c r="J140" s="123" t="str">
        <f t="shared" si="295"/>
        <v/>
      </c>
      <c r="K140" s="123" t="str">
        <f t="shared" si="8"/>
        <v/>
      </c>
      <c r="L140" s="123" t="str">
        <f t="shared" ref="L140:M140" si="296">IF($Q140="","",Y140)</f>
        <v/>
      </c>
      <c r="M140" s="123" t="str">
        <f t="shared" si="296"/>
        <v/>
      </c>
      <c r="N140" s="123" t="str">
        <f t="shared" si="10"/>
        <v/>
      </c>
      <c r="O140" s="123" t="str">
        <f t="shared" si="11"/>
        <v/>
      </c>
      <c r="P140" s="2"/>
      <c r="Q140" s="125" t="str">
        <f t="shared" si="12"/>
        <v/>
      </c>
      <c r="R140" s="125"/>
      <c r="S140" s="125" t="str">
        <f>IF($Q140="","","Year "&amp;VLOOKUP($Q140,Events!A:AM,S$2,0))</f>
        <v/>
      </c>
      <c r="T140" s="125" t="str">
        <f>IF($Q140="","",VLOOKUP($Q140,Events!A:AM,T$2,0))</f>
        <v/>
      </c>
      <c r="U140" s="125" t="str">
        <f>IF($Q140="","",VLOOKUP($Q140,Events!A:AM,U$2,0))</f>
        <v/>
      </c>
      <c r="V140" s="125" t="str">
        <f>IF($Q140="","",VLOOKUP($Q140,Events!A:AM,V$2,0))</f>
        <v/>
      </c>
      <c r="W140" s="125" t="str">
        <f t="shared" si="13"/>
        <v/>
      </c>
      <c r="X140" s="125" t="str">
        <f>IF($Q140="","",text(VLOOKUP($Q140,Events!A:AM,X$2,0),"MMM dd")&amp;" "&amp;VLOOKUP($Q140,Events!A:AM,X$2+1,0))</f>
        <v/>
      </c>
      <c r="Y140" s="127" t="str">
        <f>IF($Q140="","",TEXT(VLOOKUP($Q140,Events!A:AM,Y$2,0),"0000"))</f>
        <v/>
      </c>
      <c r="Z140" s="127" t="str">
        <f>IF($Q140="","",TEXT(VLOOKUP($Q140,Events!A:AM,Z$2,0),"00000"))</f>
        <v/>
      </c>
      <c r="AA140" s="125" t="str">
        <f t="shared" si="14"/>
        <v/>
      </c>
      <c r="AB140" s="125" t="str">
        <f>IF($Q140="","",VLOOKUP($Q140,Events!A:AM,AB$2,0))</f>
        <v/>
      </c>
      <c r="AC140" s="125" t="str">
        <f t="shared" si="15"/>
        <v/>
      </c>
      <c r="AD140" s="125" t="str">
        <f>IF($Q140="","",IF(VLOOKUP($Q140,Events!A:AQ,AD$2,0)=1,AD$1,""))</f>
        <v/>
      </c>
      <c r="AE140" s="125" t="str">
        <f t="shared" si="16"/>
        <v/>
      </c>
      <c r="AF140" s="125" t="str">
        <f>IF($Q140="","",IF(VLOOKUP($Q140,Events!A:AQ,AF$2,0)=1,AF$1,""))</f>
        <v/>
      </c>
      <c r="AG140" s="125" t="str">
        <f t="shared" si="17"/>
        <v/>
      </c>
      <c r="AH140" s="125" t="str">
        <f>IF($Q140="","",IF(VLOOKUP($Q140,Events!A:AQ,AH$2,0)=1,AH$1,""))</f>
        <v/>
      </c>
      <c r="AI140" s="125" t="str">
        <f t="shared" si="18"/>
        <v/>
      </c>
      <c r="AJ140" s="125" t="str">
        <f>IF($Q140="","",IF(VLOOKUP($Q140,Events!A:AQ,AJ$2,0)=1,AJ$1,""))</f>
        <v/>
      </c>
      <c r="AK140" s="125" t="str">
        <f t="shared" si="19"/>
        <v/>
      </c>
      <c r="AL140" s="125" t="str">
        <f>IF($Q140="","",IF(VLOOKUP($Q140,Events!A:AQ,AL$2,0)=1,AL$1,""))</f>
        <v/>
      </c>
      <c r="AM140" s="125" t="str">
        <f t="shared" si="20"/>
        <v/>
      </c>
      <c r="AN140" s="125" t="str">
        <f>IF($Q140="","",IF(VLOOKUP($Q140,Events!A:AQ,AN$2,0)=1,AN$1,""))</f>
        <v/>
      </c>
      <c r="AO140" s="125" t="str">
        <f t="shared" si="21"/>
        <v/>
      </c>
      <c r="AP140" s="125" t="str">
        <f>IF($Q140="","",IF(VLOOKUP($Q140,Events!A:AQ,AP$2,0)=1,AP$1,""))</f>
        <v/>
      </c>
      <c r="AQ140" s="125" t="str">
        <f t="shared" si="22"/>
        <v/>
      </c>
      <c r="AR140" s="125" t="str">
        <f>IF($Q140="","",IF(VLOOKUP($Q140,Events!A:AQ,AR$2,0)=1,AR$1,""))</f>
        <v/>
      </c>
      <c r="AS140" s="125" t="str">
        <f t="shared" si="23"/>
        <v/>
      </c>
      <c r="AT140" s="125" t="str">
        <f>IF($Q140="","",IF(VLOOKUP($Q140,Events!A:AQ,AT$2,0)=1,AT$1,""))</f>
        <v/>
      </c>
      <c r="AU140" s="2" t="str">
        <f t="shared" si="24"/>
        <v/>
      </c>
      <c r="AW140" s="2"/>
      <c r="AX140" s="2"/>
      <c r="AY140" s="2"/>
    </row>
    <row r="141">
      <c r="A141" s="2">
        <v>139.0</v>
      </c>
      <c r="B141" s="2">
        <f t="shared" si="4"/>
        <v>3</v>
      </c>
      <c r="C141" s="2" t="str">
        <f>Events!AF148</f>
        <v/>
      </c>
      <c r="D141" s="2">
        <f t="shared" si="5"/>
        <v>139</v>
      </c>
      <c r="E141" s="2"/>
      <c r="F141" s="120" t="str">
        <f t="shared" si="1"/>
        <v/>
      </c>
      <c r="G141" s="2"/>
      <c r="H141" s="123" t="str">
        <f t="shared" si="6"/>
        <v/>
      </c>
      <c r="I141" s="123" t="str">
        <f t="shared" ref="I141:J141" si="297">IF($Q141="","",U141)</f>
        <v/>
      </c>
      <c r="J141" s="123" t="str">
        <f t="shared" si="297"/>
        <v/>
      </c>
      <c r="K141" s="123" t="str">
        <f t="shared" si="8"/>
        <v/>
      </c>
      <c r="L141" s="123" t="str">
        <f t="shared" ref="L141:M141" si="298">IF($Q141="","",Y141)</f>
        <v/>
      </c>
      <c r="M141" s="123" t="str">
        <f t="shared" si="298"/>
        <v/>
      </c>
      <c r="N141" s="123" t="str">
        <f t="shared" si="10"/>
        <v/>
      </c>
      <c r="O141" s="123" t="str">
        <f t="shared" si="11"/>
        <v/>
      </c>
      <c r="P141" s="2"/>
      <c r="Q141" s="125" t="str">
        <f t="shared" si="12"/>
        <v/>
      </c>
      <c r="R141" s="125"/>
      <c r="S141" s="125" t="str">
        <f>IF($Q141="","","Year "&amp;VLOOKUP($Q141,Events!A:AM,S$2,0))</f>
        <v/>
      </c>
      <c r="T141" s="125" t="str">
        <f>IF($Q141="","",VLOOKUP($Q141,Events!A:AM,T$2,0))</f>
        <v/>
      </c>
      <c r="U141" s="125" t="str">
        <f>IF($Q141="","",VLOOKUP($Q141,Events!A:AM,U$2,0))</f>
        <v/>
      </c>
      <c r="V141" s="125" t="str">
        <f>IF($Q141="","",VLOOKUP($Q141,Events!A:AM,V$2,0))</f>
        <v/>
      </c>
      <c r="W141" s="125" t="str">
        <f t="shared" si="13"/>
        <v/>
      </c>
      <c r="X141" s="125" t="str">
        <f>IF($Q141="","",text(VLOOKUP($Q141,Events!A:AM,X$2,0),"MMM dd")&amp;" "&amp;VLOOKUP($Q141,Events!A:AM,X$2+1,0))</f>
        <v/>
      </c>
      <c r="Y141" s="127" t="str">
        <f>IF($Q141="","",TEXT(VLOOKUP($Q141,Events!A:AM,Y$2,0),"0000"))</f>
        <v/>
      </c>
      <c r="Z141" s="127" t="str">
        <f>IF($Q141="","",TEXT(VLOOKUP($Q141,Events!A:AM,Z$2,0),"00000"))</f>
        <v/>
      </c>
      <c r="AA141" s="125" t="str">
        <f t="shared" si="14"/>
        <v/>
      </c>
      <c r="AB141" s="125" t="str">
        <f>IF($Q141="","",VLOOKUP($Q141,Events!A:AM,AB$2,0))</f>
        <v/>
      </c>
      <c r="AC141" s="125" t="str">
        <f t="shared" si="15"/>
        <v/>
      </c>
      <c r="AD141" s="125" t="str">
        <f>IF($Q141="","",IF(VLOOKUP($Q141,Events!A:AQ,AD$2,0)=1,AD$1,""))</f>
        <v/>
      </c>
      <c r="AE141" s="125" t="str">
        <f t="shared" si="16"/>
        <v/>
      </c>
      <c r="AF141" s="125" t="str">
        <f>IF($Q141="","",IF(VLOOKUP($Q141,Events!A:AQ,AF$2,0)=1,AF$1,""))</f>
        <v/>
      </c>
      <c r="AG141" s="125" t="str">
        <f t="shared" si="17"/>
        <v/>
      </c>
      <c r="AH141" s="125" t="str">
        <f>IF($Q141="","",IF(VLOOKUP($Q141,Events!A:AQ,AH$2,0)=1,AH$1,""))</f>
        <v/>
      </c>
      <c r="AI141" s="125" t="str">
        <f t="shared" si="18"/>
        <v/>
      </c>
      <c r="AJ141" s="125" t="str">
        <f>IF($Q141="","",IF(VLOOKUP($Q141,Events!A:AQ,AJ$2,0)=1,AJ$1,""))</f>
        <v/>
      </c>
      <c r="AK141" s="125" t="str">
        <f t="shared" si="19"/>
        <v/>
      </c>
      <c r="AL141" s="125" t="str">
        <f>IF($Q141="","",IF(VLOOKUP($Q141,Events!A:AQ,AL$2,0)=1,AL$1,""))</f>
        <v/>
      </c>
      <c r="AM141" s="125" t="str">
        <f t="shared" si="20"/>
        <v/>
      </c>
      <c r="AN141" s="125" t="str">
        <f>IF($Q141="","",IF(VLOOKUP($Q141,Events!A:AQ,AN$2,0)=1,AN$1,""))</f>
        <v/>
      </c>
      <c r="AO141" s="125" t="str">
        <f t="shared" si="21"/>
        <v/>
      </c>
      <c r="AP141" s="125" t="str">
        <f>IF($Q141="","",IF(VLOOKUP($Q141,Events!A:AQ,AP$2,0)=1,AP$1,""))</f>
        <v/>
      </c>
      <c r="AQ141" s="125" t="str">
        <f t="shared" si="22"/>
        <v/>
      </c>
      <c r="AR141" s="125" t="str">
        <f>IF($Q141="","",IF(VLOOKUP($Q141,Events!A:AQ,AR$2,0)=1,AR$1,""))</f>
        <v/>
      </c>
      <c r="AS141" s="125" t="str">
        <f t="shared" si="23"/>
        <v/>
      </c>
      <c r="AT141" s="125" t="str">
        <f>IF($Q141="","",IF(VLOOKUP($Q141,Events!A:AQ,AT$2,0)=1,AT$1,""))</f>
        <v/>
      </c>
      <c r="AU141" s="2" t="str">
        <f t="shared" si="24"/>
        <v/>
      </c>
      <c r="AW141" s="2"/>
      <c r="AX141" s="2"/>
      <c r="AY141" s="128"/>
    </row>
    <row r="142">
      <c r="A142" s="2">
        <v>140.0</v>
      </c>
      <c r="B142" s="2">
        <f t="shared" si="4"/>
        <v>3</v>
      </c>
      <c r="C142" s="2" t="str">
        <f>Events!AF149</f>
        <v/>
      </c>
      <c r="D142" s="2">
        <f t="shared" si="5"/>
        <v>140</v>
      </c>
      <c r="E142" s="2"/>
      <c r="F142" s="120" t="str">
        <f t="shared" si="1"/>
        <v/>
      </c>
      <c r="G142" s="2"/>
      <c r="H142" s="123" t="str">
        <f t="shared" si="6"/>
        <v/>
      </c>
      <c r="I142" s="123" t="str">
        <f t="shared" ref="I142:J142" si="299">IF($Q142="","",U142)</f>
        <v/>
      </c>
      <c r="J142" s="123" t="str">
        <f t="shared" si="299"/>
        <v/>
      </c>
      <c r="K142" s="123" t="str">
        <f t="shared" si="8"/>
        <v/>
      </c>
      <c r="L142" s="123" t="str">
        <f t="shared" ref="L142:M142" si="300">IF($Q142="","",Y142)</f>
        <v/>
      </c>
      <c r="M142" s="123" t="str">
        <f t="shared" si="300"/>
        <v/>
      </c>
      <c r="N142" s="123" t="str">
        <f t="shared" si="10"/>
        <v/>
      </c>
      <c r="O142" s="123" t="str">
        <f t="shared" si="11"/>
        <v/>
      </c>
      <c r="P142" s="2"/>
      <c r="Q142" s="125" t="str">
        <f t="shared" si="12"/>
        <v/>
      </c>
      <c r="R142" s="125"/>
      <c r="S142" s="125" t="str">
        <f>IF($Q142="","","Year "&amp;VLOOKUP($Q142,Events!A:AM,S$2,0))</f>
        <v/>
      </c>
      <c r="T142" s="125" t="str">
        <f>IF($Q142="","",VLOOKUP($Q142,Events!A:AM,T$2,0))</f>
        <v/>
      </c>
      <c r="U142" s="125" t="str">
        <f>IF($Q142="","",VLOOKUP($Q142,Events!A:AM,U$2,0))</f>
        <v/>
      </c>
      <c r="V142" s="125" t="str">
        <f>IF($Q142="","",VLOOKUP($Q142,Events!A:AM,V$2,0))</f>
        <v/>
      </c>
      <c r="W142" s="125" t="str">
        <f t="shared" si="13"/>
        <v/>
      </c>
      <c r="X142" s="125" t="str">
        <f>IF($Q142="","",text(VLOOKUP($Q142,Events!A:AM,X$2,0),"MMM dd")&amp;" "&amp;VLOOKUP($Q142,Events!A:AM,X$2+1,0))</f>
        <v/>
      </c>
      <c r="Y142" s="127" t="str">
        <f>IF($Q142="","",TEXT(VLOOKUP($Q142,Events!A:AM,Y$2,0),"0000"))</f>
        <v/>
      </c>
      <c r="Z142" s="127" t="str">
        <f>IF($Q142="","",TEXT(VLOOKUP($Q142,Events!A:AM,Z$2,0),"00000"))</f>
        <v/>
      </c>
      <c r="AA142" s="125" t="str">
        <f t="shared" si="14"/>
        <v/>
      </c>
      <c r="AB142" s="125" t="str">
        <f>IF($Q142="","",VLOOKUP($Q142,Events!A:AM,AB$2,0))</f>
        <v/>
      </c>
      <c r="AC142" s="125" t="str">
        <f t="shared" si="15"/>
        <v/>
      </c>
      <c r="AD142" s="125" t="str">
        <f>IF($Q142="","",IF(VLOOKUP($Q142,Events!A:AQ,AD$2,0)=1,AD$1,""))</f>
        <v/>
      </c>
      <c r="AE142" s="125" t="str">
        <f t="shared" si="16"/>
        <v/>
      </c>
      <c r="AF142" s="125" t="str">
        <f>IF($Q142="","",IF(VLOOKUP($Q142,Events!A:AQ,AF$2,0)=1,AF$1,""))</f>
        <v/>
      </c>
      <c r="AG142" s="125" t="str">
        <f t="shared" si="17"/>
        <v/>
      </c>
      <c r="AH142" s="125" t="str">
        <f>IF($Q142="","",IF(VLOOKUP($Q142,Events!A:AQ,AH$2,0)=1,AH$1,""))</f>
        <v/>
      </c>
      <c r="AI142" s="125" t="str">
        <f t="shared" si="18"/>
        <v/>
      </c>
      <c r="AJ142" s="125" t="str">
        <f>IF($Q142="","",IF(VLOOKUP($Q142,Events!A:AQ,AJ$2,0)=1,AJ$1,""))</f>
        <v/>
      </c>
      <c r="AK142" s="125" t="str">
        <f t="shared" si="19"/>
        <v/>
      </c>
      <c r="AL142" s="125" t="str">
        <f>IF($Q142="","",IF(VLOOKUP($Q142,Events!A:AQ,AL$2,0)=1,AL$1,""))</f>
        <v/>
      </c>
      <c r="AM142" s="125" t="str">
        <f t="shared" si="20"/>
        <v/>
      </c>
      <c r="AN142" s="125" t="str">
        <f>IF($Q142="","",IF(VLOOKUP($Q142,Events!A:AQ,AN$2,0)=1,AN$1,""))</f>
        <v/>
      </c>
      <c r="AO142" s="125" t="str">
        <f t="shared" si="21"/>
        <v/>
      </c>
      <c r="AP142" s="125" t="str">
        <f>IF($Q142="","",IF(VLOOKUP($Q142,Events!A:AQ,AP$2,0)=1,AP$1,""))</f>
        <v/>
      </c>
      <c r="AQ142" s="125" t="str">
        <f t="shared" si="22"/>
        <v/>
      </c>
      <c r="AR142" s="125" t="str">
        <f>IF($Q142="","",IF(VLOOKUP($Q142,Events!A:AQ,AR$2,0)=1,AR$1,""))</f>
        <v/>
      </c>
      <c r="AS142" s="125" t="str">
        <f t="shared" si="23"/>
        <v/>
      </c>
      <c r="AT142" s="125" t="str">
        <f>IF($Q142="","",IF(VLOOKUP($Q142,Events!A:AQ,AT$2,0)=1,AT$1,""))</f>
        <v/>
      </c>
      <c r="AU142" s="2" t="str">
        <f t="shared" si="24"/>
        <v/>
      </c>
      <c r="AW142" s="2"/>
      <c r="AX142" s="2"/>
      <c r="AY142" s="2"/>
    </row>
    <row r="143">
      <c r="A143" s="2">
        <v>141.0</v>
      </c>
      <c r="B143" s="2">
        <f t="shared" si="4"/>
        <v>3</v>
      </c>
      <c r="C143" s="2" t="str">
        <f>Events!AF150</f>
        <v/>
      </c>
      <c r="D143" s="2">
        <f t="shared" si="5"/>
        <v>141</v>
      </c>
      <c r="E143" s="2"/>
      <c r="F143" s="120" t="str">
        <f t="shared" si="1"/>
        <v/>
      </c>
      <c r="G143" s="2"/>
      <c r="H143" s="123" t="str">
        <f t="shared" si="6"/>
        <v/>
      </c>
      <c r="I143" s="123" t="str">
        <f t="shared" ref="I143:J143" si="301">IF($Q143="","",U143)</f>
        <v/>
      </c>
      <c r="J143" s="123" t="str">
        <f t="shared" si="301"/>
        <v/>
      </c>
      <c r="K143" s="123" t="str">
        <f t="shared" si="8"/>
        <v/>
      </c>
      <c r="L143" s="123" t="str">
        <f t="shared" ref="L143:M143" si="302">IF($Q143="","",Y143)</f>
        <v/>
      </c>
      <c r="M143" s="123" t="str">
        <f t="shared" si="302"/>
        <v/>
      </c>
      <c r="N143" s="123" t="str">
        <f t="shared" si="10"/>
        <v/>
      </c>
      <c r="O143" s="123" t="str">
        <f t="shared" si="11"/>
        <v/>
      </c>
      <c r="P143" s="2"/>
      <c r="Q143" s="125" t="str">
        <f t="shared" si="12"/>
        <v/>
      </c>
      <c r="R143" s="125"/>
      <c r="S143" s="125" t="str">
        <f>IF($Q143="","","Year "&amp;VLOOKUP($Q143,Events!A:AM,S$2,0))</f>
        <v/>
      </c>
      <c r="T143" s="125" t="str">
        <f>IF($Q143="","",VLOOKUP($Q143,Events!A:AM,T$2,0))</f>
        <v/>
      </c>
      <c r="U143" s="125" t="str">
        <f>IF($Q143="","",VLOOKUP($Q143,Events!A:AM,U$2,0))</f>
        <v/>
      </c>
      <c r="V143" s="125" t="str">
        <f>IF($Q143="","",VLOOKUP($Q143,Events!A:AM,V$2,0))</f>
        <v/>
      </c>
      <c r="W143" s="125" t="str">
        <f t="shared" si="13"/>
        <v/>
      </c>
      <c r="X143" s="125" t="str">
        <f>IF($Q143="","",text(VLOOKUP($Q143,Events!A:AM,X$2,0),"MMM dd")&amp;" "&amp;VLOOKUP($Q143,Events!A:AM,X$2+1,0))</f>
        <v/>
      </c>
      <c r="Y143" s="127" t="str">
        <f>IF($Q143="","",TEXT(VLOOKUP($Q143,Events!A:AM,Y$2,0),"0000"))</f>
        <v/>
      </c>
      <c r="Z143" s="127" t="str">
        <f>IF($Q143="","",TEXT(VLOOKUP($Q143,Events!A:AM,Z$2,0),"00000"))</f>
        <v/>
      </c>
      <c r="AA143" s="125" t="str">
        <f t="shared" si="14"/>
        <v/>
      </c>
      <c r="AB143" s="125" t="str">
        <f>IF($Q143="","",VLOOKUP($Q143,Events!A:AM,AB$2,0))</f>
        <v/>
      </c>
      <c r="AC143" s="125" t="str">
        <f t="shared" si="15"/>
        <v/>
      </c>
      <c r="AD143" s="125" t="str">
        <f>IF($Q143="","",IF(VLOOKUP($Q143,Events!A:AQ,AD$2,0)=1,AD$1,""))</f>
        <v/>
      </c>
      <c r="AE143" s="125" t="str">
        <f t="shared" si="16"/>
        <v/>
      </c>
      <c r="AF143" s="125" t="str">
        <f>IF($Q143="","",IF(VLOOKUP($Q143,Events!A:AQ,AF$2,0)=1,AF$1,""))</f>
        <v/>
      </c>
      <c r="AG143" s="125" t="str">
        <f t="shared" si="17"/>
        <v/>
      </c>
      <c r="AH143" s="125" t="str">
        <f>IF($Q143="","",IF(VLOOKUP($Q143,Events!A:AQ,AH$2,0)=1,AH$1,""))</f>
        <v/>
      </c>
      <c r="AI143" s="125" t="str">
        <f t="shared" si="18"/>
        <v/>
      </c>
      <c r="AJ143" s="125" t="str">
        <f>IF($Q143="","",IF(VLOOKUP($Q143,Events!A:AQ,AJ$2,0)=1,AJ$1,""))</f>
        <v/>
      </c>
      <c r="AK143" s="125" t="str">
        <f t="shared" si="19"/>
        <v/>
      </c>
      <c r="AL143" s="125" t="str">
        <f>IF($Q143="","",IF(VLOOKUP($Q143,Events!A:AQ,AL$2,0)=1,AL$1,""))</f>
        <v/>
      </c>
      <c r="AM143" s="125" t="str">
        <f t="shared" si="20"/>
        <v/>
      </c>
      <c r="AN143" s="125" t="str">
        <f>IF($Q143="","",IF(VLOOKUP($Q143,Events!A:AQ,AN$2,0)=1,AN$1,""))</f>
        <v/>
      </c>
      <c r="AO143" s="125" t="str">
        <f t="shared" si="21"/>
        <v/>
      </c>
      <c r="AP143" s="125" t="str">
        <f>IF($Q143="","",IF(VLOOKUP($Q143,Events!A:AQ,AP$2,0)=1,AP$1,""))</f>
        <v/>
      </c>
      <c r="AQ143" s="125" t="str">
        <f t="shared" si="22"/>
        <v/>
      </c>
      <c r="AR143" s="125" t="str">
        <f>IF($Q143="","",IF(VLOOKUP($Q143,Events!A:AQ,AR$2,0)=1,AR$1,""))</f>
        <v/>
      </c>
      <c r="AS143" s="125" t="str">
        <f t="shared" si="23"/>
        <v/>
      </c>
      <c r="AT143" s="125" t="str">
        <f>IF($Q143="","",IF(VLOOKUP($Q143,Events!A:AQ,AT$2,0)=1,AT$1,""))</f>
        <v/>
      </c>
      <c r="AU143" s="2" t="str">
        <f t="shared" si="24"/>
        <v/>
      </c>
      <c r="AW143" s="2"/>
      <c r="AX143" s="2"/>
      <c r="AY143" s="2"/>
    </row>
    <row r="144">
      <c r="A144" s="2">
        <v>142.0</v>
      </c>
      <c r="B144" s="2">
        <f t="shared" si="4"/>
        <v>3</v>
      </c>
      <c r="C144" s="2" t="str">
        <f>Events!AF151</f>
        <v/>
      </c>
      <c r="D144" s="2">
        <f t="shared" si="5"/>
        <v>142</v>
      </c>
      <c r="E144" s="2"/>
      <c r="F144" s="120" t="str">
        <f t="shared" si="1"/>
        <v/>
      </c>
      <c r="G144" s="2"/>
      <c r="H144" s="123" t="str">
        <f t="shared" si="6"/>
        <v/>
      </c>
      <c r="I144" s="123" t="str">
        <f t="shared" ref="I144:J144" si="303">IF($Q144="","",U144)</f>
        <v/>
      </c>
      <c r="J144" s="123" t="str">
        <f t="shared" si="303"/>
        <v/>
      </c>
      <c r="K144" s="123" t="str">
        <f t="shared" si="8"/>
        <v/>
      </c>
      <c r="L144" s="123" t="str">
        <f t="shared" ref="L144:M144" si="304">IF($Q144="","",Y144)</f>
        <v/>
      </c>
      <c r="M144" s="123" t="str">
        <f t="shared" si="304"/>
        <v/>
      </c>
      <c r="N144" s="123" t="str">
        <f t="shared" si="10"/>
        <v/>
      </c>
      <c r="O144" s="123" t="str">
        <f t="shared" si="11"/>
        <v/>
      </c>
      <c r="P144" s="2"/>
      <c r="Q144" s="125" t="str">
        <f t="shared" si="12"/>
        <v/>
      </c>
      <c r="R144" s="125"/>
      <c r="S144" s="125" t="str">
        <f>IF($Q144="","","Year "&amp;VLOOKUP($Q144,Events!A:AM,S$2,0))</f>
        <v/>
      </c>
      <c r="T144" s="125" t="str">
        <f>IF($Q144="","",VLOOKUP($Q144,Events!A:AM,T$2,0))</f>
        <v/>
      </c>
      <c r="U144" s="125" t="str">
        <f>IF($Q144="","",VLOOKUP($Q144,Events!A:AM,U$2,0))</f>
        <v/>
      </c>
      <c r="V144" s="125" t="str">
        <f>IF($Q144="","",VLOOKUP($Q144,Events!A:AM,V$2,0))</f>
        <v/>
      </c>
      <c r="W144" s="125" t="str">
        <f t="shared" si="13"/>
        <v/>
      </c>
      <c r="X144" s="125" t="str">
        <f>IF($Q144="","",text(VLOOKUP($Q144,Events!A:AM,X$2,0),"MMM dd")&amp;" "&amp;VLOOKUP($Q144,Events!A:AM,X$2+1,0))</f>
        <v/>
      </c>
      <c r="Y144" s="127" t="str">
        <f>IF($Q144="","",TEXT(VLOOKUP($Q144,Events!A:AM,Y$2,0),"0000"))</f>
        <v/>
      </c>
      <c r="Z144" s="127" t="str">
        <f>IF($Q144="","",TEXT(VLOOKUP($Q144,Events!A:AM,Z$2,0),"00000"))</f>
        <v/>
      </c>
      <c r="AA144" s="125" t="str">
        <f t="shared" si="14"/>
        <v/>
      </c>
      <c r="AB144" s="125" t="str">
        <f>IF($Q144="","",VLOOKUP($Q144,Events!A:AM,AB$2,0))</f>
        <v/>
      </c>
      <c r="AC144" s="125" t="str">
        <f t="shared" si="15"/>
        <v/>
      </c>
      <c r="AD144" s="125" t="str">
        <f>IF($Q144="","",IF(VLOOKUP($Q144,Events!A:AQ,AD$2,0)=1,AD$1,""))</f>
        <v/>
      </c>
      <c r="AE144" s="125" t="str">
        <f t="shared" si="16"/>
        <v/>
      </c>
      <c r="AF144" s="125" t="str">
        <f>IF($Q144="","",IF(VLOOKUP($Q144,Events!A:AQ,AF$2,0)=1,AF$1,""))</f>
        <v/>
      </c>
      <c r="AG144" s="125" t="str">
        <f t="shared" si="17"/>
        <v/>
      </c>
      <c r="AH144" s="125" t="str">
        <f>IF($Q144="","",IF(VLOOKUP($Q144,Events!A:AQ,AH$2,0)=1,AH$1,""))</f>
        <v/>
      </c>
      <c r="AI144" s="125" t="str">
        <f t="shared" si="18"/>
        <v/>
      </c>
      <c r="AJ144" s="125" t="str">
        <f>IF($Q144="","",IF(VLOOKUP($Q144,Events!A:AQ,AJ$2,0)=1,AJ$1,""))</f>
        <v/>
      </c>
      <c r="AK144" s="125" t="str">
        <f t="shared" si="19"/>
        <v/>
      </c>
      <c r="AL144" s="125" t="str">
        <f>IF($Q144="","",IF(VLOOKUP($Q144,Events!A:AQ,AL$2,0)=1,AL$1,""))</f>
        <v/>
      </c>
      <c r="AM144" s="125" t="str">
        <f t="shared" si="20"/>
        <v/>
      </c>
      <c r="AN144" s="125" t="str">
        <f>IF($Q144="","",IF(VLOOKUP($Q144,Events!A:AQ,AN$2,0)=1,AN$1,""))</f>
        <v/>
      </c>
      <c r="AO144" s="125" t="str">
        <f t="shared" si="21"/>
        <v/>
      </c>
      <c r="AP144" s="125" t="str">
        <f>IF($Q144="","",IF(VLOOKUP($Q144,Events!A:AQ,AP$2,0)=1,AP$1,""))</f>
        <v/>
      </c>
      <c r="AQ144" s="125" t="str">
        <f t="shared" si="22"/>
        <v/>
      </c>
      <c r="AR144" s="125" t="str">
        <f>IF($Q144="","",IF(VLOOKUP($Q144,Events!A:AQ,AR$2,0)=1,AR$1,""))</f>
        <v/>
      </c>
      <c r="AS144" s="125" t="str">
        <f t="shared" si="23"/>
        <v/>
      </c>
      <c r="AT144" s="125" t="str">
        <f>IF($Q144="","",IF(VLOOKUP($Q144,Events!A:AQ,AT$2,0)=1,AT$1,""))</f>
        <v/>
      </c>
      <c r="AU144" s="2" t="str">
        <f t="shared" si="24"/>
        <v/>
      </c>
      <c r="AW144" s="2"/>
      <c r="AX144" s="2"/>
      <c r="AY144" s="2"/>
    </row>
    <row r="145">
      <c r="A145" s="2">
        <v>143.0</v>
      </c>
      <c r="B145" s="2">
        <f t="shared" si="4"/>
        <v>3</v>
      </c>
      <c r="C145" s="2" t="str">
        <f>Events!AF152</f>
        <v/>
      </c>
      <c r="D145" s="2">
        <f t="shared" si="5"/>
        <v>143</v>
      </c>
      <c r="E145" s="2"/>
      <c r="F145" s="120" t="str">
        <f t="shared" si="1"/>
        <v/>
      </c>
      <c r="G145" s="2"/>
      <c r="H145" s="123" t="str">
        <f t="shared" si="6"/>
        <v/>
      </c>
      <c r="I145" s="123" t="str">
        <f t="shared" ref="I145:J145" si="305">IF($Q145="","",U145)</f>
        <v/>
      </c>
      <c r="J145" s="123" t="str">
        <f t="shared" si="305"/>
        <v/>
      </c>
      <c r="K145" s="123" t="str">
        <f t="shared" si="8"/>
        <v/>
      </c>
      <c r="L145" s="123" t="str">
        <f t="shared" ref="L145:M145" si="306">IF($Q145="","",Y145)</f>
        <v/>
      </c>
      <c r="M145" s="123" t="str">
        <f t="shared" si="306"/>
        <v/>
      </c>
      <c r="N145" s="123" t="str">
        <f t="shared" si="10"/>
        <v/>
      </c>
      <c r="O145" s="123" t="str">
        <f t="shared" si="11"/>
        <v/>
      </c>
      <c r="P145" s="2"/>
      <c r="Q145" s="125" t="str">
        <f t="shared" si="12"/>
        <v/>
      </c>
      <c r="R145" s="125"/>
      <c r="S145" s="125" t="str">
        <f>IF($Q145="","","Year "&amp;VLOOKUP($Q145,Events!A:AM,S$2,0))</f>
        <v/>
      </c>
      <c r="T145" s="125" t="str">
        <f>IF($Q145="","",VLOOKUP($Q145,Events!A:AM,T$2,0))</f>
        <v/>
      </c>
      <c r="U145" s="125" t="str">
        <f>IF($Q145="","",VLOOKUP($Q145,Events!A:AM,U$2,0))</f>
        <v/>
      </c>
      <c r="V145" s="125" t="str">
        <f>IF($Q145="","",VLOOKUP($Q145,Events!A:AM,V$2,0))</f>
        <v/>
      </c>
      <c r="W145" s="125" t="str">
        <f t="shared" si="13"/>
        <v/>
      </c>
      <c r="X145" s="125" t="str">
        <f>IF($Q145="","",text(VLOOKUP($Q145,Events!A:AM,X$2,0),"MMM dd")&amp;" "&amp;VLOOKUP($Q145,Events!A:AM,X$2+1,0))</f>
        <v/>
      </c>
      <c r="Y145" s="127" t="str">
        <f>IF($Q145="","",TEXT(VLOOKUP($Q145,Events!A:AM,Y$2,0),"0000"))</f>
        <v/>
      </c>
      <c r="Z145" s="127" t="str">
        <f>IF($Q145="","",TEXT(VLOOKUP($Q145,Events!A:AM,Z$2,0),"00000"))</f>
        <v/>
      </c>
      <c r="AA145" s="125" t="str">
        <f t="shared" si="14"/>
        <v/>
      </c>
      <c r="AB145" s="125" t="str">
        <f>IF($Q145="","",VLOOKUP($Q145,Events!A:AM,AB$2,0))</f>
        <v/>
      </c>
      <c r="AC145" s="125" t="str">
        <f t="shared" si="15"/>
        <v/>
      </c>
      <c r="AD145" s="125" t="str">
        <f>IF($Q145="","",IF(VLOOKUP($Q145,Events!A:AQ,AD$2,0)=1,AD$1,""))</f>
        <v/>
      </c>
      <c r="AE145" s="125" t="str">
        <f t="shared" si="16"/>
        <v/>
      </c>
      <c r="AF145" s="125" t="str">
        <f>IF($Q145="","",IF(VLOOKUP($Q145,Events!A:AQ,AF$2,0)=1,AF$1,""))</f>
        <v/>
      </c>
      <c r="AG145" s="125" t="str">
        <f t="shared" si="17"/>
        <v/>
      </c>
      <c r="AH145" s="125" t="str">
        <f>IF($Q145="","",IF(VLOOKUP($Q145,Events!A:AQ,AH$2,0)=1,AH$1,""))</f>
        <v/>
      </c>
      <c r="AI145" s="125" t="str">
        <f t="shared" si="18"/>
        <v/>
      </c>
      <c r="AJ145" s="125" t="str">
        <f>IF($Q145="","",IF(VLOOKUP($Q145,Events!A:AQ,AJ$2,0)=1,AJ$1,""))</f>
        <v/>
      </c>
      <c r="AK145" s="125" t="str">
        <f t="shared" si="19"/>
        <v/>
      </c>
      <c r="AL145" s="125" t="str">
        <f>IF($Q145="","",IF(VLOOKUP($Q145,Events!A:AQ,AL$2,0)=1,AL$1,""))</f>
        <v/>
      </c>
      <c r="AM145" s="125" t="str">
        <f t="shared" si="20"/>
        <v/>
      </c>
      <c r="AN145" s="125" t="str">
        <f>IF($Q145="","",IF(VLOOKUP($Q145,Events!A:AQ,AN$2,0)=1,AN$1,""))</f>
        <v/>
      </c>
      <c r="AO145" s="125" t="str">
        <f t="shared" si="21"/>
        <v/>
      </c>
      <c r="AP145" s="125" t="str">
        <f>IF($Q145="","",IF(VLOOKUP($Q145,Events!A:AQ,AP$2,0)=1,AP$1,""))</f>
        <v/>
      </c>
      <c r="AQ145" s="125" t="str">
        <f t="shared" si="22"/>
        <v/>
      </c>
      <c r="AR145" s="125" t="str">
        <f>IF($Q145="","",IF(VLOOKUP($Q145,Events!A:AQ,AR$2,0)=1,AR$1,""))</f>
        <v/>
      </c>
      <c r="AS145" s="125" t="str">
        <f t="shared" si="23"/>
        <v/>
      </c>
      <c r="AT145" s="125" t="str">
        <f>IF($Q145="","",IF(VLOOKUP($Q145,Events!A:AQ,AT$2,0)=1,AT$1,""))</f>
        <v/>
      </c>
      <c r="AU145" s="2" t="str">
        <f t="shared" si="24"/>
        <v/>
      </c>
      <c r="AW145" s="2"/>
      <c r="AX145" s="2"/>
      <c r="AY145" s="2"/>
    </row>
    <row r="146">
      <c r="A146" s="2">
        <v>144.0</v>
      </c>
      <c r="B146" s="2">
        <f t="shared" si="4"/>
        <v>3</v>
      </c>
      <c r="C146" s="2" t="str">
        <f>Events!AF153</f>
        <v/>
      </c>
      <c r="D146" s="2">
        <f t="shared" si="5"/>
        <v>144</v>
      </c>
      <c r="E146" s="2"/>
      <c r="F146" s="120" t="str">
        <f t="shared" si="1"/>
        <v/>
      </c>
      <c r="G146" s="2"/>
      <c r="H146" s="123" t="str">
        <f t="shared" si="6"/>
        <v/>
      </c>
      <c r="I146" s="123" t="str">
        <f t="shared" ref="I146:J146" si="307">IF($Q146="","",U146)</f>
        <v/>
      </c>
      <c r="J146" s="123" t="str">
        <f t="shared" si="307"/>
        <v/>
      </c>
      <c r="K146" s="123" t="str">
        <f t="shared" si="8"/>
        <v/>
      </c>
      <c r="L146" s="123" t="str">
        <f t="shared" ref="L146:M146" si="308">IF($Q146="","",Y146)</f>
        <v/>
      </c>
      <c r="M146" s="123" t="str">
        <f t="shared" si="308"/>
        <v/>
      </c>
      <c r="N146" s="123" t="str">
        <f t="shared" si="10"/>
        <v/>
      </c>
      <c r="O146" s="123" t="str">
        <f t="shared" si="11"/>
        <v/>
      </c>
      <c r="P146" s="2"/>
      <c r="Q146" s="125" t="str">
        <f t="shared" si="12"/>
        <v/>
      </c>
      <c r="R146" s="125"/>
      <c r="S146" s="125" t="str">
        <f>IF($Q146="","","Year "&amp;VLOOKUP($Q146,Events!A:AM,S$2,0))</f>
        <v/>
      </c>
      <c r="T146" s="125" t="str">
        <f>IF($Q146="","",VLOOKUP($Q146,Events!A:AM,T$2,0))</f>
        <v/>
      </c>
      <c r="U146" s="125" t="str">
        <f>IF($Q146="","",VLOOKUP($Q146,Events!A:AM,U$2,0))</f>
        <v/>
      </c>
      <c r="V146" s="125" t="str">
        <f>IF($Q146="","",VLOOKUP($Q146,Events!A:AM,V$2,0))</f>
        <v/>
      </c>
      <c r="W146" s="125" t="str">
        <f t="shared" si="13"/>
        <v/>
      </c>
      <c r="X146" s="125" t="str">
        <f>IF($Q146="","",text(VLOOKUP($Q146,Events!A:AM,X$2,0),"MMM dd")&amp;" "&amp;VLOOKUP($Q146,Events!A:AM,X$2+1,0))</f>
        <v/>
      </c>
      <c r="Y146" s="127" t="str">
        <f>IF($Q146="","",TEXT(VLOOKUP($Q146,Events!A:AM,Y$2,0),"0000"))</f>
        <v/>
      </c>
      <c r="Z146" s="127" t="str">
        <f>IF($Q146="","",TEXT(VLOOKUP($Q146,Events!A:AM,Z$2,0),"00000"))</f>
        <v/>
      </c>
      <c r="AA146" s="125" t="str">
        <f t="shared" si="14"/>
        <v/>
      </c>
      <c r="AB146" s="125" t="str">
        <f>IF($Q146="","",VLOOKUP($Q146,Events!A:AM,AB$2,0))</f>
        <v/>
      </c>
      <c r="AC146" s="125" t="str">
        <f t="shared" si="15"/>
        <v/>
      </c>
      <c r="AD146" s="125" t="str">
        <f>IF($Q146="","",IF(VLOOKUP($Q146,Events!A:AQ,AD$2,0)=1,AD$1,""))</f>
        <v/>
      </c>
      <c r="AE146" s="125" t="str">
        <f t="shared" si="16"/>
        <v/>
      </c>
      <c r="AF146" s="125" t="str">
        <f>IF($Q146="","",IF(VLOOKUP($Q146,Events!A:AQ,AF$2,0)=1,AF$1,""))</f>
        <v/>
      </c>
      <c r="AG146" s="125" t="str">
        <f t="shared" si="17"/>
        <v/>
      </c>
      <c r="AH146" s="125" t="str">
        <f>IF($Q146="","",IF(VLOOKUP($Q146,Events!A:AQ,AH$2,0)=1,AH$1,""))</f>
        <v/>
      </c>
      <c r="AI146" s="125" t="str">
        <f t="shared" si="18"/>
        <v/>
      </c>
      <c r="AJ146" s="125" t="str">
        <f>IF($Q146="","",IF(VLOOKUP($Q146,Events!A:AQ,AJ$2,0)=1,AJ$1,""))</f>
        <v/>
      </c>
      <c r="AK146" s="125" t="str">
        <f t="shared" si="19"/>
        <v/>
      </c>
      <c r="AL146" s="125" t="str">
        <f>IF($Q146="","",IF(VLOOKUP($Q146,Events!A:AQ,AL$2,0)=1,AL$1,""))</f>
        <v/>
      </c>
      <c r="AM146" s="125" t="str">
        <f t="shared" si="20"/>
        <v/>
      </c>
      <c r="AN146" s="125" t="str">
        <f>IF($Q146="","",IF(VLOOKUP($Q146,Events!A:AQ,AN$2,0)=1,AN$1,""))</f>
        <v/>
      </c>
      <c r="AO146" s="125" t="str">
        <f t="shared" si="21"/>
        <v/>
      </c>
      <c r="AP146" s="125" t="str">
        <f>IF($Q146="","",IF(VLOOKUP($Q146,Events!A:AQ,AP$2,0)=1,AP$1,""))</f>
        <v/>
      </c>
      <c r="AQ146" s="125" t="str">
        <f t="shared" si="22"/>
        <v/>
      </c>
      <c r="AR146" s="125" t="str">
        <f>IF($Q146="","",IF(VLOOKUP($Q146,Events!A:AQ,AR$2,0)=1,AR$1,""))</f>
        <v/>
      </c>
      <c r="AS146" s="125" t="str">
        <f t="shared" si="23"/>
        <v/>
      </c>
      <c r="AT146" s="125" t="str">
        <f>IF($Q146="","",IF(VLOOKUP($Q146,Events!A:AQ,AT$2,0)=1,AT$1,""))</f>
        <v/>
      </c>
      <c r="AU146" s="2" t="str">
        <f t="shared" si="24"/>
        <v/>
      </c>
      <c r="AW146" s="2"/>
      <c r="AX146" s="2"/>
      <c r="AY146" s="2"/>
    </row>
    <row r="147">
      <c r="A147" s="2">
        <v>145.0</v>
      </c>
      <c r="B147" s="2">
        <f t="shared" si="4"/>
        <v>3</v>
      </c>
      <c r="C147" s="2" t="str">
        <f>Events!AF154</f>
        <v/>
      </c>
      <c r="D147" s="2">
        <f t="shared" si="5"/>
        <v>145</v>
      </c>
      <c r="E147" s="2"/>
      <c r="F147" s="120" t="str">
        <f t="shared" si="1"/>
        <v/>
      </c>
      <c r="G147" s="2"/>
      <c r="H147" s="123" t="str">
        <f t="shared" si="6"/>
        <v/>
      </c>
      <c r="I147" s="123" t="str">
        <f t="shared" ref="I147:J147" si="309">IF($Q147="","",U147)</f>
        <v/>
      </c>
      <c r="J147" s="123" t="str">
        <f t="shared" si="309"/>
        <v/>
      </c>
      <c r="K147" s="123" t="str">
        <f t="shared" si="8"/>
        <v/>
      </c>
      <c r="L147" s="123" t="str">
        <f t="shared" ref="L147:M147" si="310">IF($Q147="","",Y147)</f>
        <v/>
      </c>
      <c r="M147" s="123" t="str">
        <f t="shared" si="310"/>
        <v/>
      </c>
      <c r="N147" s="123" t="str">
        <f t="shared" si="10"/>
        <v/>
      </c>
      <c r="O147" s="123" t="str">
        <f t="shared" si="11"/>
        <v/>
      </c>
      <c r="P147" s="2"/>
      <c r="Q147" s="125" t="str">
        <f t="shared" si="12"/>
        <v/>
      </c>
      <c r="R147" s="125"/>
      <c r="S147" s="125" t="str">
        <f>IF($Q147="","","Year "&amp;VLOOKUP($Q147,Events!A:AM,S$2,0))</f>
        <v/>
      </c>
      <c r="T147" s="125" t="str">
        <f>IF($Q147="","",VLOOKUP($Q147,Events!A:AM,T$2,0))</f>
        <v/>
      </c>
      <c r="U147" s="125" t="str">
        <f>IF($Q147="","",VLOOKUP($Q147,Events!A:AM,U$2,0))</f>
        <v/>
      </c>
      <c r="V147" s="125" t="str">
        <f>IF($Q147="","",VLOOKUP($Q147,Events!A:AM,V$2,0))</f>
        <v/>
      </c>
      <c r="W147" s="125" t="str">
        <f t="shared" si="13"/>
        <v/>
      </c>
      <c r="X147" s="125" t="str">
        <f>IF($Q147="","",text(VLOOKUP($Q147,Events!A:AM,X$2,0),"MMM dd")&amp;" "&amp;VLOOKUP($Q147,Events!A:AM,X$2+1,0))</f>
        <v/>
      </c>
      <c r="Y147" s="127" t="str">
        <f>IF($Q147="","",TEXT(VLOOKUP($Q147,Events!A:AM,Y$2,0),"0000"))</f>
        <v/>
      </c>
      <c r="Z147" s="127" t="str">
        <f>IF($Q147="","",TEXT(VLOOKUP($Q147,Events!A:AM,Z$2,0),"00000"))</f>
        <v/>
      </c>
      <c r="AA147" s="125" t="str">
        <f t="shared" si="14"/>
        <v/>
      </c>
      <c r="AB147" s="125" t="str">
        <f>IF($Q147="","",VLOOKUP($Q147,Events!A:AM,AB$2,0))</f>
        <v/>
      </c>
      <c r="AC147" s="125" t="str">
        <f t="shared" si="15"/>
        <v/>
      </c>
      <c r="AD147" s="125" t="str">
        <f>IF($Q147="","",IF(VLOOKUP($Q147,Events!A:AQ,AD$2,0)=1,AD$1,""))</f>
        <v/>
      </c>
      <c r="AE147" s="125" t="str">
        <f t="shared" si="16"/>
        <v/>
      </c>
      <c r="AF147" s="125" t="str">
        <f>IF($Q147="","",IF(VLOOKUP($Q147,Events!A:AQ,AF$2,0)=1,AF$1,""))</f>
        <v/>
      </c>
      <c r="AG147" s="125" t="str">
        <f t="shared" si="17"/>
        <v/>
      </c>
      <c r="AH147" s="125" t="str">
        <f>IF($Q147="","",IF(VLOOKUP($Q147,Events!A:AQ,AH$2,0)=1,AH$1,""))</f>
        <v/>
      </c>
      <c r="AI147" s="125" t="str">
        <f t="shared" si="18"/>
        <v/>
      </c>
      <c r="AJ147" s="125" t="str">
        <f>IF($Q147="","",IF(VLOOKUP($Q147,Events!A:AQ,AJ$2,0)=1,AJ$1,""))</f>
        <v/>
      </c>
      <c r="AK147" s="125" t="str">
        <f t="shared" si="19"/>
        <v/>
      </c>
      <c r="AL147" s="125" t="str">
        <f>IF($Q147="","",IF(VLOOKUP($Q147,Events!A:AQ,AL$2,0)=1,AL$1,""))</f>
        <v/>
      </c>
      <c r="AM147" s="125" t="str">
        <f t="shared" si="20"/>
        <v/>
      </c>
      <c r="AN147" s="125" t="str">
        <f>IF($Q147="","",IF(VLOOKUP($Q147,Events!A:AQ,AN$2,0)=1,AN$1,""))</f>
        <v/>
      </c>
      <c r="AO147" s="125" t="str">
        <f t="shared" si="21"/>
        <v/>
      </c>
      <c r="AP147" s="125" t="str">
        <f>IF($Q147="","",IF(VLOOKUP($Q147,Events!A:AQ,AP$2,0)=1,AP$1,""))</f>
        <v/>
      </c>
      <c r="AQ147" s="125" t="str">
        <f t="shared" si="22"/>
        <v/>
      </c>
      <c r="AR147" s="125" t="str">
        <f>IF($Q147="","",IF(VLOOKUP($Q147,Events!A:AQ,AR$2,0)=1,AR$1,""))</f>
        <v/>
      </c>
      <c r="AS147" s="125" t="str">
        <f t="shared" si="23"/>
        <v/>
      </c>
      <c r="AT147" s="125" t="str">
        <f>IF($Q147="","",IF(VLOOKUP($Q147,Events!A:AQ,AT$2,0)=1,AT$1,""))</f>
        <v/>
      </c>
      <c r="AU147" s="2" t="str">
        <f t="shared" si="24"/>
        <v/>
      </c>
      <c r="AW147" s="2"/>
      <c r="AX147" s="2"/>
      <c r="AY147" s="2"/>
    </row>
    <row r="148">
      <c r="A148" s="2">
        <v>146.0</v>
      </c>
      <c r="B148" s="2">
        <f t="shared" si="4"/>
        <v>3</v>
      </c>
      <c r="C148" s="2" t="str">
        <f>Events!AF155</f>
        <v/>
      </c>
      <c r="D148" s="2">
        <f t="shared" si="5"/>
        <v>146</v>
      </c>
      <c r="E148" s="2"/>
      <c r="F148" s="120" t="str">
        <f t="shared" si="1"/>
        <v/>
      </c>
      <c r="G148" s="2"/>
      <c r="H148" s="123" t="str">
        <f t="shared" si="6"/>
        <v/>
      </c>
      <c r="I148" s="123" t="str">
        <f t="shared" ref="I148:J148" si="311">IF($Q148="","",U148)</f>
        <v/>
      </c>
      <c r="J148" s="123" t="str">
        <f t="shared" si="311"/>
        <v/>
      </c>
      <c r="K148" s="123" t="str">
        <f t="shared" si="8"/>
        <v/>
      </c>
      <c r="L148" s="123" t="str">
        <f t="shared" ref="L148:M148" si="312">IF($Q148="","",Y148)</f>
        <v/>
      </c>
      <c r="M148" s="123" t="str">
        <f t="shared" si="312"/>
        <v/>
      </c>
      <c r="N148" s="123" t="str">
        <f t="shared" si="10"/>
        <v/>
      </c>
      <c r="O148" s="123" t="str">
        <f t="shared" si="11"/>
        <v/>
      </c>
      <c r="P148" s="2"/>
      <c r="Q148" s="125" t="str">
        <f t="shared" si="12"/>
        <v/>
      </c>
      <c r="R148" s="125"/>
      <c r="S148" s="125" t="str">
        <f>IF($Q148="","","Year "&amp;VLOOKUP($Q148,Events!A:AM,S$2,0))</f>
        <v/>
      </c>
      <c r="T148" s="125" t="str">
        <f>IF($Q148="","",VLOOKUP($Q148,Events!A:AM,T$2,0))</f>
        <v/>
      </c>
      <c r="U148" s="125" t="str">
        <f>IF($Q148="","",VLOOKUP($Q148,Events!A:AM,U$2,0))</f>
        <v/>
      </c>
      <c r="V148" s="125" t="str">
        <f>IF($Q148="","",VLOOKUP($Q148,Events!A:AM,V$2,0))</f>
        <v/>
      </c>
      <c r="W148" s="125" t="str">
        <f t="shared" si="13"/>
        <v/>
      </c>
      <c r="X148" s="125" t="str">
        <f>IF($Q148="","",text(VLOOKUP($Q148,Events!A:AM,X$2,0),"MMM dd")&amp;" "&amp;VLOOKUP($Q148,Events!A:AM,X$2+1,0))</f>
        <v/>
      </c>
      <c r="Y148" s="127" t="str">
        <f>IF($Q148="","",TEXT(VLOOKUP($Q148,Events!A:AM,Y$2,0),"0000"))</f>
        <v/>
      </c>
      <c r="Z148" s="127" t="str">
        <f>IF($Q148="","",TEXT(VLOOKUP($Q148,Events!A:AM,Z$2,0),"00000"))</f>
        <v/>
      </c>
      <c r="AA148" s="125" t="str">
        <f t="shared" si="14"/>
        <v/>
      </c>
      <c r="AB148" s="125" t="str">
        <f>IF($Q148="","",VLOOKUP($Q148,Events!A:AM,AB$2,0))</f>
        <v/>
      </c>
      <c r="AC148" s="125" t="str">
        <f t="shared" si="15"/>
        <v/>
      </c>
      <c r="AD148" s="125" t="str">
        <f>IF($Q148="","",IF(VLOOKUP($Q148,Events!A:AQ,AD$2,0)=1,AD$1,""))</f>
        <v/>
      </c>
      <c r="AE148" s="125" t="str">
        <f t="shared" si="16"/>
        <v/>
      </c>
      <c r="AF148" s="125" t="str">
        <f>IF($Q148="","",IF(VLOOKUP($Q148,Events!A:AQ,AF$2,0)=1,AF$1,""))</f>
        <v/>
      </c>
      <c r="AG148" s="125" t="str">
        <f t="shared" si="17"/>
        <v/>
      </c>
      <c r="AH148" s="125" t="str">
        <f>IF($Q148="","",IF(VLOOKUP($Q148,Events!A:AQ,AH$2,0)=1,AH$1,""))</f>
        <v/>
      </c>
      <c r="AI148" s="125" t="str">
        <f t="shared" si="18"/>
        <v/>
      </c>
      <c r="AJ148" s="125" t="str">
        <f>IF($Q148="","",IF(VLOOKUP($Q148,Events!A:AQ,AJ$2,0)=1,AJ$1,""))</f>
        <v/>
      </c>
      <c r="AK148" s="125" t="str">
        <f t="shared" si="19"/>
        <v/>
      </c>
      <c r="AL148" s="125" t="str">
        <f>IF($Q148="","",IF(VLOOKUP($Q148,Events!A:AQ,AL$2,0)=1,AL$1,""))</f>
        <v/>
      </c>
      <c r="AM148" s="125" t="str">
        <f t="shared" si="20"/>
        <v/>
      </c>
      <c r="AN148" s="125" t="str">
        <f>IF($Q148="","",IF(VLOOKUP($Q148,Events!A:AQ,AN$2,0)=1,AN$1,""))</f>
        <v/>
      </c>
      <c r="AO148" s="125" t="str">
        <f t="shared" si="21"/>
        <v/>
      </c>
      <c r="AP148" s="125" t="str">
        <f>IF($Q148="","",IF(VLOOKUP($Q148,Events!A:AQ,AP$2,0)=1,AP$1,""))</f>
        <v/>
      </c>
      <c r="AQ148" s="125" t="str">
        <f t="shared" si="22"/>
        <v/>
      </c>
      <c r="AR148" s="125" t="str">
        <f>IF($Q148="","",IF(VLOOKUP($Q148,Events!A:AQ,AR$2,0)=1,AR$1,""))</f>
        <v/>
      </c>
      <c r="AS148" s="125" t="str">
        <f t="shared" si="23"/>
        <v/>
      </c>
      <c r="AT148" s="125" t="str">
        <f>IF($Q148="","",IF(VLOOKUP($Q148,Events!A:AQ,AT$2,0)=1,AT$1,""))</f>
        <v/>
      </c>
      <c r="AU148" s="2" t="str">
        <f t="shared" si="24"/>
        <v/>
      </c>
      <c r="AW148" s="2"/>
      <c r="AX148" s="2"/>
      <c r="AY148" s="2"/>
    </row>
    <row r="149">
      <c r="A149" s="2">
        <v>147.0</v>
      </c>
      <c r="B149" s="2">
        <f t="shared" si="4"/>
        <v>3</v>
      </c>
      <c r="C149" s="2" t="str">
        <f>Events!AF156</f>
        <v/>
      </c>
      <c r="D149" s="2">
        <f t="shared" si="5"/>
        <v>147</v>
      </c>
      <c r="E149" s="2"/>
      <c r="F149" s="120" t="str">
        <f t="shared" si="1"/>
        <v/>
      </c>
      <c r="G149" s="2"/>
      <c r="H149" s="123" t="str">
        <f t="shared" si="6"/>
        <v/>
      </c>
      <c r="I149" s="123" t="str">
        <f t="shared" ref="I149:J149" si="313">IF($Q149="","",U149)</f>
        <v/>
      </c>
      <c r="J149" s="123" t="str">
        <f t="shared" si="313"/>
        <v/>
      </c>
      <c r="K149" s="123" t="str">
        <f t="shared" si="8"/>
        <v/>
      </c>
      <c r="L149" s="123" t="str">
        <f t="shared" ref="L149:M149" si="314">IF($Q149="","",Y149)</f>
        <v/>
      </c>
      <c r="M149" s="123" t="str">
        <f t="shared" si="314"/>
        <v/>
      </c>
      <c r="N149" s="123" t="str">
        <f t="shared" si="10"/>
        <v/>
      </c>
      <c r="O149" s="123" t="str">
        <f t="shared" si="11"/>
        <v/>
      </c>
      <c r="P149" s="2"/>
      <c r="Q149" s="125" t="str">
        <f t="shared" si="12"/>
        <v/>
      </c>
      <c r="R149" s="125"/>
      <c r="S149" s="125" t="str">
        <f>IF($Q149="","","Year "&amp;VLOOKUP($Q149,Events!A:AM,S$2,0))</f>
        <v/>
      </c>
      <c r="T149" s="125" t="str">
        <f>IF($Q149="","",VLOOKUP($Q149,Events!A:AM,T$2,0))</f>
        <v/>
      </c>
      <c r="U149" s="125" t="str">
        <f>IF($Q149="","",VLOOKUP($Q149,Events!A:AM,U$2,0))</f>
        <v/>
      </c>
      <c r="V149" s="125" t="str">
        <f>IF($Q149="","",VLOOKUP($Q149,Events!A:AM,V$2,0))</f>
        <v/>
      </c>
      <c r="W149" s="125" t="str">
        <f t="shared" si="13"/>
        <v/>
      </c>
      <c r="X149" s="125" t="str">
        <f>IF($Q149="","",text(VLOOKUP($Q149,Events!A:AM,X$2,0),"MMM dd")&amp;" "&amp;VLOOKUP($Q149,Events!A:AM,X$2+1,0))</f>
        <v/>
      </c>
      <c r="Y149" s="127" t="str">
        <f>IF($Q149="","",TEXT(VLOOKUP($Q149,Events!A:AM,Y$2,0),"0000"))</f>
        <v/>
      </c>
      <c r="Z149" s="127" t="str">
        <f>IF($Q149="","",TEXT(VLOOKUP($Q149,Events!A:AM,Z$2,0),"00000"))</f>
        <v/>
      </c>
      <c r="AA149" s="125" t="str">
        <f t="shared" si="14"/>
        <v/>
      </c>
      <c r="AB149" s="125" t="str">
        <f>IF($Q149="","",VLOOKUP($Q149,Events!A:AM,AB$2,0))</f>
        <v/>
      </c>
      <c r="AC149" s="125" t="str">
        <f t="shared" si="15"/>
        <v/>
      </c>
      <c r="AD149" s="125" t="str">
        <f>IF($Q149="","",IF(VLOOKUP($Q149,Events!A:AQ,AD$2,0)=1,AD$1,""))</f>
        <v/>
      </c>
      <c r="AE149" s="125" t="str">
        <f t="shared" si="16"/>
        <v/>
      </c>
      <c r="AF149" s="125" t="str">
        <f>IF($Q149="","",IF(VLOOKUP($Q149,Events!A:AQ,AF$2,0)=1,AF$1,""))</f>
        <v/>
      </c>
      <c r="AG149" s="125" t="str">
        <f t="shared" si="17"/>
        <v/>
      </c>
      <c r="AH149" s="125" t="str">
        <f>IF($Q149="","",IF(VLOOKUP($Q149,Events!A:AQ,AH$2,0)=1,AH$1,""))</f>
        <v/>
      </c>
      <c r="AI149" s="125" t="str">
        <f t="shared" si="18"/>
        <v/>
      </c>
      <c r="AJ149" s="125" t="str">
        <f>IF($Q149="","",IF(VLOOKUP($Q149,Events!A:AQ,AJ$2,0)=1,AJ$1,""))</f>
        <v/>
      </c>
      <c r="AK149" s="125" t="str">
        <f t="shared" si="19"/>
        <v/>
      </c>
      <c r="AL149" s="125" t="str">
        <f>IF($Q149="","",IF(VLOOKUP($Q149,Events!A:AQ,AL$2,0)=1,AL$1,""))</f>
        <v/>
      </c>
      <c r="AM149" s="125" t="str">
        <f t="shared" si="20"/>
        <v/>
      </c>
      <c r="AN149" s="125" t="str">
        <f>IF($Q149="","",IF(VLOOKUP($Q149,Events!A:AQ,AN$2,0)=1,AN$1,""))</f>
        <v/>
      </c>
      <c r="AO149" s="125" t="str">
        <f t="shared" si="21"/>
        <v/>
      </c>
      <c r="AP149" s="125" t="str">
        <f>IF($Q149="","",IF(VLOOKUP($Q149,Events!A:AQ,AP$2,0)=1,AP$1,""))</f>
        <v/>
      </c>
      <c r="AQ149" s="125" t="str">
        <f t="shared" si="22"/>
        <v/>
      </c>
      <c r="AR149" s="125" t="str">
        <f>IF($Q149="","",IF(VLOOKUP($Q149,Events!A:AQ,AR$2,0)=1,AR$1,""))</f>
        <v/>
      </c>
      <c r="AS149" s="125" t="str">
        <f t="shared" si="23"/>
        <v/>
      </c>
      <c r="AT149" s="125" t="str">
        <f>IF($Q149="","",IF(VLOOKUP($Q149,Events!A:AQ,AT$2,0)=1,AT$1,""))</f>
        <v/>
      </c>
      <c r="AU149" s="2" t="str">
        <f t="shared" si="24"/>
        <v/>
      </c>
      <c r="AW149" s="2"/>
      <c r="AX149" s="2"/>
      <c r="AY149" s="2"/>
    </row>
    <row r="150">
      <c r="A150" s="2">
        <v>148.0</v>
      </c>
      <c r="B150" s="2">
        <f t="shared" si="4"/>
        <v>3</v>
      </c>
      <c r="C150" s="2" t="str">
        <f>Events!AF157</f>
        <v/>
      </c>
      <c r="D150" s="2">
        <f t="shared" si="5"/>
        <v>148</v>
      </c>
      <c r="E150" s="2"/>
      <c r="F150" s="120" t="str">
        <f t="shared" si="1"/>
        <v/>
      </c>
      <c r="G150" s="2"/>
      <c r="H150" s="123" t="str">
        <f t="shared" si="6"/>
        <v/>
      </c>
      <c r="I150" s="123" t="str">
        <f t="shared" ref="I150:J150" si="315">IF($Q150="","",U150)</f>
        <v/>
      </c>
      <c r="J150" s="123" t="str">
        <f t="shared" si="315"/>
        <v/>
      </c>
      <c r="K150" s="123" t="str">
        <f t="shared" si="8"/>
        <v/>
      </c>
      <c r="L150" s="123" t="str">
        <f t="shared" ref="L150:M150" si="316">IF($Q150="","",Y150)</f>
        <v/>
      </c>
      <c r="M150" s="123" t="str">
        <f t="shared" si="316"/>
        <v/>
      </c>
      <c r="N150" s="123" t="str">
        <f t="shared" si="10"/>
        <v/>
      </c>
      <c r="O150" s="123" t="str">
        <f t="shared" si="11"/>
        <v/>
      </c>
      <c r="P150" s="2"/>
      <c r="Q150" s="125" t="str">
        <f t="shared" si="12"/>
        <v/>
      </c>
      <c r="R150" s="125"/>
      <c r="S150" s="125" t="str">
        <f>IF($Q150="","","Year "&amp;VLOOKUP($Q150,Events!A:AM,S$2,0))</f>
        <v/>
      </c>
      <c r="T150" s="125" t="str">
        <f>IF($Q150="","",VLOOKUP($Q150,Events!A:AM,T$2,0))</f>
        <v/>
      </c>
      <c r="U150" s="125" t="str">
        <f>IF($Q150="","",VLOOKUP($Q150,Events!A:AM,U$2,0))</f>
        <v/>
      </c>
      <c r="V150" s="125" t="str">
        <f>IF($Q150="","",VLOOKUP($Q150,Events!A:AM,V$2,0))</f>
        <v/>
      </c>
      <c r="W150" s="125" t="str">
        <f t="shared" si="13"/>
        <v/>
      </c>
      <c r="X150" s="125" t="str">
        <f>IF($Q150="","",text(VLOOKUP($Q150,Events!A:AM,X$2,0),"MMM dd")&amp;" "&amp;VLOOKUP($Q150,Events!A:AM,X$2+1,0))</f>
        <v/>
      </c>
      <c r="Y150" s="127" t="str">
        <f>IF($Q150="","",TEXT(VLOOKUP($Q150,Events!A:AM,Y$2,0),"0000"))</f>
        <v/>
      </c>
      <c r="Z150" s="127" t="str">
        <f>IF($Q150="","",TEXT(VLOOKUP($Q150,Events!A:AM,Z$2,0),"00000"))</f>
        <v/>
      </c>
      <c r="AA150" s="125" t="str">
        <f t="shared" si="14"/>
        <v/>
      </c>
      <c r="AB150" s="125" t="str">
        <f>IF($Q150="","",VLOOKUP($Q150,Events!A:AM,AB$2,0))</f>
        <v/>
      </c>
      <c r="AC150" s="125" t="str">
        <f t="shared" si="15"/>
        <v/>
      </c>
      <c r="AD150" s="125" t="str">
        <f>IF($Q150="","",IF(VLOOKUP($Q150,Events!A:AQ,AD$2,0)=1,AD$1,""))</f>
        <v/>
      </c>
      <c r="AE150" s="125" t="str">
        <f t="shared" si="16"/>
        <v/>
      </c>
      <c r="AF150" s="125" t="str">
        <f>IF($Q150="","",IF(VLOOKUP($Q150,Events!A:AQ,AF$2,0)=1,AF$1,""))</f>
        <v/>
      </c>
      <c r="AG150" s="125" t="str">
        <f t="shared" si="17"/>
        <v/>
      </c>
      <c r="AH150" s="125" t="str">
        <f>IF($Q150="","",IF(VLOOKUP($Q150,Events!A:AQ,AH$2,0)=1,AH$1,""))</f>
        <v/>
      </c>
      <c r="AI150" s="125" t="str">
        <f t="shared" si="18"/>
        <v/>
      </c>
      <c r="AJ150" s="125" t="str">
        <f>IF($Q150="","",IF(VLOOKUP($Q150,Events!A:AQ,AJ$2,0)=1,AJ$1,""))</f>
        <v/>
      </c>
      <c r="AK150" s="125" t="str">
        <f t="shared" si="19"/>
        <v/>
      </c>
      <c r="AL150" s="125" t="str">
        <f>IF($Q150="","",IF(VLOOKUP($Q150,Events!A:AQ,AL$2,0)=1,AL$1,""))</f>
        <v/>
      </c>
      <c r="AM150" s="125" t="str">
        <f t="shared" si="20"/>
        <v/>
      </c>
      <c r="AN150" s="125" t="str">
        <f>IF($Q150="","",IF(VLOOKUP($Q150,Events!A:AQ,AN$2,0)=1,AN$1,""))</f>
        <v/>
      </c>
      <c r="AO150" s="125" t="str">
        <f t="shared" si="21"/>
        <v/>
      </c>
      <c r="AP150" s="125" t="str">
        <f>IF($Q150="","",IF(VLOOKUP($Q150,Events!A:AQ,AP$2,0)=1,AP$1,""))</f>
        <v/>
      </c>
      <c r="AQ150" s="125" t="str">
        <f t="shared" si="22"/>
        <v/>
      </c>
      <c r="AR150" s="125" t="str">
        <f>IF($Q150="","",IF(VLOOKUP($Q150,Events!A:AQ,AR$2,0)=1,AR$1,""))</f>
        <v/>
      </c>
      <c r="AS150" s="125" t="str">
        <f t="shared" si="23"/>
        <v/>
      </c>
      <c r="AT150" s="125" t="str">
        <f>IF($Q150="","",IF(VLOOKUP($Q150,Events!A:AQ,AT$2,0)=1,AT$1,""))</f>
        <v/>
      </c>
      <c r="AU150" s="2" t="str">
        <f t="shared" si="24"/>
        <v/>
      </c>
      <c r="AW150" s="2"/>
      <c r="AX150" s="2"/>
      <c r="AY150" s="2"/>
    </row>
    <row r="151">
      <c r="A151" s="2">
        <v>149.0</v>
      </c>
      <c r="B151" s="2">
        <f t="shared" si="4"/>
        <v>3</v>
      </c>
      <c r="C151" s="2" t="str">
        <f>Events!AF158</f>
        <v/>
      </c>
      <c r="D151" s="2">
        <f t="shared" si="5"/>
        <v>149</v>
      </c>
      <c r="E151" s="2"/>
      <c r="F151" s="120" t="str">
        <f t="shared" si="1"/>
        <v/>
      </c>
      <c r="G151" s="2"/>
      <c r="H151" s="123" t="str">
        <f t="shared" si="6"/>
        <v/>
      </c>
      <c r="I151" s="123" t="str">
        <f t="shared" ref="I151:J151" si="317">IF($Q151="","",U151)</f>
        <v/>
      </c>
      <c r="J151" s="123" t="str">
        <f t="shared" si="317"/>
        <v/>
      </c>
      <c r="K151" s="123" t="str">
        <f t="shared" si="8"/>
        <v/>
      </c>
      <c r="L151" s="123" t="str">
        <f t="shared" ref="L151:M151" si="318">IF($Q151="","",Y151)</f>
        <v/>
      </c>
      <c r="M151" s="123" t="str">
        <f t="shared" si="318"/>
        <v/>
      </c>
      <c r="N151" s="123" t="str">
        <f t="shared" si="10"/>
        <v/>
      </c>
      <c r="O151" s="123" t="str">
        <f t="shared" si="11"/>
        <v/>
      </c>
      <c r="P151" s="2"/>
      <c r="Q151" s="125" t="str">
        <f t="shared" si="12"/>
        <v/>
      </c>
      <c r="R151" s="125"/>
      <c r="S151" s="125" t="str">
        <f>IF($Q151="","","Year "&amp;VLOOKUP($Q151,Events!A:AM,S$2,0))</f>
        <v/>
      </c>
      <c r="T151" s="125" t="str">
        <f>IF($Q151="","",VLOOKUP($Q151,Events!A:AM,T$2,0))</f>
        <v/>
      </c>
      <c r="U151" s="125" t="str">
        <f>IF($Q151="","",VLOOKUP($Q151,Events!A:AM,U$2,0))</f>
        <v/>
      </c>
      <c r="V151" s="125" t="str">
        <f>IF($Q151="","",VLOOKUP($Q151,Events!A:AM,V$2,0))</f>
        <v/>
      </c>
      <c r="W151" s="125" t="str">
        <f t="shared" si="13"/>
        <v/>
      </c>
      <c r="X151" s="125" t="str">
        <f>IF($Q151="","",text(VLOOKUP($Q151,Events!A:AM,X$2,0),"MMM dd")&amp;" "&amp;VLOOKUP($Q151,Events!A:AM,X$2+1,0))</f>
        <v/>
      </c>
      <c r="Y151" s="127" t="str">
        <f>IF($Q151="","",TEXT(VLOOKUP($Q151,Events!A:AM,Y$2,0),"0000"))</f>
        <v/>
      </c>
      <c r="Z151" s="127" t="str">
        <f>IF($Q151="","",TEXT(VLOOKUP($Q151,Events!A:AM,Z$2,0),"00000"))</f>
        <v/>
      </c>
      <c r="AA151" s="125" t="str">
        <f t="shared" si="14"/>
        <v/>
      </c>
      <c r="AB151" s="125" t="str">
        <f>IF($Q151="","",VLOOKUP($Q151,Events!A:AM,AB$2,0))</f>
        <v/>
      </c>
      <c r="AC151" s="125" t="str">
        <f t="shared" si="15"/>
        <v/>
      </c>
      <c r="AD151" s="125" t="str">
        <f>IF($Q151="","",IF(VLOOKUP($Q151,Events!A:AQ,AD$2,0)=1,AD$1,""))</f>
        <v/>
      </c>
      <c r="AE151" s="125" t="str">
        <f t="shared" si="16"/>
        <v/>
      </c>
      <c r="AF151" s="125" t="str">
        <f>IF($Q151="","",IF(VLOOKUP($Q151,Events!A:AQ,AF$2,0)=1,AF$1,""))</f>
        <v/>
      </c>
      <c r="AG151" s="125" t="str">
        <f t="shared" si="17"/>
        <v/>
      </c>
      <c r="AH151" s="125" t="str">
        <f>IF($Q151="","",IF(VLOOKUP($Q151,Events!A:AQ,AH$2,0)=1,AH$1,""))</f>
        <v/>
      </c>
      <c r="AI151" s="125" t="str">
        <f t="shared" si="18"/>
        <v/>
      </c>
      <c r="AJ151" s="125" t="str">
        <f>IF($Q151="","",IF(VLOOKUP($Q151,Events!A:AQ,AJ$2,0)=1,AJ$1,""))</f>
        <v/>
      </c>
      <c r="AK151" s="125" t="str">
        <f t="shared" si="19"/>
        <v/>
      </c>
      <c r="AL151" s="125" t="str">
        <f>IF($Q151="","",IF(VLOOKUP($Q151,Events!A:AQ,AL$2,0)=1,AL$1,""))</f>
        <v/>
      </c>
      <c r="AM151" s="125" t="str">
        <f t="shared" si="20"/>
        <v/>
      </c>
      <c r="AN151" s="125" t="str">
        <f>IF($Q151="","",IF(VLOOKUP($Q151,Events!A:AQ,AN$2,0)=1,AN$1,""))</f>
        <v/>
      </c>
      <c r="AO151" s="125" t="str">
        <f t="shared" si="21"/>
        <v/>
      </c>
      <c r="AP151" s="125" t="str">
        <f>IF($Q151="","",IF(VLOOKUP($Q151,Events!A:AQ,AP$2,0)=1,AP$1,""))</f>
        <v/>
      </c>
      <c r="AQ151" s="125" t="str">
        <f t="shared" si="22"/>
        <v/>
      </c>
      <c r="AR151" s="125" t="str">
        <f>IF($Q151="","",IF(VLOOKUP($Q151,Events!A:AQ,AR$2,0)=1,AR$1,""))</f>
        <v/>
      </c>
      <c r="AS151" s="125" t="str">
        <f t="shared" si="23"/>
        <v/>
      </c>
      <c r="AT151" s="125" t="str">
        <f>IF($Q151="","",IF(VLOOKUP($Q151,Events!A:AQ,AT$2,0)=1,AT$1,""))</f>
        <v/>
      </c>
      <c r="AU151" s="2" t="str">
        <f t="shared" si="24"/>
        <v/>
      </c>
      <c r="AW151" s="2"/>
      <c r="AX151" s="2"/>
      <c r="AY151" s="2"/>
    </row>
    <row r="152">
      <c r="A152" s="2">
        <v>150.0</v>
      </c>
      <c r="B152" s="2">
        <f t="shared" si="4"/>
        <v>3</v>
      </c>
      <c r="C152" s="2" t="str">
        <f>Events!AF159</f>
        <v/>
      </c>
      <c r="D152" s="2">
        <f t="shared" si="5"/>
        <v>150</v>
      </c>
      <c r="E152" s="2"/>
      <c r="F152" s="120" t="str">
        <f t="shared" si="1"/>
        <v/>
      </c>
      <c r="G152" s="2"/>
      <c r="H152" s="123" t="str">
        <f t="shared" si="6"/>
        <v/>
      </c>
      <c r="I152" s="123" t="str">
        <f t="shared" ref="I152:J152" si="319">IF($Q152="","",U152)</f>
        <v/>
      </c>
      <c r="J152" s="123" t="str">
        <f t="shared" si="319"/>
        <v/>
      </c>
      <c r="K152" s="123" t="str">
        <f t="shared" si="8"/>
        <v/>
      </c>
      <c r="L152" s="123" t="str">
        <f t="shared" ref="L152:M152" si="320">IF($Q152="","",Y152)</f>
        <v/>
      </c>
      <c r="M152" s="123" t="str">
        <f t="shared" si="320"/>
        <v/>
      </c>
      <c r="N152" s="123" t="str">
        <f t="shared" si="10"/>
        <v/>
      </c>
      <c r="O152" s="123" t="str">
        <f t="shared" si="11"/>
        <v/>
      </c>
      <c r="P152" s="2"/>
      <c r="Q152" s="125" t="str">
        <f t="shared" si="12"/>
        <v/>
      </c>
      <c r="R152" s="125"/>
      <c r="S152" s="125" t="str">
        <f>IF($Q152="","","Year "&amp;VLOOKUP($Q152,Events!A:AM,S$2,0))</f>
        <v/>
      </c>
      <c r="T152" s="125" t="str">
        <f>IF($Q152="","",VLOOKUP($Q152,Events!A:AM,T$2,0))</f>
        <v/>
      </c>
      <c r="U152" s="125" t="str">
        <f>IF($Q152="","",VLOOKUP($Q152,Events!A:AM,U$2,0))</f>
        <v/>
      </c>
      <c r="V152" s="125" t="str">
        <f>IF($Q152="","",VLOOKUP($Q152,Events!A:AM,V$2,0))</f>
        <v/>
      </c>
      <c r="W152" s="125" t="str">
        <f t="shared" si="13"/>
        <v/>
      </c>
      <c r="X152" s="125" t="str">
        <f>IF($Q152="","",text(VLOOKUP($Q152,Events!A:AM,X$2,0),"MMM dd")&amp;" "&amp;VLOOKUP($Q152,Events!A:AM,X$2+1,0))</f>
        <v/>
      </c>
      <c r="Y152" s="127" t="str">
        <f>IF($Q152="","",TEXT(VLOOKUP($Q152,Events!A:AM,Y$2,0),"0000"))</f>
        <v/>
      </c>
      <c r="Z152" s="127" t="str">
        <f>IF($Q152="","",TEXT(VLOOKUP($Q152,Events!A:AM,Z$2,0),"00000"))</f>
        <v/>
      </c>
      <c r="AA152" s="125" t="str">
        <f t="shared" si="14"/>
        <v/>
      </c>
      <c r="AB152" s="125" t="str">
        <f>IF($Q152="","",VLOOKUP($Q152,Events!A:AM,AB$2,0))</f>
        <v/>
      </c>
      <c r="AC152" s="125" t="str">
        <f t="shared" si="15"/>
        <v/>
      </c>
      <c r="AD152" s="125" t="str">
        <f>IF($Q152="","",IF(VLOOKUP($Q152,Events!A:AQ,AD$2,0)=1,AD$1,""))</f>
        <v/>
      </c>
      <c r="AE152" s="125" t="str">
        <f t="shared" si="16"/>
        <v/>
      </c>
      <c r="AF152" s="125" t="str">
        <f>IF($Q152="","",IF(VLOOKUP($Q152,Events!A:AQ,AF$2,0)=1,AF$1,""))</f>
        <v/>
      </c>
      <c r="AG152" s="125" t="str">
        <f t="shared" si="17"/>
        <v/>
      </c>
      <c r="AH152" s="125" t="str">
        <f>IF($Q152="","",IF(VLOOKUP($Q152,Events!A:AQ,AH$2,0)=1,AH$1,""))</f>
        <v/>
      </c>
      <c r="AI152" s="125" t="str">
        <f t="shared" si="18"/>
        <v/>
      </c>
      <c r="AJ152" s="125" t="str">
        <f>IF($Q152="","",IF(VLOOKUP($Q152,Events!A:AQ,AJ$2,0)=1,AJ$1,""))</f>
        <v/>
      </c>
      <c r="AK152" s="125" t="str">
        <f t="shared" si="19"/>
        <v/>
      </c>
      <c r="AL152" s="125" t="str">
        <f>IF($Q152="","",IF(VLOOKUP($Q152,Events!A:AQ,AL$2,0)=1,AL$1,""))</f>
        <v/>
      </c>
      <c r="AM152" s="125" t="str">
        <f t="shared" si="20"/>
        <v/>
      </c>
      <c r="AN152" s="125" t="str">
        <f>IF($Q152="","",IF(VLOOKUP($Q152,Events!A:AQ,AN$2,0)=1,AN$1,""))</f>
        <v/>
      </c>
      <c r="AO152" s="125" t="str">
        <f t="shared" si="21"/>
        <v/>
      </c>
      <c r="AP152" s="125" t="str">
        <f>IF($Q152="","",IF(VLOOKUP($Q152,Events!A:AQ,AP$2,0)=1,AP$1,""))</f>
        <v/>
      </c>
      <c r="AQ152" s="125" t="str">
        <f t="shared" si="22"/>
        <v/>
      </c>
      <c r="AR152" s="125" t="str">
        <f>IF($Q152="","",IF(VLOOKUP($Q152,Events!A:AQ,AR$2,0)=1,AR$1,""))</f>
        <v/>
      </c>
      <c r="AS152" s="125" t="str">
        <f t="shared" si="23"/>
        <v/>
      </c>
      <c r="AT152" s="125" t="str">
        <f>IF($Q152="","",IF(VLOOKUP($Q152,Events!A:AQ,AT$2,0)=1,AT$1,""))</f>
        <v/>
      </c>
      <c r="AU152" s="2" t="str">
        <f t="shared" si="24"/>
        <v/>
      </c>
      <c r="AW152" s="2"/>
      <c r="AX152" s="2"/>
      <c r="AY152" s="2"/>
    </row>
    <row r="153">
      <c r="A153" s="2">
        <v>151.0</v>
      </c>
      <c r="B153" s="2">
        <f t="shared" si="4"/>
        <v>3</v>
      </c>
      <c r="C153" s="2" t="str">
        <f>Events!AF160</f>
        <v/>
      </c>
      <c r="D153" s="2">
        <f t="shared" si="5"/>
        <v>151</v>
      </c>
      <c r="E153" s="2"/>
      <c r="F153" s="120" t="str">
        <f t="shared" si="1"/>
        <v/>
      </c>
      <c r="G153" s="2"/>
      <c r="H153" s="123" t="str">
        <f t="shared" si="6"/>
        <v/>
      </c>
      <c r="I153" s="123" t="str">
        <f t="shared" ref="I153:J153" si="321">IF($Q153="","",U153)</f>
        <v/>
      </c>
      <c r="J153" s="123" t="str">
        <f t="shared" si="321"/>
        <v/>
      </c>
      <c r="K153" s="123" t="str">
        <f t="shared" si="8"/>
        <v/>
      </c>
      <c r="L153" s="123" t="str">
        <f t="shared" ref="L153:M153" si="322">IF($Q153="","",Y153)</f>
        <v/>
      </c>
      <c r="M153" s="123" t="str">
        <f t="shared" si="322"/>
        <v/>
      </c>
      <c r="N153" s="123" t="str">
        <f t="shared" si="10"/>
        <v/>
      </c>
      <c r="O153" s="123" t="str">
        <f t="shared" si="11"/>
        <v/>
      </c>
      <c r="P153" s="2"/>
      <c r="Q153" s="125" t="str">
        <f t="shared" si="12"/>
        <v/>
      </c>
      <c r="R153" s="125"/>
      <c r="S153" s="125" t="str">
        <f>IF($Q153="","","Year "&amp;VLOOKUP($Q153,Events!A:AM,S$2,0))</f>
        <v/>
      </c>
      <c r="T153" s="125" t="str">
        <f>IF($Q153="","",VLOOKUP($Q153,Events!A:AM,T$2,0))</f>
        <v/>
      </c>
      <c r="U153" s="125" t="str">
        <f>IF($Q153="","",VLOOKUP($Q153,Events!A:AM,U$2,0))</f>
        <v/>
      </c>
      <c r="V153" s="125" t="str">
        <f>IF($Q153="","",VLOOKUP($Q153,Events!A:AM,V$2,0))</f>
        <v/>
      </c>
      <c r="W153" s="125" t="str">
        <f t="shared" si="13"/>
        <v/>
      </c>
      <c r="X153" s="125" t="str">
        <f>IF($Q153="","",text(VLOOKUP($Q153,Events!A:AM,X$2,0),"MMM dd")&amp;" "&amp;VLOOKUP($Q153,Events!A:AM,X$2+1,0))</f>
        <v/>
      </c>
      <c r="Y153" s="127" t="str">
        <f>IF($Q153="","",TEXT(VLOOKUP($Q153,Events!A:AM,Y$2,0),"0000"))</f>
        <v/>
      </c>
      <c r="Z153" s="127" t="str">
        <f>IF($Q153="","",TEXT(VLOOKUP($Q153,Events!A:AM,Z$2,0),"00000"))</f>
        <v/>
      </c>
      <c r="AA153" s="125" t="str">
        <f t="shared" si="14"/>
        <v/>
      </c>
      <c r="AB153" s="125" t="str">
        <f>IF($Q153="","",VLOOKUP($Q153,Events!A:AM,AB$2,0))</f>
        <v/>
      </c>
      <c r="AC153" s="125" t="str">
        <f t="shared" si="15"/>
        <v/>
      </c>
      <c r="AD153" s="125" t="str">
        <f>IF($Q153="","",IF(VLOOKUP($Q153,Events!A:AQ,AD$2,0)=1,AD$1,""))</f>
        <v/>
      </c>
      <c r="AE153" s="125" t="str">
        <f t="shared" si="16"/>
        <v/>
      </c>
      <c r="AF153" s="125" t="str">
        <f>IF($Q153="","",IF(VLOOKUP($Q153,Events!A:AQ,AF$2,0)=1,AF$1,""))</f>
        <v/>
      </c>
      <c r="AG153" s="125" t="str">
        <f t="shared" si="17"/>
        <v/>
      </c>
      <c r="AH153" s="125" t="str">
        <f>IF($Q153="","",IF(VLOOKUP($Q153,Events!A:AQ,AH$2,0)=1,AH$1,""))</f>
        <v/>
      </c>
      <c r="AI153" s="125" t="str">
        <f t="shared" si="18"/>
        <v/>
      </c>
      <c r="AJ153" s="125" t="str">
        <f>IF($Q153="","",IF(VLOOKUP($Q153,Events!A:AQ,AJ$2,0)=1,AJ$1,""))</f>
        <v/>
      </c>
      <c r="AK153" s="125" t="str">
        <f t="shared" si="19"/>
        <v/>
      </c>
      <c r="AL153" s="125" t="str">
        <f>IF($Q153="","",IF(VLOOKUP($Q153,Events!A:AQ,AL$2,0)=1,AL$1,""))</f>
        <v/>
      </c>
      <c r="AM153" s="125" t="str">
        <f t="shared" si="20"/>
        <v/>
      </c>
      <c r="AN153" s="125" t="str">
        <f>IF($Q153="","",IF(VLOOKUP($Q153,Events!A:AQ,AN$2,0)=1,AN$1,""))</f>
        <v/>
      </c>
      <c r="AO153" s="125" t="str">
        <f t="shared" si="21"/>
        <v/>
      </c>
      <c r="AP153" s="125" t="str">
        <f>IF($Q153="","",IF(VLOOKUP($Q153,Events!A:AQ,AP$2,0)=1,AP$1,""))</f>
        <v/>
      </c>
      <c r="AQ153" s="125" t="str">
        <f t="shared" si="22"/>
        <v/>
      </c>
      <c r="AR153" s="125" t="str">
        <f>IF($Q153="","",IF(VLOOKUP($Q153,Events!A:AQ,AR$2,0)=1,AR$1,""))</f>
        <v/>
      </c>
      <c r="AS153" s="125" t="str">
        <f t="shared" si="23"/>
        <v/>
      </c>
      <c r="AT153" s="125" t="str">
        <f>IF($Q153="","",IF(VLOOKUP($Q153,Events!A:AQ,AT$2,0)=1,AT$1,""))</f>
        <v/>
      </c>
      <c r="AU153" s="2" t="str">
        <f t="shared" si="24"/>
        <v/>
      </c>
      <c r="AW153" s="2"/>
      <c r="AX153" s="2"/>
      <c r="AY153" s="2"/>
    </row>
    <row r="154">
      <c r="A154" s="2">
        <v>152.0</v>
      </c>
      <c r="B154" s="2">
        <f t="shared" si="4"/>
        <v>3</v>
      </c>
      <c r="C154" s="2" t="str">
        <f>Events!AF161</f>
        <v/>
      </c>
      <c r="D154" s="2">
        <f t="shared" si="5"/>
        <v>152</v>
      </c>
      <c r="E154" s="2"/>
      <c r="F154" s="120" t="str">
        <f t="shared" si="1"/>
        <v/>
      </c>
      <c r="G154" s="2"/>
      <c r="H154" s="123" t="str">
        <f t="shared" si="6"/>
        <v/>
      </c>
      <c r="I154" s="123" t="str">
        <f t="shared" ref="I154:J154" si="323">IF($Q154="","",U154)</f>
        <v/>
      </c>
      <c r="J154" s="123" t="str">
        <f t="shared" si="323"/>
        <v/>
      </c>
      <c r="K154" s="123" t="str">
        <f t="shared" si="8"/>
        <v/>
      </c>
      <c r="L154" s="123" t="str">
        <f t="shared" ref="L154:M154" si="324">IF($Q154="","",Y154)</f>
        <v/>
      </c>
      <c r="M154" s="123" t="str">
        <f t="shared" si="324"/>
        <v/>
      </c>
      <c r="N154" s="123" t="str">
        <f t="shared" si="10"/>
        <v/>
      </c>
      <c r="O154" s="123" t="str">
        <f t="shared" si="11"/>
        <v/>
      </c>
      <c r="P154" s="2"/>
      <c r="Q154" s="125" t="str">
        <f t="shared" si="12"/>
        <v/>
      </c>
      <c r="R154" s="125"/>
      <c r="S154" s="125" t="str">
        <f>IF($Q154="","","Year "&amp;VLOOKUP($Q154,Events!A:AM,S$2,0))</f>
        <v/>
      </c>
      <c r="T154" s="125" t="str">
        <f>IF($Q154="","",VLOOKUP($Q154,Events!A:AM,T$2,0))</f>
        <v/>
      </c>
      <c r="U154" s="125" t="str">
        <f>IF($Q154="","",VLOOKUP($Q154,Events!A:AM,U$2,0))</f>
        <v/>
      </c>
      <c r="V154" s="125" t="str">
        <f>IF($Q154="","",VLOOKUP($Q154,Events!A:AM,V$2,0))</f>
        <v/>
      </c>
      <c r="W154" s="125" t="str">
        <f t="shared" si="13"/>
        <v/>
      </c>
      <c r="X154" s="125" t="str">
        <f>IF($Q154="","",text(VLOOKUP($Q154,Events!A:AM,X$2,0),"MMM dd")&amp;" "&amp;VLOOKUP($Q154,Events!A:AM,X$2+1,0))</f>
        <v/>
      </c>
      <c r="Y154" s="127" t="str">
        <f>IF($Q154="","",TEXT(VLOOKUP($Q154,Events!A:AM,Y$2,0),"0000"))</f>
        <v/>
      </c>
      <c r="Z154" s="127" t="str">
        <f>IF($Q154="","",TEXT(VLOOKUP($Q154,Events!A:AM,Z$2,0),"00000"))</f>
        <v/>
      </c>
      <c r="AA154" s="125" t="str">
        <f t="shared" si="14"/>
        <v/>
      </c>
      <c r="AB154" s="125" t="str">
        <f>IF($Q154="","",VLOOKUP($Q154,Events!A:AM,AB$2,0))</f>
        <v/>
      </c>
      <c r="AC154" s="125" t="str">
        <f t="shared" si="15"/>
        <v/>
      </c>
      <c r="AD154" s="125" t="str">
        <f>IF($Q154="","",IF(VLOOKUP($Q154,Events!A:AQ,AD$2,0)=1,AD$1,""))</f>
        <v/>
      </c>
      <c r="AE154" s="125" t="str">
        <f t="shared" si="16"/>
        <v/>
      </c>
      <c r="AF154" s="125" t="str">
        <f>IF($Q154="","",IF(VLOOKUP($Q154,Events!A:AQ,AF$2,0)=1,AF$1,""))</f>
        <v/>
      </c>
      <c r="AG154" s="125" t="str">
        <f t="shared" si="17"/>
        <v/>
      </c>
      <c r="AH154" s="125" t="str">
        <f>IF($Q154="","",IF(VLOOKUP($Q154,Events!A:AQ,AH$2,0)=1,AH$1,""))</f>
        <v/>
      </c>
      <c r="AI154" s="125" t="str">
        <f t="shared" si="18"/>
        <v/>
      </c>
      <c r="AJ154" s="125" t="str">
        <f>IF($Q154="","",IF(VLOOKUP($Q154,Events!A:AQ,AJ$2,0)=1,AJ$1,""))</f>
        <v/>
      </c>
      <c r="AK154" s="125" t="str">
        <f t="shared" si="19"/>
        <v/>
      </c>
      <c r="AL154" s="125" t="str">
        <f>IF($Q154="","",IF(VLOOKUP($Q154,Events!A:AQ,AL$2,0)=1,AL$1,""))</f>
        <v/>
      </c>
      <c r="AM154" s="125" t="str">
        <f t="shared" si="20"/>
        <v/>
      </c>
      <c r="AN154" s="125" t="str">
        <f>IF($Q154="","",IF(VLOOKUP($Q154,Events!A:AQ,AN$2,0)=1,AN$1,""))</f>
        <v/>
      </c>
      <c r="AO154" s="125" t="str">
        <f t="shared" si="21"/>
        <v/>
      </c>
      <c r="AP154" s="125" t="str">
        <f>IF($Q154="","",IF(VLOOKUP($Q154,Events!A:AQ,AP$2,0)=1,AP$1,""))</f>
        <v/>
      </c>
      <c r="AQ154" s="125" t="str">
        <f t="shared" si="22"/>
        <v/>
      </c>
      <c r="AR154" s="125" t="str">
        <f>IF($Q154="","",IF(VLOOKUP($Q154,Events!A:AQ,AR$2,0)=1,AR$1,""))</f>
        <v/>
      </c>
      <c r="AS154" s="125" t="str">
        <f t="shared" si="23"/>
        <v/>
      </c>
      <c r="AT154" s="125" t="str">
        <f>IF($Q154="","",IF(VLOOKUP($Q154,Events!A:AQ,AT$2,0)=1,AT$1,""))</f>
        <v/>
      </c>
      <c r="AU154" s="2" t="str">
        <f t="shared" si="24"/>
        <v/>
      </c>
      <c r="AW154" s="2"/>
      <c r="AX154" s="2"/>
      <c r="AY154" s="2"/>
    </row>
    <row r="155">
      <c r="A155" s="2">
        <v>153.0</v>
      </c>
      <c r="B155" s="2">
        <f t="shared" si="4"/>
        <v>3</v>
      </c>
      <c r="C155" s="2" t="str">
        <f>Events!AF162</f>
        <v/>
      </c>
      <c r="D155" s="2">
        <f t="shared" si="5"/>
        <v>153</v>
      </c>
      <c r="E155" s="2"/>
      <c r="F155" s="120" t="str">
        <f t="shared" si="1"/>
        <v/>
      </c>
      <c r="G155" s="2"/>
      <c r="H155" s="123" t="str">
        <f t="shared" si="6"/>
        <v/>
      </c>
      <c r="I155" s="123" t="str">
        <f t="shared" ref="I155:J155" si="325">IF($Q155="","",U155)</f>
        <v/>
      </c>
      <c r="J155" s="123" t="str">
        <f t="shared" si="325"/>
        <v/>
      </c>
      <c r="K155" s="123" t="str">
        <f t="shared" si="8"/>
        <v/>
      </c>
      <c r="L155" s="123" t="str">
        <f t="shared" ref="L155:M155" si="326">IF($Q155="","",Y155)</f>
        <v/>
      </c>
      <c r="M155" s="123" t="str">
        <f t="shared" si="326"/>
        <v/>
      </c>
      <c r="N155" s="123" t="str">
        <f t="shared" si="10"/>
        <v/>
      </c>
      <c r="O155" s="123" t="str">
        <f t="shared" si="11"/>
        <v/>
      </c>
      <c r="P155" s="2"/>
      <c r="Q155" s="125" t="str">
        <f t="shared" si="12"/>
        <v/>
      </c>
      <c r="R155" s="125"/>
      <c r="S155" s="125" t="str">
        <f>IF($Q155="","","Year "&amp;VLOOKUP($Q155,Events!A:AM,S$2,0))</f>
        <v/>
      </c>
      <c r="T155" s="125" t="str">
        <f>IF($Q155="","",VLOOKUP($Q155,Events!A:AM,T$2,0))</f>
        <v/>
      </c>
      <c r="U155" s="125" t="str">
        <f>IF($Q155="","",VLOOKUP($Q155,Events!A:AM,U$2,0))</f>
        <v/>
      </c>
      <c r="V155" s="125" t="str">
        <f>IF($Q155="","",VLOOKUP($Q155,Events!A:AM,V$2,0))</f>
        <v/>
      </c>
      <c r="W155" s="125" t="str">
        <f t="shared" si="13"/>
        <v/>
      </c>
      <c r="X155" s="125" t="str">
        <f>IF($Q155="","",text(VLOOKUP($Q155,Events!A:AM,X$2,0),"MMM dd")&amp;" "&amp;VLOOKUP($Q155,Events!A:AM,X$2+1,0))</f>
        <v/>
      </c>
      <c r="Y155" s="127" t="str">
        <f>IF($Q155="","",TEXT(VLOOKUP($Q155,Events!A:AM,Y$2,0),"0000"))</f>
        <v/>
      </c>
      <c r="Z155" s="127" t="str">
        <f>IF($Q155="","",TEXT(VLOOKUP($Q155,Events!A:AM,Z$2,0),"00000"))</f>
        <v/>
      </c>
      <c r="AA155" s="125" t="str">
        <f t="shared" si="14"/>
        <v/>
      </c>
      <c r="AB155" s="125" t="str">
        <f>IF($Q155="","",VLOOKUP($Q155,Events!A:AM,AB$2,0))</f>
        <v/>
      </c>
      <c r="AC155" s="125" t="str">
        <f t="shared" si="15"/>
        <v/>
      </c>
      <c r="AD155" s="125" t="str">
        <f>IF($Q155="","",IF(VLOOKUP($Q155,Events!A:AQ,AD$2,0)=1,AD$1,""))</f>
        <v/>
      </c>
      <c r="AE155" s="125" t="str">
        <f t="shared" si="16"/>
        <v/>
      </c>
      <c r="AF155" s="125" t="str">
        <f>IF($Q155="","",IF(VLOOKUP($Q155,Events!A:AQ,AF$2,0)=1,AF$1,""))</f>
        <v/>
      </c>
      <c r="AG155" s="125" t="str">
        <f t="shared" si="17"/>
        <v/>
      </c>
      <c r="AH155" s="125" t="str">
        <f>IF($Q155="","",IF(VLOOKUP($Q155,Events!A:AQ,AH$2,0)=1,AH$1,""))</f>
        <v/>
      </c>
      <c r="AI155" s="125" t="str">
        <f t="shared" si="18"/>
        <v/>
      </c>
      <c r="AJ155" s="125" t="str">
        <f>IF($Q155="","",IF(VLOOKUP($Q155,Events!A:AQ,AJ$2,0)=1,AJ$1,""))</f>
        <v/>
      </c>
      <c r="AK155" s="125" t="str">
        <f t="shared" si="19"/>
        <v/>
      </c>
      <c r="AL155" s="125" t="str">
        <f>IF($Q155="","",IF(VLOOKUP($Q155,Events!A:AQ,AL$2,0)=1,AL$1,""))</f>
        <v/>
      </c>
      <c r="AM155" s="125" t="str">
        <f t="shared" si="20"/>
        <v/>
      </c>
      <c r="AN155" s="125" t="str">
        <f>IF($Q155="","",IF(VLOOKUP($Q155,Events!A:AQ,AN$2,0)=1,AN$1,""))</f>
        <v/>
      </c>
      <c r="AO155" s="125" t="str">
        <f t="shared" si="21"/>
        <v/>
      </c>
      <c r="AP155" s="125" t="str">
        <f>IF($Q155="","",IF(VLOOKUP($Q155,Events!A:AQ,AP$2,0)=1,AP$1,""))</f>
        <v/>
      </c>
      <c r="AQ155" s="125" t="str">
        <f t="shared" si="22"/>
        <v/>
      </c>
      <c r="AR155" s="125" t="str">
        <f>IF($Q155="","",IF(VLOOKUP($Q155,Events!A:AQ,AR$2,0)=1,AR$1,""))</f>
        <v/>
      </c>
      <c r="AS155" s="125" t="str">
        <f t="shared" si="23"/>
        <v/>
      </c>
      <c r="AT155" s="125" t="str">
        <f>IF($Q155="","",IF(VLOOKUP($Q155,Events!A:AQ,AT$2,0)=1,AT$1,""))</f>
        <v/>
      </c>
      <c r="AU155" s="2" t="str">
        <f t="shared" si="24"/>
        <v/>
      </c>
      <c r="AW155" s="2"/>
      <c r="AX155" s="2"/>
      <c r="AY155" s="2"/>
    </row>
    <row r="156">
      <c r="A156" s="2">
        <v>154.0</v>
      </c>
      <c r="B156" s="2">
        <f t="shared" si="4"/>
        <v>3</v>
      </c>
      <c r="C156" s="2" t="str">
        <f>Events!AF163</f>
        <v/>
      </c>
      <c r="D156" s="2">
        <f t="shared" si="5"/>
        <v>154</v>
      </c>
      <c r="E156" s="2"/>
      <c r="F156" s="120" t="str">
        <f t="shared" si="1"/>
        <v/>
      </c>
      <c r="G156" s="2"/>
      <c r="H156" s="123" t="str">
        <f t="shared" si="6"/>
        <v/>
      </c>
      <c r="I156" s="123" t="str">
        <f t="shared" ref="I156:J156" si="327">IF($Q156="","",U156)</f>
        <v/>
      </c>
      <c r="J156" s="123" t="str">
        <f t="shared" si="327"/>
        <v/>
      </c>
      <c r="K156" s="123" t="str">
        <f t="shared" si="8"/>
        <v/>
      </c>
      <c r="L156" s="123" t="str">
        <f t="shared" ref="L156:M156" si="328">IF($Q156="","",Y156)</f>
        <v/>
      </c>
      <c r="M156" s="123" t="str">
        <f t="shared" si="328"/>
        <v/>
      </c>
      <c r="N156" s="123" t="str">
        <f t="shared" si="10"/>
        <v/>
      </c>
      <c r="O156" s="123" t="str">
        <f t="shared" si="11"/>
        <v/>
      </c>
      <c r="P156" s="2"/>
      <c r="Q156" s="125" t="str">
        <f t="shared" si="12"/>
        <v/>
      </c>
      <c r="R156" s="125"/>
      <c r="S156" s="125" t="str">
        <f>IF($Q156="","","Year "&amp;VLOOKUP($Q156,Events!A:AM,S$2,0))</f>
        <v/>
      </c>
      <c r="T156" s="125" t="str">
        <f>IF($Q156="","",VLOOKUP($Q156,Events!A:AM,T$2,0))</f>
        <v/>
      </c>
      <c r="U156" s="125" t="str">
        <f>IF($Q156="","",VLOOKUP($Q156,Events!A:AM,U$2,0))</f>
        <v/>
      </c>
      <c r="V156" s="125" t="str">
        <f>IF($Q156="","",VLOOKUP($Q156,Events!A:AM,V$2,0))</f>
        <v/>
      </c>
      <c r="W156" s="125" t="str">
        <f t="shared" si="13"/>
        <v/>
      </c>
      <c r="X156" s="125" t="str">
        <f>IF($Q156="","",text(VLOOKUP($Q156,Events!A:AM,X$2,0),"MMM dd")&amp;" "&amp;VLOOKUP($Q156,Events!A:AM,X$2+1,0))</f>
        <v/>
      </c>
      <c r="Y156" s="127" t="str">
        <f>IF($Q156="","",TEXT(VLOOKUP($Q156,Events!A:AM,Y$2,0),"0000"))</f>
        <v/>
      </c>
      <c r="Z156" s="127" t="str">
        <f>IF($Q156="","",TEXT(VLOOKUP($Q156,Events!A:AM,Z$2,0),"00000"))</f>
        <v/>
      </c>
      <c r="AA156" s="125" t="str">
        <f t="shared" si="14"/>
        <v/>
      </c>
      <c r="AB156" s="125" t="str">
        <f>IF($Q156="","",VLOOKUP($Q156,Events!A:AM,AB$2,0))</f>
        <v/>
      </c>
      <c r="AC156" s="125" t="str">
        <f t="shared" si="15"/>
        <v/>
      </c>
      <c r="AD156" s="125" t="str">
        <f>IF($Q156="","",IF(VLOOKUP($Q156,Events!A:AQ,AD$2,0)=1,AD$1,""))</f>
        <v/>
      </c>
      <c r="AE156" s="125" t="str">
        <f t="shared" si="16"/>
        <v/>
      </c>
      <c r="AF156" s="125" t="str">
        <f>IF($Q156="","",IF(VLOOKUP($Q156,Events!A:AQ,AF$2,0)=1,AF$1,""))</f>
        <v/>
      </c>
      <c r="AG156" s="125" t="str">
        <f t="shared" si="17"/>
        <v/>
      </c>
      <c r="AH156" s="125" t="str">
        <f>IF($Q156="","",IF(VLOOKUP($Q156,Events!A:AQ,AH$2,0)=1,AH$1,""))</f>
        <v/>
      </c>
      <c r="AI156" s="125" t="str">
        <f t="shared" si="18"/>
        <v/>
      </c>
      <c r="AJ156" s="125" t="str">
        <f>IF($Q156="","",IF(VLOOKUP($Q156,Events!A:AQ,AJ$2,0)=1,AJ$1,""))</f>
        <v/>
      </c>
      <c r="AK156" s="125" t="str">
        <f t="shared" si="19"/>
        <v/>
      </c>
      <c r="AL156" s="125" t="str">
        <f>IF($Q156="","",IF(VLOOKUP($Q156,Events!A:AQ,AL$2,0)=1,AL$1,""))</f>
        <v/>
      </c>
      <c r="AM156" s="125" t="str">
        <f t="shared" si="20"/>
        <v/>
      </c>
      <c r="AN156" s="125" t="str">
        <f>IF($Q156="","",IF(VLOOKUP($Q156,Events!A:AQ,AN$2,0)=1,AN$1,""))</f>
        <v/>
      </c>
      <c r="AO156" s="125" t="str">
        <f t="shared" si="21"/>
        <v/>
      </c>
      <c r="AP156" s="125" t="str">
        <f>IF($Q156="","",IF(VLOOKUP($Q156,Events!A:AQ,AP$2,0)=1,AP$1,""))</f>
        <v/>
      </c>
      <c r="AQ156" s="125" t="str">
        <f t="shared" si="22"/>
        <v/>
      </c>
      <c r="AR156" s="125" t="str">
        <f>IF($Q156="","",IF(VLOOKUP($Q156,Events!A:AQ,AR$2,0)=1,AR$1,""))</f>
        <v/>
      </c>
      <c r="AS156" s="125" t="str">
        <f t="shared" si="23"/>
        <v/>
      </c>
      <c r="AT156" s="125" t="str">
        <f>IF($Q156="","",IF(VLOOKUP($Q156,Events!A:AQ,AT$2,0)=1,AT$1,""))</f>
        <v/>
      </c>
      <c r="AU156" s="2" t="str">
        <f t="shared" si="24"/>
        <v/>
      </c>
      <c r="AW156" s="2"/>
      <c r="AX156" s="2"/>
      <c r="AY156" s="2"/>
    </row>
    <row r="157">
      <c r="A157" s="2">
        <v>155.0</v>
      </c>
      <c r="B157" s="2">
        <f t="shared" si="4"/>
        <v>3</v>
      </c>
      <c r="C157" s="2" t="str">
        <f>Events!AF164</f>
        <v/>
      </c>
      <c r="D157" s="2">
        <f t="shared" si="5"/>
        <v>155</v>
      </c>
      <c r="E157" s="2"/>
      <c r="F157" s="120" t="str">
        <f t="shared" si="1"/>
        <v/>
      </c>
      <c r="G157" s="2"/>
      <c r="H157" s="123" t="str">
        <f t="shared" si="6"/>
        <v/>
      </c>
      <c r="I157" s="123" t="str">
        <f t="shared" ref="I157:J157" si="329">IF($Q157="","",U157)</f>
        <v/>
      </c>
      <c r="J157" s="123" t="str">
        <f t="shared" si="329"/>
        <v/>
      </c>
      <c r="K157" s="123" t="str">
        <f t="shared" si="8"/>
        <v/>
      </c>
      <c r="L157" s="123" t="str">
        <f t="shared" ref="L157:M157" si="330">IF($Q157="","",Y157)</f>
        <v/>
      </c>
      <c r="M157" s="123" t="str">
        <f t="shared" si="330"/>
        <v/>
      </c>
      <c r="N157" s="123" t="str">
        <f t="shared" si="10"/>
        <v/>
      </c>
      <c r="O157" s="123" t="str">
        <f t="shared" si="11"/>
        <v/>
      </c>
      <c r="P157" s="2"/>
      <c r="Q157" s="125" t="str">
        <f t="shared" si="12"/>
        <v/>
      </c>
      <c r="R157" s="125"/>
      <c r="S157" s="125" t="str">
        <f>IF($Q157="","","Year "&amp;VLOOKUP($Q157,Events!A:AM,S$2,0))</f>
        <v/>
      </c>
      <c r="T157" s="125" t="str">
        <f>IF($Q157="","",VLOOKUP($Q157,Events!A:AM,T$2,0))</f>
        <v/>
      </c>
      <c r="U157" s="125" t="str">
        <f>IF($Q157="","",VLOOKUP($Q157,Events!A:AM,U$2,0))</f>
        <v/>
      </c>
      <c r="V157" s="125" t="str">
        <f>IF($Q157="","",VLOOKUP($Q157,Events!A:AM,V$2,0))</f>
        <v/>
      </c>
      <c r="W157" s="125" t="str">
        <f t="shared" si="13"/>
        <v/>
      </c>
      <c r="X157" s="125" t="str">
        <f>IF($Q157="","",text(VLOOKUP($Q157,Events!A:AM,X$2,0),"MMM dd")&amp;" "&amp;VLOOKUP($Q157,Events!A:AM,X$2+1,0))</f>
        <v/>
      </c>
      <c r="Y157" s="127" t="str">
        <f>IF($Q157="","",TEXT(VLOOKUP($Q157,Events!A:AM,Y$2,0),"0000"))</f>
        <v/>
      </c>
      <c r="Z157" s="127" t="str">
        <f>IF($Q157="","",TEXT(VLOOKUP($Q157,Events!A:AM,Z$2,0),"00000"))</f>
        <v/>
      </c>
      <c r="AA157" s="125" t="str">
        <f t="shared" si="14"/>
        <v/>
      </c>
      <c r="AB157" s="125" t="str">
        <f>IF($Q157="","",VLOOKUP($Q157,Events!A:AM,AB$2,0))</f>
        <v/>
      </c>
      <c r="AC157" s="125" t="str">
        <f t="shared" si="15"/>
        <v/>
      </c>
      <c r="AD157" s="125" t="str">
        <f>IF($Q157="","",IF(VLOOKUP($Q157,Events!A:AQ,AD$2,0)=1,AD$1,""))</f>
        <v/>
      </c>
      <c r="AE157" s="125" t="str">
        <f t="shared" si="16"/>
        <v/>
      </c>
      <c r="AF157" s="125" t="str">
        <f>IF($Q157="","",IF(VLOOKUP($Q157,Events!A:AQ,AF$2,0)=1,AF$1,""))</f>
        <v/>
      </c>
      <c r="AG157" s="125" t="str">
        <f t="shared" si="17"/>
        <v/>
      </c>
      <c r="AH157" s="125" t="str">
        <f>IF($Q157="","",IF(VLOOKUP($Q157,Events!A:AQ,AH$2,0)=1,AH$1,""))</f>
        <v/>
      </c>
      <c r="AI157" s="125" t="str">
        <f t="shared" si="18"/>
        <v/>
      </c>
      <c r="AJ157" s="125" t="str">
        <f>IF($Q157="","",IF(VLOOKUP($Q157,Events!A:AQ,AJ$2,0)=1,AJ$1,""))</f>
        <v/>
      </c>
      <c r="AK157" s="125" t="str">
        <f t="shared" si="19"/>
        <v/>
      </c>
      <c r="AL157" s="125" t="str">
        <f>IF($Q157="","",IF(VLOOKUP($Q157,Events!A:AQ,AL$2,0)=1,AL$1,""))</f>
        <v/>
      </c>
      <c r="AM157" s="125" t="str">
        <f t="shared" si="20"/>
        <v/>
      </c>
      <c r="AN157" s="125" t="str">
        <f>IF($Q157="","",IF(VLOOKUP($Q157,Events!A:AQ,AN$2,0)=1,AN$1,""))</f>
        <v/>
      </c>
      <c r="AO157" s="125" t="str">
        <f t="shared" si="21"/>
        <v/>
      </c>
      <c r="AP157" s="125" t="str">
        <f>IF($Q157="","",IF(VLOOKUP($Q157,Events!A:AQ,AP$2,0)=1,AP$1,""))</f>
        <v/>
      </c>
      <c r="AQ157" s="125" t="str">
        <f t="shared" si="22"/>
        <v/>
      </c>
      <c r="AR157" s="125" t="str">
        <f>IF($Q157="","",IF(VLOOKUP($Q157,Events!A:AQ,AR$2,0)=1,AR$1,""))</f>
        <v/>
      </c>
      <c r="AS157" s="125" t="str">
        <f t="shared" si="23"/>
        <v/>
      </c>
      <c r="AT157" s="125" t="str">
        <f>IF($Q157="","",IF(VLOOKUP($Q157,Events!A:AQ,AT$2,0)=1,AT$1,""))</f>
        <v/>
      </c>
      <c r="AU157" s="2" t="str">
        <f t="shared" si="24"/>
        <v/>
      </c>
      <c r="AW157" s="2"/>
      <c r="AX157" s="2"/>
      <c r="AY157" s="128"/>
    </row>
    <row r="158">
      <c r="A158" s="2">
        <v>156.0</v>
      </c>
      <c r="B158" s="2">
        <f t="shared" si="4"/>
        <v>3</v>
      </c>
      <c r="C158" s="2" t="str">
        <f>Events!AF165</f>
        <v/>
      </c>
      <c r="D158" s="2">
        <f t="shared" si="5"/>
        <v>156</v>
      </c>
      <c r="E158" s="2"/>
      <c r="F158" s="120" t="str">
        <f t="shared" si="1"/>
        <v/>
      </c>
      <c r="G158" s="2"/>
      <c r="H158" s="123" t="str">
        <f t="shared" si="6"/>
        <v/>
      </c>
      <c r="I158" s="123" t="str">
        <f t="shared" ref="I158:J158" si="331">IF($Q158="","",U158)</f>
        <v/>
      </c>
      <c r="J158" s="123" t="str">
        <f t="shared" si="331"/>
        <v/>
      </c>
      <c r="K158" s="123" t="str">
        <f t="shared" si="8"/>
        <v/>
      </c>
      <c r="L158" s="123" t="str">
        <f t="shared" ref="L158:M158" si="332">IF($Q158="","",Y158)</f>
        <v/>
      </c>
      <c r="M158" s="123" t="str">
        <f t="shared" si="332"/>
        <v/>
      </c>
      <c r="N158" s="123" t="str">
        <f t="shared" si="10"/>
        <v/>
      </c>
      <c r="O158" s="123" t="str">
        <f t="shared" si="11"/>
        <v/>
      </c>
      <c r="P158" s="2"/>
      <c r="Q158" s="125" t="str">
        <f t="shared" si="12"/>
        <v/>
      </c>
      <c r="R158" s="125"/>
      <c r="S158" s="125" t="str">
        <f>IF($Q158="","","Year "&amp;VLOOKUP($Q158,Events!A:AM,S$2,0))</f>
        <v/>
      </c>
      <c r="T158" s="125" t="str">
        <f>IF($Q158="","",VLOOKUP($Q158,Events!A:AM,T$2,0))</f>
        <v/>
      </c>
      <c r="U158" s="125" t="str">
        <f>IF($Q158="","",VLOOKUP($Q158,Events!A:AM,U$2,0))</f>
        <v/>
      </c>
      <c r="V158" s="125" t="str">
        <f>IF($Q158="","",VLOOKUP($Q158,Events!A:AM,V$2,0))</f>
        <v/>
      </c>
      <c r="W158" s="125" t="str">
        <f t="shared" si="13"/>
        <v/>
      </c>
      <c r="X158" s="125" t="str">
        <f>IF($Q158="","",text(VLOOKUP($Q158,Events!A:AM,X$2,0),"MMM dd")&amp;" "&amp;VLOOKUP($Q158,Events!A:AM,X$2+1,0))</f>
        <v/>
      </c>
      <c r="Y158" s="127" t="str">
        <f>IF($Q158="","",TEXT(VLOOKUP($Q158,Events!A:AM,Y$2,0),"0000"))</f>
        <v/>
      </c>
      <c r="Z158" s="127" t="str">
        <f>IF($Q158="","",TEXT(VLOOKUP($Q158,Events!A:AM,Z$2,0),"00000"))</f>
        <v/>
      </c>
      <c r="AA158" s="125" t="str">
        <f t="shared" si="14"/>
        <v/>
      </c>
      <c r="AB158" s="125" t="str">
        <f>IF($Q158="","",VLOOKUP($Q158,Events!A:AM,AB$2,0))</f>
        <v/>
      </c>
      <c r="AC158" s="125" t="str">
        <f t="shared" si="15"/>
        <v/>
      </c>
      <c r="AD158" s="125" t="str">
        <f>IF($Q158="","",IF(VLOOKUP($Q158,Events!A:AQ,AD$2,0)=1,AD$1,""))</f>
        <v/>
      </c>
      <c r="AE158" s="125" t="str">
        <f t="shared" si="16"/>
        <v/>
      </c>
      <c r="AF158" s="125" t="str">
        <f>IF($Q158="","",IF(VLOOKUP($Q158,Events!A:AQ,AF$2,0)=1,AF$1,""))</f>
        <v/>
      </c>
      <c r="AG158" s="125" t="str">
        <f t="shared" si="17"/>
        <v/>
      </c>
      <c r="AH158" s="125" t="str">
        <f>IF($Q158="","",IF(VLOOKUP($Q158,Events!A:AQ,AH$2,0)=1,AH$1,""))</f>
        <v/>
      </c>
      <c r="AI158" s="125" t="str">
        <f t="shared" si="18"/>
        <v/>
      </c>
      <c r="AJ158" s="125" t="str">
        <f>IF($Q158="","",IF(VLOOKUP($Q158,Events!A:AQ,AJ$2,0)=1,AJ$1,""))</f>
        <v/>
      </c>
      <c r="AK158" s="125" t="str">
        <f t="shared" si="19"/>
        <v/>
      </c>
      <c r="AL158" s="125" t="str">
        <f>IF($Q158="","",IF(VLOOKUP($Q158,Events!A:AQ,AL$2,0)=1,AL$1,""))</f>
        <v/>
      </c>
      <c r="AM158" s="125" t="str">
        <f t="shared" si="20"/>
        <v/>
      </c>
      <c r="AN158" s="125" t="str">
        <f>IF($Q158="","",IF(VLOOKUP($Q158,Events!A:AQ,AN$2,0)=1,AN$1,""))</f>
        <v/>
      </c>
      <c r="AO158" s="125" t="str">
        <f t="shared" si="21"/>
        <v/>
      </c>
      <c r="AP158" s="125" t="str">
        <f>IF($Q158="","",IF(VLOOKUP($Q158,Events!A:AQ,AP$2,0)=1,AP$1,""))</f>
        <v/>
      </c>
      <c r="AQ158" s="125" t="str">
        <f t="shared" si="22"/>
        <v/>
      </c>
      <c r="AR158" s="125" t="str">
        <f>IF($Q158="","",IF(VLOOKUP($Q158,Events!A:AQ,AR$2,0)=1,AR$1,""))</f>
        <v/>
      </c>
      <c r="AS158" s="125" t="str">
        <f t="shared" si="23"/>
        <v/>
      </c>
      <c r="AT158" s="125" t="str">
        <f>IF($Q158="","",IF(VLOOKUP($Q158,Events!A:AQ,AT$2,0)=1,AT$1,""))</f>
        <v/>
      </c>
      <c r="AU158" s="2" t="str">
        <f t="shared" si="24"/>
        <v/>
      </c>
      <c r="AW158" s="2"/>
      <c r="AX158" s="2"/>
      <c r="AY158" s="128"/>
    </row>
    <row r="159">
      <c r="A159" s="2">
        <v>157.0</v>
      </c>
      <c r="B159" s="2">
        <f t="shared" si="4"/>
        <v>3</v>
      </c>
      <c r="C159" s="2" t="str">
        <f>Events!AF166</f>
        <v/>
      </c>
      <c r="D159" s="2">
        <f t="shared" si="5"/>
        <v>157</v>
      </c>
      <c r="E159" s="2"/>
      <c r="F159" s="120" t="str">
        <f t="shared" si="1"/>
        <v/>
      </c>
      <c r="G159" s="2"/>
      <c r="H159" s="123" t="str">
        <f t="shared" si="6"/>
        <v/>
      </c>
      <c r="I159" s="123" t="str">
        <f t="shared" ref="I159:J159" si="333">IF($Q159="","",U159)</f>
        <v/>
      </c>
      <c r="J159" s="123" t="str">
        <f t="shared" si="333"/>
        <v/>
      </c>
      <c r="K159" s="123" t="str">
        <f t="shared" si="8"/>
        <v/>
      </c>
      <c r="L159" s="123" t="str">
        <f t="shared" ref="L159:M159" si="334">IF($Q159="","",Y159)</f>
        <v/>
      </c>
      <c r="M159" s="123" t="str">
        <f t="shared" si="334"/>
        <v/>
      </c>
      <c r="N159" s="123" t="str">
        <f t="shared" si="10"/>
        <v/>
      </c>
      <c r="O159" s="123" t="str">
        <f t="shared" si="11"/>
        <v/>
      </c>
      <c r="P159" s="2"/>
      <c r="Q159" s="125" t="str">
        <f t="shared" si="12"/>
        <v/>
      </c>
      <c r="R159" s="125"/>
      <c r="S159" s="125" t="str">
        <f>IF($Q159="","","Year "&amp;VLOOKUP($Q159,Events!A:AM,S$2,0))</f>
        <v/>
      </c>
      <c r="T159" s="125" t="str">
        <f>IF($Q159="","",VLOOKUP($Q159,Events!A:AM,T$2,0))</f>
        <v/>
      </c>
      <c r="U159" s="125" t="str">
        <f>IF($Q159="","",VLOOKUP($Q159,Events!A:AM,U$2,0))</f>
        <v/>
      </c>
      <c r="V159" s="125" t="str">
        <f>IF($Q159="","",VLOOKUP($Q159,Events!A:AM,V$2,0))</f>
        <v/>
      </c>
      <c r="W159" s="125" t="str">
        <f t="shared" si="13"/>
        <v/>
      </c>
      <c r="X159" s="125" t="str">
        <f>IF($Q159="","",text(VLOOKUP($Q159,Events!A:AM,X$2,0),"MMM dd")&amp;" "&amp;VLOOKUP($Q159,Events!A:AM,X$2+1,0))</f>
        <v/>
      </c>
      <c r="Y159" s="127" t="str">
        <f>IF($Q159="","",TEXT(VLOOKUP($Q159,Events!A:AM,Y$2,0),"0000"))</f>
        <v/>
      </c>
      <c r="Z159" s="127" t="str">
        <f>IF($Q159="","",TEXT(VLOOKUP($Q159,Events!A:AM,Z$2,0),"00000"))</f>
        <v/>
      </c>
      <c r="AA159" s="125" t="str">
        <f t="shared" si="14"/>
        <v/>
      </c>
      <c r="AB159" s="125" t="str">
        <f>IF($Q159="","",VLOOKUP($Q159,Events!A:AM,AB$2,0))</f>
        <v/>
      </c>
      <c r="AC159" s="125" t="str">
        <f t="shared" si="15"/>
        <v/>
      </c>
      <c r="AD159" s="125" t="str">
        <f>IF($Q159="","",IF(VLOOKUP($Q159,Events!A:AQ,AD$2,0)=1,AD$1,""))</f>
        <v/>
      </c>
      <c r="AE159" s="125" t="str">
        <f t="shared" si="16"/>
        <v/>
      </c>
      <c r="AF159" s="125" t="str">
        <f>IF($Q159="","",IF(VLOOKUP($Q159,Events!A:AQ,AF$2,0)=1,AF$1,""))</f>
        <v/>
      </c>
      <c r="AG159" s="125" t="str">
        <f t="shared" si="17"/>
        <v/>
      </c>
      <c r="AH159" s="125" t="str">
        <f>IF($Q159="","",IF(VLOOKUP($Q159,Events!A:AQ,AH$2,0)=1,AH$1,""))</f>
        <v/>
      </c>
      <c r="AI159" s="125" t="str">
        <f t="shared" si="18"/>
        <v/>
      </c>
      <c r="AJ159" s="125" t="str">
        <f>IF($Q159="","",IF(VLOOKUP($Q159,Events!A:AQ,AJ$2,0)=1,AJ$1,""))</f>
        <v/>
      </c>
      <c r="AK159" s="125" t="str">
        <f t="shared" si="19"/>
        <v/>
      </c>
      <c r="AL159" s="125" t="str">
        <f>IF($Q159="","",IF(VLOOKUP($Q159,Events!A:AQ,AL$2,0)=1,AL$1,""))</f>
        <v/>
      </c>
      <c r="AM159" s="125" t="str">
        <f t="shared" si="20"/>
        <v/>
      </c>
      <c r="AN159" s="125" t="str">
        <f>IF($Q159="","",IF(VLOOKUP($Q159,Events!A:AQ,AN$2,0)=1,AN$1,""))</f>
        <v/>
      </c>
      <c r="AO159" s="125" t="str">
        <f t="shared" si="21"/>
        <v/>
      </c>
      <c r="AP159" s="125" t="str">
        <f>IF($Q159="","",IF(VLOOKUP($Q159,Events!A:AQ,AP$2,0)=1,AP$1,""))</f>
        <v/>
      </c>
      <c r="AQ159" s="125" t="str">
        <f t="shared" si="22"/>
        <v/>
      </c>
      <c r="AR159" s="125" t="str">
        <f>IF($Q159="","",IF(VLOOKUP($Q159,Events!A:AQ,AR$2,0)=1,AR$1,""))</f>
        <v/>
      </c>
      <c r="AS159" s="125" t="str">
        <f t="shared" si="23"/>
        <v/>
      </c>
      <c r="AT159" s="125" t="str">
        <f>IF($Q159="","",IF(VLOOKUP($Q159,Events!A:AQ,AT$2,0)=1,AT$1,""))</f>
        <v/>
      </c>
      <c r="AU159" s="2" t="str">
        <f t="shared" si="24"/>
        <v/>
      </c>
      <c r="AW159" s="2"/>
      <c r="AX159" s="2"/>
      <c r="AY159" s="128"/>
    </row>
    <row r="160">
      <c r="A160" s="2">
        <v>158.0</v>
      </c>
      <c r="B160" s="2">
        <f t="shared" si="4"/>
        <v>3</v>
      </c>
      <c r="C160" s="2" t="str">
        <f>Events!AF167</f>
        <v/>
      </c>
      <c r="D160" s="2">
        <f t="shared" si="5"/>
        <v>158</v>
      </c>
      <c r="E160" s="2"/>
      <c r="F160" s="120" t="str">
        <f t="shared" si="1"/>
        <v/>
      </c>
      <c r="G160" s="2"/>
      <c r="H160" s="123" t="str">
        <f t="shared" si="6"/>
        <v/>
      </c>
      <c r="I160" s="123" t="str">
        <f t="shared" ref="I160:J160" si="335">IF($Q160="","",U160)</f>
        <v/>
      </c>
      <c r="J160" s="123" t="str">
        <f t="shared" si="335"/>
        <v/>
      </c>
      <c r="K160" s="123" t="str">
        <f t="shared" si="8"/>
        <v/>
      </c>
      <c r="L160" s="123" t="str">
        <f t="shared" ref="L160:M160" si="336">IF($Q160="","",Y160)</f>
        <v/>
      </c>
      <c r="M160" s="123" t="str">
        <f t="shared" si="336"/>
        <v/>
      </c>
      <c r="N160" s="123" t="str">
        <f t="shared" si="10"/>
        <v/>
      </c>
      <c r="O160" s="123" t="str">
        <f t="shared" si="11"/>
        <v/>
      </c>
      <c r="P160" s="2"/>
      <c r="Q160" s="125" t="str">
        <f t="shared" si="12"/>
        <v/>
      </c>
      <c r="R160" s="125"/>
      <c r="S160" s="125" t="str">
        <f>IF($Q160="","","Year "&amp;VLOOKUP($Q160,Events!A:AM,S$2,0))</f>
        <v/>
      </c>
      <c r="T160" s="125" t="str">
        <f>IF($Q160="","",VLOOKUP($Q160,Events!A:AM,T$2,0))</f>
        <v/>
      </c>
      <c r="U160" s="125" t="str">
        <f>IF($Q160="","",VLOOKUP($Q160,Events!A:AM,U$2,0))</f>
        <v/>
      </c>
      <c r="V160" s="125" t="str">
        <f>IF($Q160="","",VLOOKUP($Q160,Events!A:AM,V$2,0))</f>
        <v/>
      </c>
      <c r="W160" s="125" t="str">
        <f t="shared" si="13"/>
        <v/>
      </c>
      <c r="X160" s="125" t="str">
        <f>IF($Q160="","",text(VLOOKUP($Q160,Events!A:AM,X$2,0),"MMM dd")&amp;" "&amp;VLOOKUP($Q160,Events!A:AM,X$2+1,0))</f>
        <v/>
      </c>
      <c r="Y160" s="127" t="str">
        <f>IF($Q160="","",TEXT(VLOOKUP($Q160,Events!A:AM,Y$2,0),"0000"))</f>
        <v/>
      </c>
      <c r="Z160" s="127" t="str">
        <f>IF($Q160="","",TEXT(VLOOKUP($Q160,Events!A:AM,Z$2,0),"00000"))</f>
        <v/>
      </c>
      <c r="AA160" s="125" t="str">
        <f t="shared" si="14"/>
        <v/>
      </c>
      <c r="AB160" s="125" t="str">
        <f>IF($Q160="","",VLOOKUP($Q160,Events!A:AM,AB$2,0))</f>
        <v/>
      </c>
      <c r="AC160" s="125" t="str">
        <f t="shared" si="15"/>
        <v/>
      </c>
      <c r="AD160" s="125" t="str">
        <f>IF($Q160="","",IF(VLOOKUP($Q160,Events!A:AQ,AD$2,0)=1,AD$1,""))</f>
        <v/>
      </c>
      <c r="AE160" s="125" t="str">
        <f t="shared" si="16"/>
        <v/>
      </c>
      <c r="AF160" s="125" t="str">
        <f>IF($Q160="","",IF(VLOOKUP($Q160,Events!A:AQ,AF$2,0)=1,AF$1,""))</f>
        <v/>
      </c>
      <c r="AG160" s="125" t="str">
        <f t="shared" si="17"/>
        <v/>
      </c>
      <c r="AH160" s="125" t="str">
        <f>IF($Q160="","",IF(VLOOKUP($Q160,Events!A:AQ,AH$2,0)=1,AH$1,""))</f>
        <v/>
      </c>
      <c r="AI160" s="125" t="str">
        <f t="shared" si="18"/>
        <v/>
      </c>
      <c r="AJ160" s="125" t="str">
        <f>IF($Q160="","",IF(VLOOKUP($Q160,Events!A:AQ,AJ$2,0)=1,AJ$1,""))</f>
        <v/>
      </c>
      <c r="AK160" s="125" t="str">
        <f t="shared" si="19"/>
        <v/>
      </c>
      <c r="AL160" s="125" t="str">
        <f>IF($Q160="","",IF(VLOOKUP($Q160,Events!A:AQ,AL$2,0)=1,AL$1,""))</f>
        <v/>
      </c>
      <c r="AM160" s="125" t="str">
        <f t="shared" si="20"/>
        <v/>
      </c>
      <c r="AN160" s="125" t="str">
        <f>IF($Q160="","",IF(VLOOKUP($Q160,Events!A:AQ,AN$2,0)=1,AN$1,""))</f>
        <v/>
      </c>
      <c r="AO160" s="125" t="str">
        <f t="shared" si="21"/>
        <v/>
      </c>
      <c r="AP160" s="125" t="str">
        <f>IF($Q160="","",IF(VLOOKUP($Q160,Events!A:AQ,AP$2,0)=1,AP$1,""))</f>
        <v/>
      </c>
      <c r="AQ160" s="125" t="str">
        <f t="shared" si="22"/>
        <v/>
      </c>
      <c r="AR160" s="125" t="str">
        <f>IF($Q160="","",IF(VLOOKUP($Q160,Events!A:AQ,AR$2,0)=1,AR$1,""))</f>
        <v/>
      </c>
      <c r="AS160" s="125" t="str">
        <f t="shared" si="23"/>
        <v/>
      </c>
      <c r="AT160" s="125" t="str">
        <f>IF($Q160="","",IF(VLOOKUP($Q160,Events!A:AQ,AT$2,0)=1,AT$1,""))</f>
        <v/>
      </c>
      <c r="AU160" s="2" t="str">
        <f t="shared" si="24"/>
        <v/>
      </c>
      <c r="AW160" s="2"/>
      <c r="AX160" s="2"/>
      <c r="AY160" s="2"/>
    </row>
    <row r="161">
      <c r="A161" s="2">
        <v>159.0</v>
      </c>
      <c r="B161" s="2">
        <f t="shared" si="4"/>
        <v>3</v>
      </c>
      <c r="C161" s="2" t="str">
        <f>Events!AF168</f>
        <v/>
      </c>
      <c r="D161" s="2">
        <f t="shared" si="5"/>
        <v>159</v>
      </c>
      <c r="E161" s="2"/>
      <c r="F161" s="120" t="str">
        <f t="shared" si="1"/>
        <v/>
      </c>
      <c r="G161" s="2"/>
      <c r="H161" s="123" t="str">
        <f t="shared" si="6"/>
        <v/>
      </c>
      <c r="I161" s="123" t="str">
        <f t="shared" ref="I161:J161" si="337">IF($Q161="","",U161)</f>
        <v/>
      </c>
      <c r="J161" s="123" t="str">
        <f t="shared" si="337"/>
        <v/>
      </c>
      <c r="K161" s="123" t="str">
        <f t="shared" si="8"/>
        <v/>
      </c>
      <c r="L161" s="123" t="str">
        <f t="shared" ref="L161:M161" si="338">IF($Q161="","",Y161)</f>
        <v/>
      </c>
      <c r="M161" s="123" t="str">
        <f t="shared" si="338"/>
        <v/>
      </c>
      <c r="N161" s="123" t="str">
        <f t="shared" si="10"/>
        <v/>
      </c>
      <c r="O161" s="123" t="str">
        <f t="shared" si="11"/>
        <v/>
      </c>
      <c r="P161" s="2"/>
      <c r="Q161" s="125" t="str">
        <f t="shared" si="12"/>
        <v/>
      </c>
      <c r="R161" s="125"/>
      <c r="S161" s="125" t="str">
        <f>IF($Q161="","","Year "&amp;VLOOKUP($Q161,Events!A:AM,S$2,0))</f>
        <v/>
      </c>
      <c r="T161" s="125" t="str">
        <f>IF($Q161="","",VLOOKUP($Q161,Events!A:AM,T$2,0))</f>
        <v/>
      </c>
      <c r="U161" s="125" t="str">
        <f>IF($Q161="","",VLOOKUP($Q161,Events!A:AM,U$2,0))</f>
        <v/>
      </c>
      <c r="V161" s="125" t="str">
        <f>IF($Q161="","",VLOOKUP($Q161,Events!A:AM,V$2,0))</f>
        <v/>
      </c>
      <c r="W161" s="125" t="str">
        <f t="shared" si="13"/>
        <v/>
      </c>
      <c r="X161" s="125" t="str">
        <f>IF($Q161="","",text(VLOOKUP($Q161,Events!A:AM,X$2,0),"MMM dd")&amp;" "&amp;VLOOKUP($Q161,Events!A:AM,X$2+1,0))</f>
        <v/>
      </c>
      <c r="Y161" s="127" t="str">
        <f>IF($Q161="","",TEXT(VLOOKUP($Q161,Events!A:AM,Y$2,0),"0000"))</f>
        <v/>
      </c>
      <c r="Z161" s="127" t="str">
        <f>IF($Q161="","",TEXT(VLOOKUP($Q161,Events!A:AM,Z$2,0),"00000"))</f>
        <v/>
      </c>
      <c r="AA161" s="125" t="str">
        <f t="shared" si="14"/>
        <v/>
      </c>
      <c r="AB161" s="125" t="str">
        <f>IF($Q161="","",VLOOKUP($Q161,Events!A:AM,AB$2,0))</f>
        <v/>
      </c>
      <c r="AC161" s="125" t="str">
        <f t="shared" si="15"/>
        <v/>
      </c>
      <c r="AD161" s="125" t="str">
        <f>IF($Q161="","",IF(VLOOKUP($Q161,Events!A:AQ,AD$2,0)=1,AD$1,""))</f>
        <v/>
      </c>
      <c r="AE161" s="125" t="str">
        <f t="shared" si="16"/>
        <v/>
      </c>
      <c r="AF161" s="125" t="str">
        <f>IF($Q161="","",IF(VLOOKUP($Q161,Events!A:AQ,AF$2,0)=1,AF$1,""))</f>
        <v/>
      </c>
      <c r="AG161" s="125" t="str">
        <f t="shared" si="17"/>
        <v/>
      </c>
      <c r="AH161" s="125" t="str">
        <f>IF($Q161="","",IF(VLOOKUP($Q161,Events!A:AQ,AH$2,0)=1,AH$1,""))</f>
        <v/>
      </c>
      <c r="AI161" s="125" t="str">
        <f t="shared" si="18"/>
        <v/>
      </c>
      <c r="AJ161" s="125" t="str">
        <f>IF($Q161="","",IF(VLOOKUP($Q161,Events!A:AQ,AJ$2,0)=1,AJ$1,""))</f>
        <v/>
      </c>
      <c r="AK161" s="125" t="str">
        <f t="shared" si="19"/>
        <v/>
      </c>
      <c r="AL161" s="125" t="str">
        <f>IF($Q161="","",IF(VLOOKUP($Q161,Events!A:AQ,AL$2,0)=1,AL$1,""))</f>
        <v/>
      </c>
      <c r="AM161" s="125" t="str">
        <f t="shared" si="20"/>
        <v/>
      </c>
      <c r="AN161" s="125" t="str">
        <f>IF($Q161="","",IF(VLOOKUP($Q161,Events!A:AQ,AN$2,0)=1,AN$1,""))</f>
        <v/>
      </c>
      <c r="AO161" s="125" t="str">
        <f t="shared" si="21"/>
        <v/>
      </c>
      <c r="AP161" s="125" t="str">
        <f>IF($Q161="","",IF(VLOOKUP($Q161,Events!A:AQ,AP$2,0)=1,AP$1,""))</f>
        <v/>
      </c>
      <c r="AQ161" s="125" t="str">
        <f t="shared" si="22"/>
        <v/>
      </c>
      <c r="AR161" s="125" t="str">
        <f>IF($Q161="","",IF(VLOOKUP($Q161,Events!A:AQ,AR$2,0)=1,AR$1,""))</f>
        <v/>
      </c>
      <c r="AS161" s="125" t="str">
        <f t="shared" si="23"/>
        <v/>
      </c>
      <c r="AT161" s="125" t="str">
        <f>IF($Q161="","",IF(VLOOKUP($Q161,Events!A:AQ,AT$2,0)=1,AT$1,""))</f>
        <v/>
      </c>
      <c r="AU161" s="2" t="str">
        <f t="shared" si="24"/>
        <v/>
      </c>
      <c r="AW161" s="2"/>
      <c r="AX161" s="2"/>
      <c r="AY161" s="2"/>
    </row>
    <row r="162">
      <c r="A162" s="2">
        <v>160.0</v>
      </c>
      <c r="B162" s="2">
        <f t="shared" si="4"/>
        <v>3</v>
      </c>
      <c r="C162" s="2" t="str">
        <f>Events!AF169</f>
        <v/>
      </c>
      <c r="D162" s="2">
        <f t="shared" si="5"/>
        <v>160</v>
      </c>
      <c r="E162" s="2"/>
      <c r="F162" s="120" t="str">
        <f t="shared" si="1"/>
        <v/>
      </c>
      <c r="G162" s="2"/>
      <c r="H162" s="123" t="str">
        <f t="shared" si="6"/>
        <v/>
      </c>
      <c r="I162" s="123" t="str">
        <f t="shared" ref="I162:J162" si="339">IF($Q162="","",U162)</f>
        <v/>
      </c>
      <c r="J162" s="123" t="str">
        <f t="shared" si="339"/>
        <v/>
      </c>
      <c r="K162" s="123" t="str">
        <f t="shared" si="8"/>
        <v/>
      </c>
      <c r="L162" s="123" t="str">
        <f t="shared" ref="L162:M162" si="340">IF($Q162="","",Y162)</f>
        <v/>
      </c>
      <c r="M162" s="123" t="str">
        <f t="shared" si="340"/>
        <v/>
      </c>
      <c r="N162" s="123" t="str">
        <f t="shared" si="10"/>
        <v/>
      </c>
      <c r="O162" s="123" t="str">
        <f t="shared" si="11"/>
        <v/>
      </c>
      <c r="P162" s="2"/>
      <c r="Q162" s="125" t="str">
        <f t="shared" si="12"/>
        <v/>
      </c>
      <c r="R162" s="125"/>
      <c r="S162" s="125" t="str">
        <f>IF($Q162="","","Year "&amp;VLOOKUP($Q162,Events!A:AM,S$2,0))</f>
        <v/>
      </c>
      <c r="T162" s="125" t="str">
        <f>IF($Q162="","",VLOOKUP($Q162,Events!A:AM,T$2,0))</f>
        <v/>
      </c>
      <c r="U162" s="125" t="str">
        <f>IF($Q162="","",VLOOKUP($Q162,Events!A:AM,U$2,0))</f>
        <v/>
      </c>
      <c r="V162" s="125" t="str">
        <f>IF($Q162="","",VLOOKUP($Q162,Events!A:AM,V$2,0))</f>
        <v/>
      </c>
      <c r="W162" s="125" t="str">
        <f t="shared" si="13"/>
        <v/>
      </c>
      <c r="X162" s="125" t="str">
        <f>IF($Q162="","",text(VLOOKUP($Q162,Events!A:AM,X$2,0),"MMM dd")&amp;" "&amp;VLOOKUP($Q162,Events!A:AM,X$2+1,0))</f>
        <v/>
      </c>
      <c r="Y162" s="127" t="str">
        <f>IF($Q162="","",TEXT(VLOOKUP($Q162,Events!A:AM,Y$2,0),"0000"))</f>
        <v/>
      </c>
      <c r="Z162" s="127" t="str">
        <f>IF($Q162="","",TEXT(VLOOKUP($Q162,Events!A:AM,Z$2,0),"00000"))</f>
        <v/>
      </c>
      <c r="AA162" s="125" t="str">
        <f t="shared" si="14"/>
        <v/>
      </c>
      <c r="AB162" s="125" t="str">
        <f>IF($Q162="","",VLOOKUP($Q162,Events!A:AM,AB$2,0))</f>
        <v/>
      </c>
      <c r="AC162" s="125" t="str">
        <f t="shared" si="15"/>
        <v/>
      </c>
      <c r="AD162" s="125" t="str">
        <f>IF($Q162="","",IF(VLOOKUP($Q162,Events!A:AQ,AD$2,0)=1,AD$1,""))</f>
        <v/>
      </c>
      <c r="AE162" s="125" t="str">
        <f t="shared" si="16"/>
        <v/>
      </c>
      <c r="AF162" s="125" t="str">
        <f>IF($Q162="","",IF(VLOOKUP($Q162,Events!A:AQ,AF$2,0)=1,AF$1,""))</f>
        <v/>
      </c>
      <c r="AG162" s="125" t="str">
        <f t="shared" si="17"/>
        <v/>
      </c>
      <c r="AH162" s="125" t="str">
        <f>IF($Q162="","",IF(VLOOKUP($Q162,Events!A:AQ,AH$2,0)=1,AH$1,""))</f>
        <v/>
      </c>
      <c r="AI162" s="125" t="str">
        <f t="shared" si="18"/>
        <v/>
      </c>
      <c r="AJ162" s="125" t="str">
        <f>IF($Q162="","",IF(VLOOKUP($Q162,Events!A:AQ,AJ$2,0)=1,AJ$1,""))</f>
        <v/>
      </c>
      <c r="AK162" s="125" t="str">
        <f t="shared" si="19"/>
        <v/>
      </c>
      <c r="AL162" s="125" t="str">
        <f>IF($Q162="","",IF(VLOOKUP($Q162,Events!A:AQ,AL$2,0)=1,AL$1,""))</f>
        <v/>
      </c>
      <c r="AM162" s="125" t="str">
        <f t="shared" si="20"/>
        <v/>
      </c>
      <c r="AN162" s="125" t="str">
        <f>IF($Q162="","",IF(VLOOKUP($Q162,Events!A:AQ,AN$2,0)=1,AN$1,""))</f>
        <v/>
      </c>
      <c r="AO162" s="125" t="str">
        <f t="shared" si="21"/>
        <v/>
      </c>
      <c r="AP162" s="125" t="str">
        <f>IF($Q162="","",IF(VLOOKUP($Q162,Events!A:AQ,AP$2,0)=1,AP$1,""))</f>
        <v/>
      </c>
      <c r="AQ162" s="125" t="str">
        <f t="shared" si="22"/>
        <v/>
      </c>
      <c r="AR162" s="125" t="str">
        <f>IF($Q162="","",IF(VLOOKUP($Q162,Events!A:AQ,AR$2,0)=1,AR$1,""))</f>
        <v/>
      </c>
      <c r="AS162" s="125" t="str">
        <f t="shared" si="23"/>
        <v/>
      </c>
      <c r="AT162" s="125" t="str">
        <f>IF($Q162="","",IF(VLOOKUP($Q162,Events!A:AQ,AT$2,0)=1,AT$1,""))</f>
        <v/>
      </c>
      <c r="AU162" s="2" t="str">
        <f t="shared" si="24"/>
        <v/>
      </c>
      <c r="AW162" s="2"/>
      <c r="AX162" s="2"/>
      <c r="AY162" s="2"/>
    </row>
    <row r="163">
      <c r="A163" s="2">
        <v>161.0</v>
      </c>
      <c r="B163" s="2">
        <f t="shared" si="4"/>
        <v>3</v>
      </c>
      <c r="C163" s="2" t="str">
        <f>Events!AF170</f>
        <v/>
      </c>
      <c r="D163" s="2">
        <f t="shared" si="5"/>
        <v>161</v>
      </c>
      <c r="E163" s="2"/>
      <c r="F163" s="120" t="str">
        <f t="shared" si="1"/>
        <v/>
      </c>
      <c r="G163" s="2"/>
      <c r="H163" s="123" t="str">
        <f t="shared" si="6"/>
        <v/>
      </c>
      <c r="I163" s="123" t="str">
        <f t="shared" ref="I163:J163" si="341">IF($Q163="","",U163)</f>
        <v/>
      </c>
      <c r="J163" s="123" t="str">
        <f t="shared" si="341"/>
        <v/>
      </c>
      <c r="K163" s="123" t="str">
        <f t="shared" si="8"/>
        <v/>
      </c>
      <c r="L163" s="123" t="str">
        <f t="shared" ref="L163:M163" si="342">IF($Q163="","",Y163)</f>
        <v/>
      </c>
      <c r="M163" s="123" t="str">
        <f t="shared" si="342"/>
        <v/>
      </c>
      <c r="N163" s="123" t="str">
        <f t="shared" si="10"/>
        <v/>
      </c>
      <c r="O163" s="123" t="str">
        <f t="shared" si="11"/>
        <v/>
      </c>
      <c r="P163" s="2"/>
      <c r="Q163" s="125" t="str">
        <f t="shared" si="12"/>
        <v/>
      </c>
      <c r="R163" s="125"/>
      <c r="S163" s="125" t="str">
        <f>IF($Q163="","","Year "&amp;VLOOKUP($Q163,Events!A:AM,S$2,0))</f>
        <v/>
      </c>
      <c r="T163" s="125" t="str">
        <f>IF($Q163="","",VLOOKUP($Q163,Events!A:AM,T$2,0))</f>
        <v/>
      </c>
      <c r="U163" s="125" t="str">
        <f>IF($Q163="","",VLOOKUP($Q163,Events!A:AM,U$2,0))</f>
        <v/>
      </c>
      <c r="V163" s="125" t="str">
        <f>IF($Q163="","",VLOOKUP($Q163,Events!A:AM,V$2,0))</f>
        <v/>
      </c>
      <c r="W163" s="125" t="str">
        <f t="shared" si="13"/>
        <v/>
      </c>
      <c r="X163" s="125" t="str">
        <f>IF($Q163="","",text(VLOOKUP($Q163,Events!A:AM,X$2,0),"MMM dd")&amp;" "&amp;VLOOKUP($Q163,Events!A:AM,X$2+1,0))</f>
        <v/>
      </c>
      <c r="Y163" s="127" t="str">
        <f>IF($Q163="","",TEXT(VLOOKUP($Q163,Events!A:AM,Y$2,0),"0000"))</f>
        <v/>
      </c>
      <c r="Z163" s="127" t="str">
        <f>IF($Q163="","",TEXT(VLOOKUP($Q163,Events!A:AM,Z$2,0),"00000"))</f>
        <v/>
      </c>
      <c r="AA163" s="125" t="str">
        <f t="shared" si="14"/>
        <v/>
      </c>
      <c r="AB163" s="125" t="str">
        <f>IF($Q163="","",VLOOKUP($Q163,Events!A:AM,AB$2,0))</f>
        <v/>
      </c>
      <c r="AC163" s="125" t="str">
        <f t="shared" si="15"/>
        <v/>
      </c>
      <c r="AD163" s="125" t="str">
        <f>IF($Q163="","",IF(VLOOKUP($Q163,Events!A:AQ,AD$2,0)=1,AD$1,""))</f>
        <v/>
      </c>
      <c r="AE163" s="125" t="str">
        <f t="shared" si="16"/>
        <v/>
      </c>
      <c r="AF163" s="125" t="str">
        <f>IF($Q163="","",IF(VLOOKUP($Q163,Events!A:AQ,AF$2,0)=1,AF$1,""))</f>
        <v/>
      </c>
      <c r="AG163" s="125" t="str">
        <f t="shared" si="17"/>
        <v/>
      </c>
      <c r="AH163" s="125" t="str">
        <f>IF($Q163="","",IF(VLOOKUP($Q163,Events!A:AQ,AH$2,0)=1,AH$1,""))</f>
        <v/>
      </c>
      <c r="AI163" s="125" t="str">
        <f t="shared" si="18"/>
        <v/>
      </c>
      <c r="AJ163" s="125" t="str">
        <f>IF($Q163="","",IF(VLOOKUP($Q163,Events!A:AQ,AJ$2,0)=1,AJ$1,""))</f>
        <v/>
      </c>
      <c r="AK163" s="125" t="str">
        <f t="shared" si="19"/>
        <v/>
      </c>
      <c r="AL163" s="125" t="str">
        <f>IF($Q163="","",IF(VLOOKUP($Q163,Events!A:AQ,AL$2,0)=1,AL$1,""))</f>
        <v/>
      </c>
      <c r="AM163" s="125" t="str">
        <f t="shared" si="20"/>
        <v/>
      </c>
      <c r="AN163" s="125" t="str">
        <f>IF($Q163="","",IF(VLOOKUP($Q163,Events!A:AQ,AN$2,0)=1,AN$1,""))</f>
        <v/>
      </c>
      <c r="AO163" s="125" t="str">
        <f t="shared" si="21"/>
        <v/>
      </c>
      <c r="AP163" s="125" t="str">
        <f>IF($Q163="","",IF(VLOOKUP($Q163,Events!A:AQ,AP$2,0)=1,AP$1,""))</f>
        <v/>
      </c>
      <c r="AQ163" s="125" t="str">
        <f t="shared" si="22"/>
        <v/>
      </c>
      <c r="AR163" s="125" t="str">
        <f>IF($Q163="","",IF(VLOOKUP($Q163,Events!A:AQ,AR$2,0)=1,AR$1,""))</f>
        <v/>
      </c>
      <c r="AS163" s="125" t="str">
        <f t="shared" si="23"/>
        <v/>
      </c>
      <c r="AT163" s="125" t="str">
        <f>IF($Q163="","",IF(VLOOKUP($Q163,Events!A:AQ,AT$2,0)=1,AT$1,""))</f>
        <v/>
      </c>
      <c r="AU163" s="2" t="str">
        <f t="shared" si="24"/>
        <v/>
      </c>
      <c r="AW163" s="2"/>
      <c r="AX163" s="2"/>
      <c r="AY163" s="128"/>
    </row>
    <row r="164">
      <c r="A164" s="2">
        <v>162.0</v>
      </c>
      <c r="B164" s="2">
        <f t="shared" si="4"/>
        <v>3</v>
      </c>
      <c r="C164" s="2" t="str">
        <f>Events!AF171</f>
        <v/>
      </c>
      <c r="D164" s="2">
        <f t="shared" si="5"/>
        <v>162</v>
      </c>
      <c r="E164" s="2"/>
      <c r="F164" s="120" t="str">
        <f t="shared" si="1"/>
        <v/>
      </c>
      <c r="G164" s="2"/>
      <c r="H164" s="123" t="str">
        <f t="shared" si="6"/>
        <v/>
      </c>
      <c r="I164" s="123" t="str">
        <f t="shared" ref="I164:J164" si="343">IF($Q164="","",U164)</f>
        <v/>
      </c>
      <c r="J164" s="123" t="str">
        <f t="shared" si="343"/>
        <v/>
      </c>
      <c r="K164" s="123" t="str">
        <f t="shared" si="8"/>
        <v/>
      </c>
      <c r="L164" s="123" t="str">
        <f t="shared" ref="L164:M164" si="344">IF($Q164="","",Y164)</f>
        <v/>
      </c>
      <c r="M164" s="123" t="str">
        <f t="shared" si="344"/>
        <v/>
      </c>
      <c r="N164" s="123" t="str">
        <f t="shared" si="10"/>
        <v/>
      </c>
      <c r="O164" s="123" t="str">
        <f t="shared" si="11"/>
        <v/>
      </c>
      <c r="P164" s="2"/>
      <c r="Q164" s="125" t="str">
        <f t="shared" si="12"/>
        <v/>
      </c>
      <c r="R164" s="125"/>
      <c r="S164" s="125" t="str">
        <f>IF($Q164="","","Year "&amp;VLOOKUP($Q164,Events!A:AM,S$2,0))</f>
        <v/>
      </c>
      <c r="T164" s="125" t="str">
        <f>IF($Q164="","",VLOOKUP($Q164,Events!A:AM,T$2,0))</f>
        <v/>
      </c>
      <c r="U164" s="125" t="str">
        <f>IF($Q164="","",VLOOKUP($Q164,Events!A:AM,U$2,0))</f>
        <v/>
      </c>
      <c r="V164" s="125" t="str">
        <f>IF($Q164="","",VLOOKUP($Q164,Events!A:AM,V$2,0))</f>
        <v/>
      </c>
      <c r="W164" s="125" t="str">
        <f t="shared" si="13"/>
        <v/>
      </c>
      <c r="X164" s="125" t="str">
        <f>IF($Q164="","",text(VLOOKUP($Q164,Events!A:AM,X$2,0),"MMM dd")&amp;" "&amp;VLOOKUP($Q164,Events!A:AM,X$2+1,0))</f>
        <v/>
      </c>
      <c r="Y164" s="127" t="str">
        <f>IF($Q164="","",TEXT(VLOOKUP($Q164,Events!A:AM,Y$2,0),"0000"))</f>
        <v/>
      </c>
      <c r="Z164" s="127" t="str">
        <f>IF($Q164="","",TEXT(VLOOKUP($Q164,Events!A:AM,Z$2,0),"00000"))</f>
        <v/>
      </c>
      <c r="AA164" s="125" t="str">
        <f t="shared" si="14"/>
        <v/>
      </c>
      <c r="AB164" s="125" t="str">
        <f>IF($Q164="","",VLOOKUP($Q164,Events!A:AM,AB$2,0))</f>
        <v/>
      </c>
      <c r="AC164" s="125" t="str">
        <f t="shared" si="15"/>
        <v/>
      </c>
      <c r="AD164" s="125" t="str">
        <f>IF($Q164="","",IF(VLOOKUP($Q164,Events!A:AQ,AD$2,0)=1,AD$1,""))</f>
        <v/>
      </c>
      <c r="AE164" s="125" t="str">
        <f t="shared" si="16"/>
        <v/>
      </c>
      <c r="AF164" s="125" t="str">
        <f>IF($Q164="","",IF(VLOOKUP($Q164,Events!A:AQ,AF$2,0)=1,AF$1,""))</f>
        <v/>
      </c>
      <c r="AG164" s="125" t="str">
        <f t="shared" si="17"/>
        <v/>
      </c>
      <c r="AH164" s="125" t="str">
        <f>IF($Q164="","",IF(VLOOKUP($Q164,Events!A:AQ,AH$2,0)=1,AH$1,""))</f>
        <v/>
      </c>
      <c r="AI164" s="125" t="str">
        <f t="shared" si="18"/>
        <v/>
      </c>
      <c r="AJ164" s="125" t="str">
        <f>IF($Q164="","",IF(VLOOKUP($Q164,Events!A:AQ,AJ$2,0)=1,AJ$1,""))</f>
        <v/>
      </c>
      <c r="AK164" s="125" t="str">
        <f t="shared" si="19"/>
        <v/>
      </c>
      <c r="AL164" s="125" t="str">
        <f>IF($Q164="","",IF(VLOOKUP($Q164,Events!A:AQ,AL$2,0)=1,AL$1,""))</f>
        <v/>
      </c>
      <c r="AM164" s="125" t="str">
        <f t="shared" si="20"/>
        <v/>
      </c>
      <c r="AN164" s="125" t="str">
        <f>IF($Q164="","",IF(VLOOKUP($Q164,Events!A:AQ,AN$2,0)=1,AN$1,""))</f>
        <v/>
      </c>
      <c r="AO164" s="125" t="str">
        <f t="shared" si="21"/>
        <v/>
      </c>
      <c r="AP164" s="125" t="str">
        <f>IF($Q164="","",IF(VLOOKUP($Q164,Events!A:AQ,AP$2,0)=1,AP$1,""))</f>
        <v/>
      </c>
      <c r="AQ164" s="125" t="str">
        <f t="shared" si="22"/>
        <v/>
      </c>
      <c r="AR164" s="125" t="str">
        <f>IF($Q164="","",IF(VLOOKUP($Q164,Events!A:AQ,AR$2,0)=1,AR$1,""))</f>
        <v/>
      </c>
      <c r="AS164" s="125" t="str">
        <f t="shared" si="23"/>
        <v/>
      </c>
      <c r="AT164" s="125" t="str">
        <f>IF($Q164="","",IF(VLOOKUP($Q164,Events!A:AQ,AT$2,0)=1,AT$1,""))</f>
        <v/>
      </c>
      <c r="AU164" s="2" t="str">
        <f t="shared" si="24"/>
        <v/>
      </c>
      <c r="AW164" s="2"/>
      <c r="AX164" s="2"/>
      <c r="AY164" s="2"/>
    </row>
    <row r="165">
      <c r="A165" s="2">
        <v>163.0</v>
      </c>
      <c r="B165" s="2">
        <f t="shared" si="4"/>
        <v>3</v>
      </c>
      <c r="C165" s="2" t="str">
        <f>Events!AF172</f>
        <v/>
      </c>
      <c r="D165" s="2">
        <f t="shared" si="5"/>
        <v>163</v>
      </c>
      <c r="E165" s="2"/>
      <c r="F165" s="120" t="str">
        <f t="shared" si="1"/>
        <v/>
      </c>
      <c r="G165" s="2"/>
      <c r="H165" s="123" t="str">
        <f t="shared" si="6"/>
        <v/>
      </c>
      <c r="I165" s="123" t="str">
        <f t="shared" ref="I165:J165" si="345">IF($Q165="","",U165)</f>
        <v/>
      </c>
      <c r="J165" s="123" t="str">
        <f t="shared" si="345"/>
        <v/>
      </c>
      <c r="K165" s="123" t="str">
        <f t="shared" si="8"/>
        <v/>
      </c>
      <c r="L165" s="123" t="str">
        <f t="shared" ref="L165:M165" si="346">IF($Q165="","",Y165)</f>
        <v/>
      </c>
      <c r="M165" s="123" t="str">
        <f t="shared" si="346"/>
        <v/>
      </c>
      <c r="N165" s="123" t="str">
        <f t="shared" si="10"/>
        <v/>
      </c>
      <c r="O165" s="123" t="str">
        <f t="shared" si="11"/>
        <v/>
      </c>
      <c r="P165" s="2"/>
      <c r="Q165" s="125" t="str">
        <f t="shared" si="12"/>
        <v/>
      </c>
      <c r="R165" s="125"/>
      <c r="S165" s="125" t="str">
        <f>IF($Q165="","","Year "&amp;VLOOKUP($Q165,Events!A:AM,S$2,0))</f>
        <v/>
      </c>
      <c r="T165" s="125" t="str">
        <f>IF($Q165="","",VLOOKUP($Q165,Events!A:AM,T$2,0))</f>
        <v/>
      </c>
      <c r="U165" s="125" t="str">
        <f>IF($Q165="","",VLOOKUP($Q165,Events!A:AM,U$2,0))</f>
        <v/>
      </c>
      <c r="V165" s="125" t="str">
        <f>IF($Q165="","",VLOOKUP($Q165,Events!A:AM,V$2,0))</f>
        <v/>
      </c>
      <c r="W165" s="125" t="str">
        <f t="shared" si="13"/>
        <v/>
      </c>
      <c r="X165" s="125" t="str">
        <f>IF($Q165="","",text(VLOOKUP($Q165,Events!A:AM,X$2,0),"MMM dd")&amp;" "&amp;VLOOKUP($Q165,Events!A:AM,X$2+1,0))</f>
        <v/>
      </c>
      <c r="Y165" s="127" t="str">
        <f>IF($Q165="","",TEXT(VLOOKUP($Q165,Events!A:AM,Y$2,0),"0000"))</f>
        <v/>
      </c>
      <c r="Z165" s="127" t="str">
        <f>IF($Q165="","",TEXT(VLOOKUP($Q165,Events!A:AM,Z$2,0),"00000"))</f>
        <v/>
      </c>
      <c r="AA165" s="125" t="str">
        <f t="shared" si="14"/>
        <v/>
      </c>
      <c r="AB165" s="125" t="str">
        <f>IF($Q165="","",VLOOKUP($Q165,Events!A:AM,AB$2,0))</f>
        <v/>
      </c>
      <c r="AC165" s="125" t="str">
        <f t="shared" si="15"/>
        <v/>
      </c>
      <c r="AD165" s="125" t="str">
        <f>IF($Q165="","",IF(VLOOKUP($Q165,Events!A:AQ,AD$2,0)=1,AD$1,""))</f>
        <v/>
      </c>
      <c r="AE165" s="125" t="str">
        <f t="shared" si="16"/>
        <v/>
      </c>
      <c r="AF165" s="125" t="str">
        <f>IF($Q165="","",IF(VLOOKUP($Q165,Events!A:AQ,AF$2,0)=1,AF$1,""))</f>
        <v/>
      </c>
      <c r="AG165" s="125" t="str">
        <f t="shared" si="17"/>
        <v/>
      </c>
      <c r="AH165" s="125" t="str">
        <f>IF($Q165="","",IF(VLOOKUP($Q165,Events!A:AQ,AH$2,0)=1,AH$1,""))</f>
        <v/>
      </c>
      <c r="AI165" s="125" t="str">
        <f t="shared" si="18"/>
        <v/>
      </c>
      <c r="AJ165" s="125" t="str">
        <f>IF($Q165="","",IF(VLOOKUP($Q165,Events!A:AQ,AJ$2,0)=1,AJ$1,""))</f>
        <v/>
      </c>
      <c r="AK165" s="125" t="str">
        <f t="shared" si="19"/>
        <v/>
      </c>
      <c r="AL165" s="125" t="str">
        <f>IF($Q165="","",IF(VLOOKUP($Q165,Events!A:AQ,AL$2,0)=1,AL$1,""))</f>
        <v/>
      </c>
      <c r="AM165" s="125" t="str">
        <f t="shared" si="20"/>
        <v/>
      </c>
      <c r="AN165" s="125" t="str">
        <f>IF($Q165="","",IF(VLOOKUP($Q165,Events!A:AQ,AN$2,0)=1,AN$1,""))</f>
        <v/>
      </c>
      <c r="AO165" s="125" t="str">
        <f t="shared" si="21"/>
        <v/>
      </c>
      <c r="AP165" s="125" t="str">
        <f>IF($Q165="","",IF(VLOOKUP($Q165,Events!A:AQ,AP$2,0)=1,AP$1,""))</f>
        <v/>
      </c>
      <c r="AQ165" s="125" t="str">
        <f t="shared" si="22"/>
        <v/>
      </c>
      <c r="AR165" s="125" t="str">
        <f>IF($Q165="","",IF(VLOOKUP($Q165,Events!A:AQ,AR$2,0)=1,AR$1,""))</f>
        <v/>
      </c>
      <c r="AS165" s="125" t="str">
        <f t="shared" si="23"/>
        <v/>
      </c>
      <c r="AT165" s="125" t="str">
        <f>IF($Q165="","",IF(VLOOKUP($Q165,Events!A:AQ,AT$2,0)=1,AT$1,""))</f>
        <v/>
      </c>
      <c r="AU165" s="2" t="str">
        <f t="shared" si="24"/>
        <v/>
      </c>
      <c r="AW165" s="2"/>
      <c r="AX165" s="2"/>
      <c r="AY165" s="2"/>
    </row>
    <row r="166">
      <c r="A166" s="2">
        <v>164.0</v>
      </c>
      <c r="B166" s="2">
        <f t="shared" si="4"/>
        <v>3</v>
      </c>
      <c r="C166" s="2" t="str">
        <f>Events!AF173</f>
        <v/>
      </c>
      <c r="D166" s="2">
        <f t="shared" si="5"/>
        <v>164</v>
      </c>
      <c r="E166" s="2"/>
      <c r="F166" s="120" t="str">
        <f t="shared" si="1"/>
        <v/>
      </c>
      <c r="G166" s="2"/>
      <c r="H166" s="123" t="str">
        <f t="shared" si="6"/>
        <v/>
      </c>
      <c r="I166" s="123" t="str">
        <f t="shared" ref="I166:J166" si="347">IF($Q166="","",U166)</f>
        <v/>
      </c>
      <c r="J166" s="123" t="str">
        <f t="shared" si="347"/>
        <v/>
      </c>
      <c r="K166" s="123" t="str">
        <f t="shared" si="8"/>
        <v/>
      </c>
      <c r="L166" s="123" t="str">
        <f t="shared" ref="L166:M166" si="348">IF($Q166="","",Y166)</f>
        <v/>
      </c>
      <c r="M166" s="123" t="str">
        <f t="shared" si="348"/>
        <v/>
      </c>
      <c r="N166" s="123" t="str">
        <f t="shared" si="10"/>
        <v/>
      </c>
      <c r="O166" s="123" t="str">
        <f t="shared" si="11"/>
        <v/>
      </c>
      <c r="P166" s="2"/>
      <c r="Q166" s="125" t="str">
        <f t="shared" si="12"/>
        <v/>
      </c>
      <c r="R166" s="125"/>
      <c r="S166" s="125" t="str">
        <f>IF($Q166="","","Year "&amp;VLOOKUP($Q166,Events!A:AM,S$2,0))</f>
        <v/>
      </c>
      <c r="T166" s="125" t="str">
        <f>IF($Q166="","",VLOOKUP($Q166,Events!A:AM,T$2,0))</f>
        <v/>
      </c>
      <c r="U166" s="125" t="str">
        <f>IF($Q166="","",VLOOKUP($Q166,Events!A:AM,U$2,0))</f>
        <v/>
      </c>
      <c r="V166" s="125" t="str">
        <f>IF($Q166="","",VLOOKUP($Q166,Events!A:AM,V$2,0))</f>
        <v/>
      </c>
      <c r="W166" s="125" t="str">
        <f t="shared" si="13"/>
        <v/>
      </c>
      <c r="X166" s="125" t="str">
        <f>IF($Q166="","",text(VLOOKUP($Q166,Events!A:AM,X$2,0),"MMM dd")&amp;" "&amp;VLOOKUP($Q166,Events!A:AM,X$2+1,0))</f>
        <v/>
      </c>
      <c r="Y166" s="127" t="str">
        <f>IF($Q166="","",TEXT(VLOOKUP($Q166,Events!A:AM,Y$2,0),"0000"))</f>
        <v/>
      </c>
      <c r="Z166" s="127" t="str">
        <f>IF($Q166="","",TEXT(VLOOKUP($Q166,Events!A:AM,Z$2,0),"00000"))</f>
        <v/>
      </c>
      <c r="AA166" s="125" t="str">
        <f t="shared" si="14"/>
        <v/>
      </c>
      <c r="AB166" s="125" t="str">
        <f>IF($Q166="","",VLOOKUP($Q166,Events!A:AM,AB$2,0))</f>
        <v/>
      </c>
      <c r="AC166" s="125" t="str">
        <f t="shared" si="15"/>
        <v/>
      </c>
      <c r="AD166" s="125" t="str">
        <f>IF($Q166="","",IF(VLOOKUP($Q166,Events!A:AQ,AD$2,0)=1,AD$1,""))</f>
        <v/>
      </c>
      <c r="AE166" s="125" t="str">
        <f t="shared" si="16"/>
        <v/>
      </c>
      <c r="AF166" s="125" t="str">
        <f>IF($Q166="","",IF(VLOOKUP($Q166,Events!A:AQ,AF$2,0)=1,AF$1,""))</f>
        <v/>
      </c>
      <c r="AG166" s="125" t="str">
        <f t="shared" si="17"/>
        <v/>
      </c>
      <c r="AH166" s="125" t="str">
        <f>IF($Q166="","",IF(VLOOKUP($Q166,Events!A:AQ,AH$2,0)=1,AH$1,""))</f>
        <v/>
      </c>
      <c r="AI166" s="125" t="str">
        <f t="shared" si="18"/>
        <v/>
      </c>
      <c r="AJ166" s="125" t="str">
        <f>IF($Q166="","",IF(VLOOKUP($Q166,Events!A:AQ,AJ$2,0)=1,AJ$1,""))</f>
        <v/>
      </c>
      <c r="AK166" s="125" t="str">
        <f t="shared" si="19"/>
        <v/>
      </c>
      <c r="AL166" s="125" t="str">
        <f>IF($Q166="","",IF(VLOOKUP($Q166,Events!A:AQ,AL$2,0)=1,AL$1,""))</f>
        <v/>
      </c>
      <c r="AM166" s="125" t="str">
        <f t="shared" si="20"/>
        <v/>
      </c>
      <c r="AN166" s="125" t="str">
        <f>IF($Q166="","",IF(VLOOKUP($Q166,Events!A:AQ,AN$2,0)=1,AN$1,""))</f>
        <v/>
      </c>
      <c r="AO166" s="125" t="str">
        <f t="shared" si="21"/>
        <v/>
      </c>
      <c r="AP166" s="125" t="str">
        <f>IF($Q166="","",IF(VLOOKUP($Q166,Events!A:AQ,AP$2,0)=1,AP$1,""))</f>
        <v/>
      </c>
      <c r="AQ166" s="125" t="str">
        <f t="shared" si="22"/>
        <v/>
      </c>
      <c r="AR166" s="125" t="str">
        <f>IF($Q166="","",IF(VLOOKUP($Q166,Events!A:AQ,AR$2,0)=1,AR$1,""))</f>
        <v/>
      </c>
      <c r="AS166" s="125" t="str">
        <f t="shared" si="23"/>
        <v/>
      </c>
      <c r="AT166" s="125" t="str">
        <f>IF($Q166="","",IF(VLOOKUP($Q166,Events!A:AQ,AT$2,0)=1,AT$1,""))</f>
        <v/>
      </c>
      <c r="AU166" s="2" t="str">
        <f t="shared" si="24"/>
        <v/>
      </c>
      <c r="AW166" s="2"/>
      <c r="AX166" s="2"/>
      <c r="AY166" s="2"/>
    </row>
    <row r="167">
      <c r="A167" s="2">
        <v>165.0</v>
      </c>
      <c r="B167" s="2">
        <f t="shared" si="4"/>
        <v>3</v>
      </c>
      <c r="C167" s="2" t="str">
        <f>Events!AF174</f>
        <v/>
      </c>
      <c r="D167" s="2">
        <f t="shared" si="5"/>
        <v>165</v>
      </c>
      <c r="E167" s="2"/>
      <c r="F167" s="120" t="str">
        <f t="shared" si="1"/>
        <v/>
      </c>
      <c r="G167" s="2"/>
      <c r="H167" s="123" t="str">
        <f t="shared" si="6"/>
        <v/>
      </c>
      <c r="I167" s="123" t="str">
        <f t="shared" ref="I167:J167" si="349">IF($Q167="","",U167)</f>
        <v/>
      </c>
      <c r="J167" s="123" t="str">
        <f t="shared" si="349"/>
        <v/>
      </c>
      <c r="K167" s="123" t="str">
        <f t="shared" si="8"/>
        <v/>
      </c>
      <c r="L167" s="123" t="str">
        <f t="shared" ref="L167:M167" si="350">IF($Q167="","",Y167)</f>
        <v/>
      </c>
      <c r="M167" s="123" t="str">
        <f t="shared" si="350"/>
        <v/>
      </c>
      <c r="N167" s="123" t="str">
        <f t="shared" si="10"/>
        <v/>
      </c>
      <c r="O167" s="123" t="str">
        <f t="shared" si="11"/>
        <v/>
      </c>
      <c r="P167" s="2"/>
      <c r="Q167" s="125" t="str">
        <f t="shared" si="12"/>
        <v/>
      </c>
      <c r="R167" s="125"/>
      <c r="S167" s="125" t="str">
        <f>IF($Q167="","","Year "&amp;VLOOKUP($Q167,Events!A:AM,S$2,0))</f>
        <v/>
      </c>
      <c r="T167" s="125" t="str">
        <f>IF($Q167="","",VLOOKUP($Q167,Events!A:AM,T$2,0))</f>
        <v/>
      </c>
      <c r="U167" s="125" t="str">
        <f>IF($Q167="","",VLOOKUP($Q167,Events!A:AM,U$2,0))</f>
        <v/>
      </c>
      <c r="V167" s="125" t="str">
        <f>IF($Q167="","",VLOOKUP($Q167,Events!A:AM,V$2,0))</f>
        <v/>
      </c>
      <c r="W167" s="125" t="str">
        <f t="shared" si="13"/>
        <v/>
      </c>
      <c r="X167" s="125" t="str">
        <f>IF($Q167="","",text(VLOOKUP($Q167,Events!A:AM,X$2,0),"MMM dd")&amp;" "&amp;VLOOKUP($Q167,Events!A:AM,X$2+1,0))</f>
        <v/>
      </c>
      <c r="Y167" s="127" t="str">
        <f>IF($Q167="","",TEXT(VLOOKUP($Q167,Events!A:AM,Y$2,0),"0000"))</f>
        <v/>
      </c>
      <c r="Z167" s="127" t="str">
        <f>IF($Q167="","",TEXT(VLOOKUP($Q167,Events!A:AM,Z$2,0),"00000"))</f>
        <v/>
      </c>
      <c r="AA167" s="125" t="str">
        <f t="shared" si="14"/>
        <v/>
      </c>
      <c r="AB167" s="125" t="str">
        <f>IF($Q167="","",VLOOKUP($Q167,Events!A:AM,AB$2,0))</f>
        <v/>
      </c>
      <c r="AC167" s="125" t="str">
        <f t="shared" si="15"/>
        <v/>
      </c>
      <c r="AD167" s="125" t="str">
        <f>IF($Q167="","",IF(VLOOKUP($Q167,Events!A:AQ,AD$2,0)=1,AD$1,""))</f>
        <v/>
      </c>
      <c r="AE167" s="125" t="str">
        <f t="shared" si="16"/>
        <v/>
      </c>
      <c r="AF167" s="125" t="str">
        <f>IF($Q167="","",IF(VLOOKUP($Q167,Events!A:AQ,AF$2,0)=1,AF$1,""))</f>
        <v/>
      </c>
      <c r="AG167" s="125" t="str">
        <f t="shared" si="17"/>
        <v/>
      </c>
      <c r="AH167" s="125" t="str">
        <f>IF($Q167="","",IF(VLOOKUP($Q167,Events!A:AQ,AH$2,0)=1,AH$1,""))</f>
        <v/>
      </c>
      <c r="AI167" s="125" t="str">
        <f t="shared" si="18"/>
        <v/>
      </c>
      <c r="AJ167" s="125" t="str">
        <f>IF($Q167="","",IF(VLOOKUP($Q167,Events!A:AQ,AJ$2,0)=1,AJ$1,""))</f>
        <v/>
      </c>
      <c r="AK167" s="125" t="str">
        <f t="shared" si="19"/>
        <v/>
      </c>
      <c r="AL167" s="125" t="str">
        <f>IF($Q167="","",IF(VLOOKUP($Q167,Events!A:AQ,AL$2,0)=1,AL$1,""))</f>
        <v/>
      </c>
      <c r="AM167" s="125" t="str">
        <f t="shared" si="20"/>
        <v/>
      </c>
      <c r="AN167" s="125" t="str">
        <f>IF($Q167="","",IF(VLOOKUP($Q167,Events!A:AQ,AN$2,0)=1,AN$1,""))</f>
        <v/>
      </c>
      <c r="AO167" s="125" t="str">
        <f t="shared" si="21"/>
        <v/>
      </c>
      <c r="AP167" s="125" t="str">
        <f>IF($Q167="","",IF(VLOOKUP($Q167,Events!A:AQ,AP$2,0)=1,AP$1,""))</f>
        <v/>
      </c>
      <c r="AQ167" s="125" t="str">
        <f t="shared" si="22"/>
        <v/>
      </c>
      <c r="AR167" s="125" t="str">
        <f>IF($Q167="","",IF(VLOOKUP($Q167,Events!A:AQ,AR$2,0)=1,AR$1,""))</f>
        <v/>
      </c>
      <c r="AS167" s="125" t="str">
        <f t="shared" si="23"/>
        <v/>
      </c>
      <c r="AT167" s="125" t="str">
        <f>IF($Q167="","",IF(VLOOKUP($Q167,Events!A:AQ,AT$2,0)=1,AT$1,""))</f>
        <v/>
      </c>
      <c r="AU167" s="2" t="str">
        <f t="shared" si="24"/>
        <v/>
      </c>
      <c r="AW167" s="2"/>
      <c r="AX167" s="2"/>
      <c r="AY167" s="2"/>
    </row>
    <row r="168">
      <c r="A168" s="2">
        <v>166.0</v>
      </c>
      <c r="B168" s="2">
        <f t="shared" si="4"/>
        <v>3</v>
      </c>
      <c r="C168" s="2" t="str">
        <f>Events!AF175</f>
        <v/>
      </c>
      <c r="D168" s="2">
        <f t="shared" si="5"/>
        <v>166</v>
      </c>
      <c r="E168" s="2"/>
      <c r="F168" s="120" t="str">
        <f t="shared" si="1"/>
        <v/>
      </c>
      <c r="G168" s="2"/>
      <c r="H168" s="123" t="str">
        <f t="shared" si="6"/>
        <v/>
      </c>
      <c r="I168" s="123" t="str">
        <f t="shared" ref="I168:J168" si="351">IF($Q168="","",U168)</f>
        <v/>
      </c>
      <c r="J168" s="123" t="str">
        <f t="shared" si="351"/>
        <v/>
      </c>
      <c r="K168" s="123" t="str">
        <f t="shared" si="8"/>
        <v/>
      </c>
      <c r="L168" s="123" t="str">
        <f t="shared" ref="L168:M168" si="352">IF($Q168="","",Y168)</f>
        <v/>
      </c>
      <c r="M168" s="123" t="str">
        <f t="shared" si="352"/>
        <v/>
      </c>
      <c r="N168" s="123" t="str">
        <f t="shared" si="10"/>
        <v/>
      </c>
      <c r="O168" s="123" t="str">
        <f t="shared" si="11"/>
        <v/>
      </c>
      <c r="P168" s="2"/>
      <c r="Q168" s="125" t="str">
        <f t="shared" si="12"/>
        <v/>
      </c>
      <c r="R168" s="125"/>
      <c r="S168" s="125" t="str">
        <f>IF($Q168="","","Year "&amp;VLOOKUP($Q168,Events!A:AM,S$2,0))</f>
        <v/>
      </c>
      <c r="T168" s="125" t="str">
        <f>IF($Q168="","",VLOOKUP($Q168,Events!A:AM,T$2,0))</f>
        <v/>
      </c>
      <c r="U168" s="125" t="str">
        <f>IF($Q168="","",VLOOKUP($Q168,Events!A:AM,U$2,0))</f>
        <v/>
      </c>
      <c r="V168" s="125" t="str">
        <f>IF($Q168="","",VLOOKUP($Q168,Events!A:AM,V$2,0))</f>
        <v/>
      </c>
      <c r="W168" s="125" t="str">
        <f t="shared" si="13"/>
        <v/>
      </c>
      <c r="X168" s="125" t="str">
        <f>IF($Q168="","",text(VLOOKUP($Q168,Events!A:AM,X$2,0),"MMM dd")&amp;" "&amp;VLOOKUP($Q168,Events!A:AM,X$2+1,0))</f>
        <v/>
      </c>
      <c r="Y168" s="127" t="str">
        <f>IF($Q168="","",TEXT(VLOOKUP($Q168,Events!A:AM,Y$2,0),"0000"))</f>
        <v/>
      </c>
      <c r="Z168" s="127" t="str">
        <f>IF($Q168="","",TEXT(VLOOKUP($Q168,Events!A:AM,Z$2,0),"00000"))</f>
        <v/>
      </c>
      <c r="AA168" s="125" t="str">
        <f t="shared" si="14"/>
        <v/>
      </c>
      <c r="AB168" s="125" t="str">
        <f>IF($Q168="","",VLOOKUP($Q168,Events!A:AM,AB$2,0))</f>
        <v/>
      </c>
      <c r="AC168" s="125" t="str">
        <f t="shared" si="15"/>
        <v/>
      </c>
      <c r="AD168" s="125" t="str">
        <f>IF($Q168="","",IF(VLOOKUP($Q168,Events!A:AQ,AD$2,0)=1,AD$1,""))</f>
        <v/>
      </c>
      <c r="AE168" s="125" t="str">
        <f t="shared" si="16"/>
        <v/>
      </c>
      <c r="AF168" s="125" t="str">
        <f>IF($Q168="","",IF(VLOOKUP($Q168,Events!A:AQ,AF$2,0)=1,AF$1,""))</f>
        <v/>
      </c>
      <c r="AG168" s="125" t="str">
        <f t="shared" si="17"/>
        <v/>
      </c>
      <c r="AH168" s="125" t="str">
        <f>IF($Q168="","",IF(VLOOKUP($Q168,Events!A:AQ,AH$2,0)=1,AH$1,""))</f>
        <v/>
      </c>
      <c r="AI168" s="125" t="str">
        <f t="shared" si="18"/>
        <v/>
      </c>
      <c r="AJ168" s="125" t="str">
        <f>IF($Q168="","",IF(VLOOKUP($Q168,Events!A:AQ,AJ$2,0)=1,AJ$1,""))</f>
        <v/>
      </c>
      <c r="AK168" s="125" t="str">
        <f t="shared" si="19"/>
        <v/>
      </c>
      <c r="AL168" s="125" t="str">
        <f>IF($Q168="","",IF(VLOOKUP($Q168,Events!A:AQ,AL$2,0)=1,AL$1,""))</f>
        <v/>
      </c>
      <c r="AM168" s="125" t="str">
        <f t="shared" si="20"/>
        <v/>
      </c>
      <c r="AN168" s="125" t="str">
        <f>IF($Q168="","",IF(VLOOKUP($Q168,Events!A:AQ,AN$2,0)=1,AN$1,""))</f>
        <v/>
      </c>
      <c r="AO168" s="125" t="str">
        <f t="shared" si="21"/>
        <v/>
      </c>
      <c r="AP168" s="125" t="str">
        <f>IF($Q168="","",IF(VLOOKUP($Q168,Events!A:AQ,AP$2,0)=1,AP$1,""))</f>
        <v/>
      </c>
      <c r="AQ168" s="125" t="str">
        <f t="shared" si="22"/>
        <v/>
      </c>
      <c r="AR168" s="125" t="str">
        <f>IF($Q168="","",IF(VLOOKUP($Q168,Events!A:AQ,AR$2,0)=1,AR$1,""))</f>
        <v/>
      </c>
      <c r="AS168" s="125" t="str">
        <f t="shared" si="23"/>
        <v/>
      </c>
      <c r="AT168" s="125" t="str">
        <f>IF($Q168="","",IF(VLOOKUP($Q168,Events!A:AQ,AT$2,0)=1,AT$1,""))</f>
        <v/>
      </c>
      <c r="AU168" s="2" t="str">
        <f t="shared" si="24"/>
        <v/>
      </c>
      <c r="AW168" s="2"/>
      <c r="AX168" s="2"/>
      <c r="AY168" s="128"/>
    </row>
    <row r="169">
      <c r="A169" s="2">
        <v>167.0</v>
      </c>
      <c r="B169" s="2">
        <f t="shared" si="4"/>
        <v>3</v>
      </c>
      <c r="C169" s="2" t="str">
        <f>Events!AF176</f>
        <v/>
      </c>
      <c r="D169" s="2">
        <f t="shared" si="5"/>
        <v>167</v>
      </c>
      <c r="E169" s="2"/>
      <c r="F169" s="120" t="str">
        <f t="shared" si="1"/>
        <v/>
      </c>
      <c r="G169" s="2"/>
      <c r="H169" s="123" t="str">
        <f t="shared" si="6"/>
        <v/>
      </c>
      <c r="I169" s="123" t="str">
        <f t="shared" ref="I169:J169" si="353">IF($Q169="","",U169)</f>
        <v/>
      </c>
      <c r="J169" s="123" t="str">
        <f t="shared" si="353"/>
        <v/>
      </c>
      <c r="K169" s="123" t="str">
        <f t="shared" si="8"/>
        <v/>
      </c>
      <c r="L169" s="123" t="str">
        <f t="shared" ref="L169:M169" si="354">IF($Q169="","",Y169)</f>
        <v/>
      </c>
      <c r="M169" s="123" t="str">
        <f t="shared" si="354"/>
        <v/>
      </c>
      <c r="N169" s="123" t="str">
        <f t="shared" si="10"/>
        <v/>
      </c>
      <c r="O169" s="123" t="str">
        <f t="shared" si="11"/>
        <v/>
      </c>
      <c r="P169" s="2"/>
      <c r="Q169" s="125" t="str">
        <f t="shared" si="12"/>
        <v/>
      </c>
      <c r="R169" s="125"/>
      <c r="S169" s="125" t="str">
        <f>IF($Q169="","","Year "&amp;VLOOKUP($Q169,Events!A:AM,S$2,0))</f>
        <v/>
      </c>
      <c r="T169" s="125" t="str">
        <f>IF($Q169="","",VLOOKUP($Q169,Events!A:AM,T$2,0))</f>
        <v/>
      </c>
      <c r="U169" s="125" t="str">
        <f>IF($Q169="","",VLOOKUP($Q169,Events!A:AM,U$2,0))</f>
        <v/>
      </c>
      <c r="V169" s="125" t="str">
        <f>IF($Q169="","",VLOOKUP($Q169,Events!A:AM,V$2,0))</f>
        <v/>
      </c>
      <c r="W169" s="125" t="str">
        <f t="shared" si="13"/>
        <v/>
      </c>
      <c r="X169" s="125" t="str">
        <f>IF($Q169="","",text(VLOOKUP($Q169,Events!A:AM,X$2,0),"MMM dd")&amp;" "&amp;VLOOKUP($Q169,Events!A:AM,X$2+1,0))</f>
        <v/>
      </c>
      <c r="Y169" s="127" t="str">
        <f>IF($Q169="","",TEXT(VLOOKUP($Q169,Events!A:AM,Y$2,0),"0000"))</f>
        <v/>
      </c>
      <c r="Z169" s="127" t="str">
        <f>IF($Q169="","",TEXT(VLOOKUP($Q169,Events!A:AM,Z$2,0),"00000"))</f>
        <v/>
      </c>
      <c r="AA169" s="125" t="str">
        <f t="shared" si="14"/>
        <v/>
      </c>
      <c r="AB169" s="125" t="str">
        <f>IF($Q169="","",VLOOKUP($Q169,Events!A:AM,AB$2,0))</f>
        <v/>
      </c>
      <c r="AC169" s="125" t="str">
        <f t="shared" si="15"/>
        <v/>
      </c>
      <c r="AD169" s="125" t="str">
        <f>IF($Q169="","",IF(VLOOKUP($Q169,Events!A:AQ,AD$2,0)=1,AD$1,""))</f>
        <v/>
      </c>
      <c r="AE169" s="125" t="str">
        <f t="shared" si="16"/>
        <v/>
      </c>
      <c r="AF169" s="125" t="str">
        <f>IF($Q169="","",IF(VLOOKUP($Q169,Events!A:AQ,AF$2,0)=1,AF$1,""))</f>
        <v/>
      </c>
      <c r="AG169" s="125" t="str">
        <f t="shared" si="17"/>
        <v/>
      </c>
      <c r="AH169" s="125" t="str">
        <f>IF($Q169="","",IF(VLOOKUP($Q169,Events!A:AQ,AH$2,0)=1,AH$1,""))</f>
        <v/>
      </c>
      <c r="AI169" s="125" t="str">
        <f t="shared" si="18"/>
        <v/>
      </c>
      <c r="AJ169" s="125" t="str">
        <f>IF($Q169="","",IF(VLOOKUP($Q169,Events!A:AQ,AJ$2,0)=1,AJ$1,""))</f>
        <v/>
      </c>
      <c r="AK169" s="125" t="str">
        <f t="shared" si="19"/>
        <v/>
      </c>
      <c r="AL169" s="125" t="str">
        <f>IF($Q169="","",IF(VLOOKUP($Q169,Events!A:AQ,AL$2,0)=1,AL$1,""))</f>
        <v/>
      </c>
      <c r="AM169" s="125" t="str">
        <f t="shared" si="20"/>
        <v/>
      </c>
      <c r="AN169" s="125" t="str">
        <f>IF($Q169="","",IF(VLOOKUP($Q169,Events!A:AQ,AN$2,0)=1,AN$1,""))</f>
        <v/>
      </c>
      <c r="AO169" s="125" t="str">
        <f t="shared" si="21"/>
        <v/>
      </c>
      <c r="AP169" s="125" t="str">
        <f>IF($Q169="","",IF(VLOOKUP($Q169,Events!A:AQ,AP$2,0)=1,AP$1,""))</f>
        <v/>
      </c>
      <c r="AQ169" s="125" t="str">
        <f t="shared" si="22"/>
        <v/>
      </c>
      <c r="AR169" s="125" t="str">
        <f>IF($Q169="","",IF(VLOOKUP($Q169,Events!A:AQ,AR$2,0)=1,AR$1,""))</f>
        <v/>
      </c>
      <c r="AS169" s="125" t="str">
        <f t="shared" si="23"/>
        <v/>
      </c>
      <c r="AT169" s="125" t="str">
        <f>IF($Q169="","",IF(VLOOKUP($Q169,Events!A:AQ,AT$2,0)=1,AT$1,""))</f>
        <v/>
      </c>
      <c r="AU169" s="2" t="str">
        <f t="shared" si="24"/>
        <v/>
      </c>
      <c r="AW169" s="2"/>
      <c r="AX169" s="2"/>
      <c r="AY169" s="2"/>
    </row>
    <row r="170">
      <c r="A170" s="2">
        <v>168.0</v>
      </c>
      <c r="B170" s="2">
        <f t="shared" si="4"/>
        <v>3</v>
      </c>
      <c r="C170" s="2" t="str">
        <f>Events!AF177</f>
        <v/>
      </c>
      <c r="D170" s="2">
        <f t="shared" si="5"/>
        <v>168</v>
      </c>
      <c r="E170" s="2"/>
      <c r="F170" s="120" t="str">
        <f t="shared" si="1"/>
        <v/>
      </c>
      <c r="G170" s="2"/>
      <c r="H170" s="123" t="str">
        <f t="shared" si="6"/>
        <v/>
      </c>
      <c r="I170" s="123" t="str">
        <f t="shared" ref="I170:J170" si="355">IF($Q170="","",U170)</f>
        <v/>
      </c>
      <c r="J170" s="123" t="str">
        <f t="shared" si="355"/>
        <v/>
      </c>
      <c r="K170" s="123" t="str">
        <f t="shared" si="8"/>
        <v/>
      </c>
      <c r="L170" s="123" t="str">
        <f t="shared" ref="L170:M170" si="356">IF($Q170="","",Y170)</f>
        <v/>
      </c>
      <c r="M170" s="123" t="str">
        <f t="shared" si="356"/>
        <v/>
      </c>
      <c r="N170" s="123" t="str">
        <f t="shared" si="10"/>
        <v/>
      </c>
      <c r="O170" s="123" t="str">
        <f t="shared" si="11"/>
        <v/>
      </c>
      <c r="P170" s="2"/>
      <c r="Q170" s="125" t="str">
        <f t="shared" si="12"/>
        <v/>
      </c>
      <c r="R170" s="125"/>
      <c r="S170" s="125" t="str">
        <f>IF($Q170="","","Year "&amp;VLOOKUP($Q170,Events!A:AM,S$2,0))</f>
        <v/>
      </c>
      <c r="T170" s="125" t="str">
        <f>IF($Q170="","",VLOOKUP($Q170,Events!A:AM,T$2,0))</f>
        <v/>
      </c>
      <c r="U170" s="125" t="str">
        <f>IF($Q170="","",VLOOKUP($Q170,Events!A:AM,U$2,0))</f>
        <v/>
      </c>
      <c r="V170" s="125" t="str">
        <f>IF($Q170="","",VLOOKUP($Q170,Events!A:AM,V$2,0))</f>
        <v/>
      </c>
      <c r="W170" s="125" t="str">
        <f t="shared" si="13"/>
        <v/>
      </c>
      <c r="X170" s="125" t="str">
        <f>IF($Q170="","",text(VLOOKUP($Q170,Events!A:AM,X$2,0),"MMM dd")&amp;" "&amp;VLOOKUP($Q170,Events!A:AM,X$2+1,0))</f>
        <v/>
      </c>
      <c r="Y170" s="127" t="str">
        <f>IF($Q170="","",TEXT(VLOOKUP($Q170,Events!A:AM,Y$2,0),"0000"))</f>
        <v/>
      </c>
      <c r="Z170" s="127" t="str">
        <f>IF($Q170="","",TEXT(VLOOKUP($Q170,Events!A:AM,Z$2,0),"00000"))</f>
        <v/>
      </c>
      <c r="AA170" s="125" t="str">
        <f t="shared" si="14"/>
        <v/>
      </c>
      <c r="AB170" s="125" t="str">
        <f>IF($Q170="","",VLOOKUP($Q170,Events!A:AM,AB$2,0))</f>
        <v/>
      </c>
      <c r="AC170" s="125" t="str">
        <f t="shared" si="15"/>
        <v/>
      </c>
      <c r="AD170" s="125" t="str">
        <f>IF($Q170="","",IF(VLOOKUP($Q170,Events!A:AQ,AD$2,0)=1,AD$1,""))</f>
        <v/>
      </c>
      <c r="AE170" s="125" t="str">
        <f t="shared" si="16"/>
        <v/>
      </c>
      <c r="AF170" s="125" t="str">
        <f>IF($Q170="","",IF(VLOOKUP($Q170,Events!A:AQ,AF$2,0)=1,AF$1,""))</f>
        <v/>
      </c>
      <c r="AG170" s="125" t="str">
        <f t="shared" si="17"/>
        <v/>
      </c>
      <c r="AH170" s="125" t="str">
        <f>IF($Q170="","",IF(VLOOKUP($Q170,Events!A:AQ,AH$2,0)=1,AH$1,""))</f>
        <v/>
      </c>
      <c r="AI170" s="125" t="str">
        <f t="shared" si="18"/>
        <v/>
      </c>
      <c r="AJ170" s="125" t="str">
        <f>IF($Q170="","",IF(VLOOKUP($Q170,Events!A:AQ,AJ$2,0)=1,AJ$1,""))</f>
        <v/>
      </c>
      <c r="AK170" s="125" t="str">
        <f t="shared" si="19"/>
        <v/>
      </c>
      <c r="AL170" s="125" t="str">
        <f>IF($Q170="","",IF(VLOOKUP($Q170,Events!A:AQ,AL$2,0)=1,AL$1,""))</f>
        <v/>
      </c>
      <c r="AM170" s="125" t="str">
        <f t="shared" si="20"/>
        <v/>
      </c>
      <c r="AN170" s="125" t="str">
        <f>IF($Q170="","",IF(VLOOKUP($Q170,Events!A:AQ,AN$2,0)=1,AN$1,""))</f>
        <v/>
      </c>
      <c r="AO170" s="125" t="str">
        <f t="shared" si="21"/>
        <v/>
      </c>
      <c r="AP170" s="125" t="str">
        <f>IF($Q170="","",IF(VLOOKUP($Q170,Events!A:AQ,AP$2,0)=1,AP$1,""))</f>
        <v/>
      </c>
      <c r="AQ170" s="125" t="str">
        <f t="shared" si="22"/>
        <v/>
      </c>
      <c r="AR170" s="125" t="str">
        <f>IF($Q170="","",IF(VLOOKUP($Q170,Events!A:AQ,AR$2,0)=1,AR$1,""))</f>
        <v/>
      </c>
      <c r="AS170" s="125" t="str">
        <f t="shared" si="23"/>
        <v/>
      </c>
      <c r="AT170" s="125" t="str">
        <f>IF($Q170="","",IF(VLOOKUP($Q170,Events!A:AQ,AT$2,0)=1,AT$1,""))</f>
        <v/>
      </c>
      <c r="AU170" s="2" t="str">
        <f t="shared" si="24"/>
        <v/>
      </c>
      <c r="AW170" s="2"/>
      <c r="AX170" s="2"/>
      <c r="AY170" s="2"/>
    </row>
    <row r="171">
      <c r="A171" s="2">
        <v>169.0</v>
      </c>
      <c r="B171" s="2">
        <f t="shared" si="4"/>
        <v>3</v>
      </c>
      <c r="C171" s="2" t="str">
        <f>Events!AF178</f>
        <v/>
      </c>
      <c r="D171" s="2">
        <f t="shared" si="5"/>
        <v>169</v>
      </c>
      <c r="E171" s="2"/>
      <c r="F171" s="120" t="str">
        <f t="shared" si="1"/>
        <v/>
      </c>
      <c r="G171" s="2"/>
      <c r="H171" s="123" t="str">
        <f t="shared" si="6"/>
        <v/>
      </c>
      <c r="I171" s="123" t="str">
        <f t="shared" ref="I171:J171" si="357">IF($Q171="","",U171)</f>
        <v/>
      </c>
      <c r="J171" s="123" t="str">
        <f t="shared" si="357"/>
        <v/>
      </c>
      <c r="K171" s="123" t="str">
        <f t="shared" si="8"/>
        <v/>
      </c>
      <c r="L171" s="123" t="str">
        <f t="shared" ref="L171:M171" si="358">IF($Q171="","",Y171)</f>
        <v/>
      </c>
      <c r="M171" s="123" t="str">
        <f t="shared" si="358"/>
        <v/>
      </c>
      <c r="N171" s="123" t="str">
        <f t="shared" si="10"/>
        <v/>
      </c>
      <c r="O171" s="123" t="str">
        <f t="shared" si="11"/>
        <v/>
      </c>
      <c r="P171" s="2"/>
      <c r="Q171" s="125" t="str">
        <f t="shared" si="12"/>
        <v/>
      </c>
      <c r="R171" s="125"/>
      <c r="S171" s="125" t="str">
        <f>IF($Q171="","","Year "&amp;VLOOKUP($Q171,Events!A:AM,S$2,0))</f>
        <v/>
      </c>
      <c r="T171" s="125" t="str">
        <f>IF($Q171="","",VLOOKUP($Q171,Events!A:AM,T$2,0))</f>
        <v/>
      </c>
      <c r="U171" s="125" t="str">
        <f>IF($Q171="","",VLOOKUP($Q171,Events!A:AM,U$2,0))</f>
        <v/>
      </c>
      <c r="V171" s="125" t="str">
        <f>IF($Q171="","",VLOOKUP($Q171,Events!A:AM,V$2,0))</f>
        <v/>
      </c>
      <c r="W171" s="125" t="str">
        <f t="shared" si="13"/>
        <v/>
      </c>
      <c r="X171" s="125" t="str">
        <f>IF($Q171="","",text(VLOOKUP($Q171,Events!A:AM,X$2,0),"MMM dd")&amp;" "&amp;VLOOKUP($Q171,Events!A:AM,X$2+1,0))</f>
        <v/>
      </c>
      <c r="Y171" s="127" t="str">
        <f>IF($Q171="","",TEXT(VLOOKUP($Q171,Events!A:AM,Y$2,0),"0000"))</f>
        <v/>
      </c>
      <c r="Z171" s="127" t="str">
        <f>IF($Q171="","",TEXT(VLOOKUP($Q171,Events!A:AM,Z$2,0),"00000"))</f>
        <v/>
      </c>
      <c r="AA171" s="125" t="str">
        <f t="shared" si="14"/>
        <v/>
      </c>
      <c r="AB171" s="125" t="str">
        <f>IF($Q171="","",VLOOKUP($Q171,Events!A:AM,AB$2,0))</f>
        <v/>
      </c>
      <c r="AC171" s="125" t="str">
        <f t="shared" si="15"/>
        <v/>
      </c>
      <c r="AD171" s="125" t="str">
        <f>IF($Q171="","",IF(VLOOKUP($Q171,Events!A:AQ,AD$2,0)=1,AD$1,""))</f>
        <v/>
      </c>
      <c r="AE171" s="125" t="str">
        <f t="shared" si="16"/>
        <v/>
      </c>
      <c r="AF171" s="125" t="str">
        <f>IF($Q171="","",IF(VLOOKUP($Q171,Events!A:AQ,AF$2,0)=1,AF$1,""))</f>
        <v/>
      </c>
      <c r="AG171" s="125" t="str">
        <f t="shared" si="17"/>
        <v/>
      </c>
      <c r="AH171" s="125" t="str">
        <f>IF($Q171="","",IF(VLOOKUP($Q171,Events!A:AQ,AH$2,0)=1,AH$1,""))</f>
        <v/>
      </c>
      <c r="AI171" s="125" t="str">
        <f t="shared" si="18"/>
        <v/>
      </c>
      <c r="AJ171" s="125" t="str">
        <f>IF($Q171="","",IF(VLOOKUP($Q171,Events!A:AQ,AJ$2,0)=1,AJ$1,""))</f>
        <v/>
      </c>
      <c r="AK171" s="125" t="str">
        <f t="shared" si="19"/>
        <v/>
      </c>
      <c r="AL171" s="125" t="str">
        <f>IF($Q171="","",IF(VLOOKUP($Q171,Events!A:AQ,AL$2,0)=1,AL$1,""))</f>
        <v/>
      </c>
      <c r="AM171" s="125" t="str">
        <f t="shared" si="20"/>
        <v/>
      </c>
      <c r="AN171" s="125" t="str">
        <f>IF($Q171="","",IF(VLOOKUP($Q171,Events!A:AQ,AN$2,0)=1,AN$1,""))</f>
        <v/>
      </c>
      <c r="AO171" s="125" t="str">
        <f t="shared" si="21"/>
        <v/>
      </c>
      <c r="AP171" s="125" t="str">
        <f>IF($Q171="","",IF(VLOOKUP($Q171,Events!A:AQ,AP$2,0)=1,AP$1,""))</f>
        <v/>
      </c>
      <c r="AQ171" s="125" t="str">
        <f t="shared" si="22"/>
        <v/>
      </c>
      <c r="AR171" s="125" t="str">
        <f>IF($Q171="","",IF(VLOOKUP($Q171,Events!A:AQ,AR$2,0)=1,AR$1,""))</f>
        <v/>
      </c>
      <c r="AS171" s="125" t="str">
        <f t="shared" si="23"/>
        <v/>
      </c>
      <c r="AT171" s="125" t="str">
        <f>IF($Q171="","",IF(VLOOKUP($Q171,Events!A:AQ,AT$2,0)=1,AT$1,""))</f>
        <v/>
      </c>
      <c r="AU171" s="2" t="str">
        <f t="shared" si="24"/>
        <v/>
      </c>
      <c r="AW171" s="2"/>
      <c r="AX171" s="2"/>
      <c r="AY171" s="2"/>
    </row>
    <row r="172">
      <c r="A172" s="2">
        <v>170.0</v>
      </c>
      <c r="B172" s="2">
        <f t="shared" si="4"/>
        <v>3</v>
      </c>
      <c r="C172" s="2" t="str">
        <f>Events!AF179</f>
        <v/>
      </c>
      <c r="D172" s="2">
        <f t="shared" si="5"/>
        <v>170</v>
      </c>
      <c r="E172" s="2"/>
      <c r="F172" s="120" t="str">
        <f t="shared" si="1"/>
        <v/>
      </c>
      <c r="G172" s="2"/>
      <c r="H172" s="123" t="str">
        <f t="shared" si="6"/>
        <v/>
      </c>
      <c r="I172" s="123" t="str">
        <f t="shared" ref="I172:J172" si="359">IF($Q172="","",U172)</f>
        <v/>
      </c>
      <c r="J172" s="123" t="str">
        <f t="shared" si="359"/>
        <v/>
      </c>
      <c r="K172" s="123" t="str">
        <f t="shared" si="8"/>
        <v/>
      </c>
      <c r="L172" s="123" t="str">
        <f t="shared" ref="L172:M172" si="360">IF($Q172="","",Y172)</f>
        <v/>
      </c>
      <c r="M172" s="123" t="str">
        <f t="shared" si="360"/>
        <v/>
      </c>
      <c r="N172" s="123" t="str">
        <f t="shared" si="10"/>
        <v/>
      </c>
      <c r="O172" s="123" t="str">
        <f t="shared" si="11"/>
        <v/>
      </c>
      <c r="P172" s="2"/>
      <c r="Q172" s="125" t="str">
        <f t="shared" si="12"/>
        <v/>
      </c>
      <c r="R172" s="125"/>
      <c r="S172" s="125" t="str">
        <f>IF($Q172="","","Year "&amp;VLOOKUP($Q172,Events!A:AM,S$2,0))</f>
        <v/>
      </c>
      <c r="T172" s="125" t="str">
        <f>IF($Q172="","",VLOOKUP($Q172,Events!A:AM,T$2,0))</f>
        <v/>
      </c>
      <c r="U172" s="125" t="str">
        <f>IF($Q172="","",VLOOKUP($Q172,Events!A:AM,U$2,0))</f>
        <v/>
      </c>
      <c r="V172" s="125" t="str">
        <f>IF($Q172="","",VLOOKUP($Q172,Events!A:AM,V$2,0))</f>
        <v/>
      </c>
      <c r="W172" s="125" t="str">
        <f t="shared" si="13"/>
        <v/>
      </c>
      <c r="X172" s="125" t="str">
        <f>IF($Q172="","",text(VLOOKUP($Q172,Events!A:AM,X$2,0),"MMM dd")&amp;" "&amp;VLOOKUP($Q172,Events!A:AM,X$2+1,0))</f>
        <v/>
      </c>
      <c r="Y172" s="127" t="str">
        <f>IF($Q172="","",TEXT(VLOOKUP($Q172,Events!A:AM,Y$2,0),"0000"))</f>
        <v/>
      </c>
      <c r="Z172" s="127" t="str">
        <f>IF($Q172="","",TEXT(VLOOKUP($Q172,Events!A:AM,Z$2,0),"00000"))</f>
        <v/>
      </c>
      <c r="AA172" s="125" t="str">
        <f t="shared" si="14"/>
        <v/>
      </c>
      <c r="AB172" s="125" t="str">
        <f>IF($Q172="","",VLOOKUP($Q172,Events!A:AM,AB$2,0))</f>
        <v/>
      </c>
      <c r="AC172" s="125" t="str">
        <f t="shared" si="15"/>
        <v/>
      </c>
      <c r="AD172" s="125" t="str">
        <f>IF($Q172="","",IF(VLOOKUP($Q172,Events!A:AQ,AD$2,0)=1,AD$1,""))</f>
        <v/>
      </c>
      <c r="AE172" s="125" t="str">
        <f t="shared" si="16"/>
        <v/>
      </c>
      <c r="AF172" s="125" t="str">
        <f>IF($Q172="","",IF(VLOOKUP($Q172,Events!A:AQ,AF$2,0)=1,AF$1,""))</f>
        <v/>
      </c>
      <c r="AG172" s="125" t="str">
        <f t="shared" si="17"/>
        <v/>
      </c>
      <c r="AH172" s="125" t="str">
        <f>IF($Q172="","",IF(VLOOKUP($Q172,Events!A:AQ,AH$2,0)=1,AH$1,""))</f>
        <v/>
      </c>
      <c r="AI172" s="125" t="str">
        <f t="shared" si="18"/>
        <v/>
      </c>
      <c r="AJ172" s="125" t="str">
        <f>IF($Q172="","",IF(VLOOKUP($Q172,Events!A:AQ,AJ$2,0)=1,AJ$1,""))</f>
        <v/>
      </c>
      <c r="AK172" s="125" t="str">
        <f t="shared" si="19"/>
        <v/>
      </c>
      <c r="AL172" s="125" t="str">
        <f>IF($Q172="","",IF(VLOOKUP($Q172,Events!A:AQ,AL$2,0)=1,AL$1,""))</f>
        <v/>
      </c>
      <c r="AM172" s="125" t="str">
        <f t="shared" si="20"/>
        <v/>
      </c>
      <c r="AN172" s="125" t="str">
        <f>IF($Q172="","",IF(VLOOKUP($Q172,Events!A:AQ,AN$2,0)=1,AN$1,""))</f>
        <v/>
      </c>
      <c r="AO172" s="125" t="str">
        <f t="shared" si="21"/>
        <v/>
      </c>
      <c r="AP172" s="125" t="str">
        <f>IF($Q172="","",IF(VLOOKUP($Q172,Events!A:AQ,AP$2,0)=1,AP$1,""))</f>
        <v/>
      </c>
      <c r="AQ172" s="125" t="str">
        <f t="shared" si="22"/>
        <v/>
      </c>
      <c r="AR172" s="125" t="str">
        <f>IF($Q172="","",IF(VLOOKUP($Q172,Events!A:AQ,AR$2,0)=1,AR$1,""))</f>
        <v/>
      </c>
      <c r="AS172" s="125" t="str">
        <f t="shared" si="23"/>
        <v/>
      </c>
      <c r="AT172" s="125" t="str">
        <f>IF($Q172="","",IF(VLOOKUP($Q172,Events!A:AQ,AT$2,0)=1,AT$1,""))</f>
        <v/>
      </c>
      <c r="AU172" s="2" t="str">
        <f t="shared" si="24"/>
        <v/>
      </c>
      <c r="AW172" s="2"/>
      <c r="AX172" s="2"/>
      <c r="AY172" s="2"/>
    </row>
    <row r="173">
      <c r="A173" s="2">
        <v>171.0</v>
      </c>
      <c r="B173" s="2">
        <f t="shared" si="4"/>
        <v>3</v>
      </c>
      <c r="C173" s="2" t="str">
        <f>Events!AF180</f>
        <v/>
      </c>
      <c r="D173" s="2">
        <f t="shared" si="5"/>
        <v>171</v>
      </c>
      <c r="E173" s="2"/>
      <c r="F173" s="120" t="str">
        <f t="shared" si="1"/>
        <v/>
      </c>
      <c r="G173" s="2"/>
      <c r="H173" s="123" t="str">
        <f t="shared" si="6"/>
        <v/>
      </c>
      <c r="I173" s="123" t="str">
        <f t="shared" ref="I173:J173" si="361">IF($Q173="","",U173)</f>
        <v/>
      </c>
      <c r="J173" s="123" t="str">
        <f t="shared" si="361"/>
        <v/>
      </c>
      <c r="K173" s="123" t="str">
        <f t="shared" si="8"/>
        <v/>
      </c>
      <c r="L173" s="123" t="str">
        <f t="shared" ref="L173:M173" si="362">IF($Q173="","",Y173)</f>
        <v/>
      </c>
      <c r="M173" s="123" t="str">
        <f t="shared" si="362"/>
        <v/>
      </c>
      <c r="N173" s="123" t="str">
        <f t="shared" si="10"/>
        <v/>
      </c>
      <c r="O173" s="123" t="str">
        <f t="shared" si="11"/>
        <v/>
      </c>
      <c r="P173" s="2"/>
      <c r="Q173" s="125" t="str">
        <f t="shared" si="12"/>
        <v/>
      </c>
      <c r="R173" s="125"/>
      <c r="S173" s="125" t="str">
        <f>IF($Q173="","","Year "&amp;VLOOKUP($Q173,Events!A:AM,S$2,0))</f>
        <v/>
      </c>
      <c r="T173" s="125" t="str">
        <f>IF($Q173="","",VLOOKUP($Q173,Events!A:AM,T$2,0))</f>
        <v/>
      </c>
      <c r="U173" s="125" t="str">
        <f>IF($Q173="","",VLOOKUP($Q173,Events!A:AM,U$2,0))</f>
        <v/>
      </c>
      <c r="V173" s="125" t="str">
        <f>IF($Q173="","",VLOOKUP($Q173,Events!A:AM,V$2,0))</f>
        <v/>
      </c>
      <c r="W173" s="125" t="str">
        <f t="shared" si="13"/>
        <v/>
      </c>
      <c r="X173" s="125" t="str">
        <f>IF($Q173="","",text(VLOOKUP($Q173,Events!A:AM,X$2,0),"MMM dd")&amp;" "&amp;VLOOKUP($Q173,Events!A:AM,X$2+1,0))</f>
        <v/>
      </c>
      <c r="Y173" s="127" t="str">
        <f>IF($Q173="","",TEXT(VLOOKUP($Q173,Events!A:AM,Y$2,0),"0000"))</f>
        <v/>
      </c>
      <c r="Z173" s="127" t="str">
        <f>IF($Q173="","",TEXT(VLOOKUP($Q173,Events!A:AM,Z$2,0),"00000"))</f>
        <v/>
      </c>
      <c r="AA173" s="125" t="str">
        <f t="shared" si="14"/>
        <v/>
      </c>
      <c r="AB173" s="125" t="str">
        <f>IF($Q173="","",VLOOKUP($Q173,Events!A:AM,AB$2,0))</f>
        <v/>
      </c>
      <c r="AC173" s="125" t="str">
        <f t="shared" si="15"/>
        <v/>
      </c>
      <c r="AD173" s="125" t="str">
        <f>IF($Q173="","",IF(VLOOKUP($Q173,Events!A:AQ,AD$2,0)=1,AD$1,""))</f>
        <v/>
      </c>
      <c r="AE173" s="125" t="str">
        <f t="shared" si="16"/>
        <v/>
      </c>
      <c r="AF173" s="125" t="str">
        <f>IF($Q173="","",IF(VLOOKUP($Q173,Events!A:AQ,AF$2,0)=1,AF$1,""))</f>
        <v/>
      </c>
      <c r="AG173" s="125" t="str">
        <f t="shared" si="17"/>
        <v/>
      </c>
      <c r="AH173" s="125" t="str">
        <f>IF($Q173="","",IF(VLOOKUP($Q173,Events!A:AQ,AH$2,0)=1,AH$1,""))</f>
        <v/>
      </c>
      <c r="AI173" s="125" t="str">
        <f t="shared" si="18"/>
        <v/>
      </c>
      <c r="AJ173" s="125" t="str">
        <f>IF($Q173="","",IF(VLOOKUP($Q173,Events!A:AQ,AJ$2,0)=1,AJ$1,""))</f>
        <v/>
      </c>
      <c r="AK173" s="125" t="str">
        <f t="shared" si="19"/>
        <v/>
      </c>
      <c r="AL173" s="125" t="str">
        <f>IF($Q173="","",IF(VLOOKUP($Q173,Events!A:AQ,AL$2,0)=1,AL$1,""))</f>
        <v/>
      </c>
      <c r="AM173" s="125" t="str">
        <f t="shared" si="20"/>
        <v/>
      </c>
      <c r="AN173" s="125" t="str">
        <f>IF($Q173="","",IF(VLOOKUP($Q173,Events!A:AQ,AN$2,0)=1,AN$1,""))</f>
        <v/>
      </c>
      <c r="AO173" s="125" t="str">
        <f t="shared" si="21"/>
        <v/>
      </c>
      <c r="AP173" s="125" t="str">
        <f>IF($Q173="","",IF(VLOOKUP($Q173,Events!A:AQ,AP$2,0)=1,AP$1,""))</f>
        <v/>
      </c>
      <c r="AQ173" s="125" t="str">
        <f t="shared" si="22"/>
        <v/>
      </c>
      <c r="AR173" s="125" t="str">
        <f>IF($Q173="","",IF(VLOOKUP($Q173,Events!A:AQ,AR$2,0)=1,AR$1,""))</f>
        <v/>
      </c>
      <c r="AS173" s="125" t="str">
        <f t="shared" si="23"/>
        <v/>
      </c>
      <c r="AT173" s="125" t="str">
        <f>IF($Q173="","",IF(VLOOKUP($Q173,Events!A:AQ,AT$2,0)=1,AT$1,""))</f>
        <v/>
      </c>
      <c r="AU173" s="2" t="str">
        <f t="shared" si="24"/>
        <v/>
      </c>
      <c r="AW173" s="2"/>
      <c r="AX173" s="2"/>
      <c r="AY173" s="2"/>
    </row>
    <row r="174">
      <c r="A174" s="2">
        <v>172.0</v>
      </c>
      <c r="B174" s="2">
        <f t="shared" si="4"/>
        <v>3</v>
      </c>
      <c r="C174" s="2" t="str">
        <f>Events!AF181</f>
        <v/>
      </c>
      <c r="D174" s="2">
        <f t="shared" si="5"/>
        <v>172</v>
      </c>
      <c r="E174" s="2"/>
      <c r="F174" s="120" t="str">
        <f t="shared" si="1"/>
        <v/>
      </c>
      <c r="G174" s="2"/>
      <c r="H174" s="123" t="str">
        <f t="shared" si="6"/>
        <v/>
      </c>
      <c r="I174" s="123" t="str">
        <f t="shared" ref="I174:J174" si="363">IF($Q174="","",U174)</f>
        <v/>
      </c>
      <c r="J174" s="123" t="str">
        <f t="shared" si="363"/>
        <v/>
      </c>
      <c r="K174" s="123" t="str">
        <f t="shared" si="8"/>
        <v/>
      </c>
      <c r="L174" s="123" t="str">
        <f t="shared" ref="L174:M174" si="364">IF($Q174="","",Y174)</f>
        <v/>
      </c>
      <c r="M174" s="123" t="str">
        <f t="shared" si="364"/>
        <v/>
      </c>
      <c r="N174" s="123" t="str">
        <f t="shared" si="10"/>
        <v/>
      </c>
      <c r="O174" s="123" t="str">
        <f t="shared" si="11"/>
        <v/>
      </c>
      <c r="P174" s="2"/>
      <c r="Q174" s="125" t="str">
        <f t="shared" si="12"/>
        <v/>
      </c>
      <c r="R174" s="125"/>
      <c r="S174" s="125" t="str">
        <f>IF($Q174="","","Year "&amp;VLOOKUP($Q174,Events!A:AM,S$2,0))</f>
        <v/>
      </c>
      <c r="T174" s="125" t="str">
        <f>IF($Q174="","",VLOOKUP($Q174,Events!A:AM,T$2,0))</f>
        <v/>
      </c>
      <c r="U174" s="125" t="str">
        <f>IF($Q174="","",VLOOKUP($Q174,Events!A:AM,U$2,0))</f>
        <v/>
      </c>
      <c r="V174" s="125" t="str">
        <f>IF($Q174="","",VLOOKUP($Q174,Events!A:AM,V$2,0))</f>
        <v/>
      </c>
      <c r="W174" s="125" t="str">
        <f t="shared" si="13"/>
        <v/>
      </c>
      <c r="X174" s="125" t="str">
        <f>IF($Q174="","",text(VLOOKUP($Q174,Events!A:AM,X$2,0),"MMM dd")&amp;" "&amp;VLOOKUP($Q174,Events!A:AM,X$2+1,0))</f>
        <v/>
      </c>
      <c r="Y174" s="127" t="str">
        <f>IF($Q174="","",TEXT(VLOOKUP($Q174,Events!A:AM,Y$2,0),"0000"))</f>
        <v/>
      </c>
      <c r="Z174" s="127" t="str">
        <f>IF($Q174="","",TEXT(VLOOKUP($Q174,Events!A:AM,Z$2,0),"00000"))</f>
        <v/>
      </c>
      <c r="AA174" s="125" t="str">
        <f t="shared" si="14"/>
        <v/>
      </c>
      <c r="AB174" s="125" t="str">
        <f>IF($Q174="","",VLOOKUP($Q174,Events!A:AM,AB$2,0))</f>
        <v/>
      </c>
      <c r="AC174" s="125" t="str">
        <f t="shared" si="15"/>
        <v/>
      </c>
      <c r="AD174" s="125" t="str">
        <f>IF($Q174="","",IF(VLOOKUP($Q174,Events!A:AQ,AD$2,0)=1,AD$1,""))</f>
        <v/>
      </c>
      <c r="AE174" s="125" t="str">
        <f t="shared" si="16"/>
        <v/>
      </c>
      <c r="AF174" s="125" t="str">
        <f>IF($Q174="","",IF(VLOOKUP($Q174,Events!A:AQ,AF$2,0)=1,AF$1,""))</f>
        <v/>
      </c>
      <c r="AG174" s="125" t="str">
        <f t="shared" si="17"/>
        <v/>
      </c>
      <c r="AH174" s="125" t="str">
        <f>IF($Q174="","",IF(VLOOKUP($Q174,Events!A:AQ,AH$2,0)=1,AH$1,""))</f>
        <v/>
      </c>
      <c r="AI174" s="125" t="str">
        <f t="shared" si="18"/>
        <v/>
      </c>
      <c r="AJ174" s="125" t="str">
        <f>IF($Q174="","",IF(VLOOKUP($Q174,Events!A:AQ,AJ$2,0)=1,AJ$1,""))</f>
        <v/>
      </c>
      <c r="AK174" s="125" t="str">
        <f t="shared" si="19"/>
        <v/>
      </c>
      <c r="AL174" s="125" t="str">
        <f>IF($Q174="","",IF(VLOOKUP($Q174,Events!A:AQ,AL$2,0)=1,AL$1,""))</f>
        <v/>
      </c>
      <c r="AM174" s="125" t="str">
        <f t="shared" si="20"/>
        <v/>
      </c>
      <c r="AN174" s="125" t="str">
        <f>IF($Q174="","",IF(VLOOKUP($Q174,Events!A:AQ,AN$2,0)=1,AN$1,""))</f>
        <v/>
      </c>
      <c r="AO174" s="125" t="str">
        <f t="shared" si="21"/>
        <v/>
      </c>
      <c r="AP174" s="125" t="str">
        <f>IF($Q174="","",IF(VLOOKUP($Q174,Events!A:AQ,AP$2,0)=1,AP$1,""))</f>
        <v/>
      </c>
      <c r="AQ174" s="125" t="str">
        <f t="shared" si="22"/>
        <v/>
      </c>
      <c r="AR174" s="125" t="str">
        <f>IF($Q174="","",IF(VLOOKUP($Q174,Events!A:AQ,AR$2,0)=1,AR$1,""))</f>
        <v/>
      </c>
      <c r="AS174" s="125" t="str">
        <f t="shared" si="23"/>
        <v/>
      </c>
      <c r="AT174" s="125" t="str">
        <f>IF($Q174="","",IF(VLOOKUP($Q174,Events!A:AQ,AT$2,0)=1,AT$1,""))</f>
        <v/>
      </c>
      <c r="AU174" s="2" t="str">
        <f t="shared" si="24"/>
        <v/>
      </c>
      <c r="AW174" s="2"/>
      <c r="AX174" s="2"/>
      <c r="AY174" s="2"/>
    </row>
    <row r="175">
      <c r="A175" s="2">
        <v>173.0</v>
      </c>
      <c r="B175" s="2">
        <f t="shared" si="4"/>
        <v>3</v>
      </c>
      <c r="C175" s="2" t="str">
        <f>Events!AF182</f>
        <v/>
      </c>
      <c r="D175" s="2">
        <f t="shared" si="5"/>
        <v>173</v>
      </c>
      <c r="E175" s="2"/>
      <c r="F175" s="120" t="str">
        <f t="shared" si="1"/>
        <v/>
      </c>
      <c r="G175" s="2"/>
      <c r="H175" s="123" t="str">
        <f t="shared" si="6"/>
        <v/>
      </c>
      <c r="I175" s="123" t="str">
        <f t="shared" ref="I175:J175" si="365">IF($Q175="","",U175)</f>
        <v/>
      </c>
      <c r="J175" s="123" t="str">
        <f t="shared" si="365"/>
        <v/>
      </c>
      <c r="K175" s="123" t="str">
        <f t="shared" si="8"/>
        <v/>
      </c>
      <c r="L175" s="123" t="str">
        <f t="shared" ref="L175:M175" si="366">IF($Q175="","",Y175)</f>
        <v/>
      </c>
      <c r="M175" s="123" t="str">
        <f t="shared" si="366"/>
        <v/>
      </c>
      <c r="N175" s="123" t="str">
        <f t="shared" si="10"/>
        <v/>
      </c>
      <c r="O175" s="123" t="str">
        <f t="shared" si="11"/>
        <v/>
      </c>
      <c r="P175" s="2"/>
      <c r="Q175" s="125" t="str">
        <f t="shared" si="12"/>
        <v/>
      </c>
      <c r="R175" s="125"/>
      <c r="S175" s="125" t="str">
        <f>IF($Q175="","","Year "&amp;VLOOKUP($Q175,Events!A:AM,S$2,0))</f>
        <v/>
      </c>
      <c r="T175" s="125" t="str">
        <f>IF($Q175="","",VLOOKUP($Q175,Events!A:AM,T$2,0))</f>
        <v/>
      </c>
      <c r="U175" s="125" t="str">
        <f>IF($Q175="","",VLOOKUP($Q175,Events!A:AM,U$2,0))</f>
        <v/>
      </c>
      <c r="V175" s="125" t="str">
        <f>IF($Q175="","",VLOOKUP($Q175,Events!A:AM,V$2,0))</f>
        <v/>
      </c>
      <c r="W175" s="125" t="str">
        <f t="shared" si="13"/>
        <v/>
      </c>
      <c r="X175" s="125" t="str">
        <f>IF($Q175="","",text(VLOOKUP($Q175,Events!A:AM,X$2,0),"MMM dd")&amp;" "&amp;VLOOKUP($Q175,Events!A:AM,X$2+1,0))</f>
        <v/>
      </c>
      <c r="Y175" s="127" t="str">
        <f>IF($Q175="","",TEXT(VLOOKUP($Q175,Events!A:AM,Y$2,0),"0000"))</f>
        <v/>
      </c>
      <c r="Z175" s="127" t="str">
        <f>IF($Q175="","",TEXT(VLOOKUP($Q175,Events!A:AM,Z$2,0),"00000"))</f>
        <v/>
      </c>
      <c r="AA175" s="125" t="str">
        <f t="shared" si="14"/>
        <v/>
      </c>
      <c r="AB175" s="125" t="str">
        <f>IF($Q175="","",VLOOKUP($Q175,Events!A:AM,AB$2,0))</f>
        <v/>
      </c>
      <c r="AC175" s="125" t="str">
        <f t="shared" si="15"/>
        <v/>
      </c>
      <c r="AD175" s="125" t="str">
        <f>IF($Q175="","",IF(VLOOKUP($Q175,Events!A:AQ,AD$2,0)=1,AD$1,""))</f>
        <v/>
      </c>
      <c r="AE175" s="125" t="str">
        <f t="shared" si="16"/>
        <v/>
      </c>
      <c r="AF175" s="125" t="str">
        <f>IF($Q175="","",IF(VLOOKUP($Q175,Events!A:AQ,AF$2,0)=1,AF$1,""))</f>
        <v/>
      </c>
      <c r="AG175" s="125" t="str">
        <f t="shared" si="17"/>
        <v/>
      </c>
      <c r="AH175" s="125" t="str">
        <f>IF($Q175="","",IF(VLOOKUP($Q175,Events!A:AQ,AH$2,0)=1,AH$1,""))</f>
        <v/>
      </c>
      <c r="AI175" s="125" t="str">
        <f t="shared" si="18"/>
        <v/>
      </c>
      <c r="AJ175" s="125" t="str">
        <f>IF($Q175="","",IF(VLOOKUP($Q175,Events!A:AQ,AJ$2,0)=1,AJ$1,""))</f>
        <v/>
      </c>
      <c r="AK175" s="125" t="str">
        <f t="shared" si="19"/>
        <v/>
      </c>
      <c r="AL175" s="125" t="str">
        <f>IF($Q175="","",IF(VLOOKUP($Q175,Events!A:AQ,AL$2,0)=1,AL$1,""))</f>
        <v/>
      </c>
      <c r="AM175" s="125" t="str">
        <f t="shared" si="20"/>
        <v/>
      </c>
      <c r="AN175" s="125" t="str">
        <f>IF($Q175="","",IF(VLOOKUP($Q175,Events!A:AQ,AN$2,0)=1,AN$1,""))</f>
        <v/>
      </c>
      <c r="AO175" s="125" t="str">
        <f t="shared" si="21"/>
        <v/>
      </c>
      <c r="AP175" s="125" t="str">
        <f>IF($Q175="","",IF(VLOOKUP($Q175,Events!A:AQ,AP$2,0)=1,AP$1,""))</f>
        <v/>
      </c>
      <c r="AQ175" s="125" t="str">
        <f t="shared" si="22"/>
        <v/>
      </c>
      <c r="AR175" s="125" t="str">
        <f>IF($Q175="","",IF(VLOOKUP($Q175,Events!A:AQ,AR$2,0)=1,AR$1,""))</f>
        <v/>
      </c>
      <c r="AS175" s="125" t="str">
        <f t="shared" si="23"/>
        <v/>
      </c>
      <c r="AT175" s="125" t="str">
        <f>IF($Q175="","",IF(VLOOKUP($Q175,Events!A:AQ,AT$2,0)=1,AT$1,""))</f>
        <v/>
      </c>
      <c r="AU175" s="2" t="str">
        <f t="shared" si="24"/>
        <v/>
      </c>
      <c r="AW175" s="2"/>
      <c r="AX175" s="2"/>
      <c r="AY175" s="2"/>
    </row>
    <row r="176">
      <c r="A176" s="2">
        <v>174.0</v>
      </c>
      <c r="B176" s="2">
        <f t="shared" si="4"/>
        <v>3</v>
      </c>
      <c r="C176" s="2" t="str">
        <f>Events!AF183</f>
        <v/>
      </c>
      <c r="D176" s="2">
        <f t="shared" si="5"/>
        <v>174</v>
      </c>
      <c r="E176" s="2"/>
      <c r="F176" s="120" t="str">
        <f t="shared" si="1"/>
        <v/>
      </c>
      <c r="G176" s="2"/>
      <c r="H176" s="123" t="str">
        <f t="shared" si="6"/>
        <v/>
      </c>
      <c r="I176" s="123" t="str">
        <f t="shared" ref="I176:J176" si="367">IF($Q176="","",U176)</f>
        <v/>
      </c>
      <c r="J176" s="123" t="str">
        <f t="shared" si="367"/>
        <v/>
      </c>
      <c r="K176" s="123" t="str">
        <f t="shared" si="8"/>
        <v/>
      </c>
      <c r="L176" s="123" t="str">
        <f t="shared" ref="L176:M176" si="368">IF($Q176="","",Y176)</f>
        <v/>
      </c>
      <c r="M176" s="123" t="str">
        <f t="shared" si="368"/>
        <v/>
      </c>
      <c r="N176" s="123" t="str">
        <f t="shared" si="10"/>
        <v/>
      </c>
      <c r="O176" s="123" t="str">
        <f t="shared" si="11"/>
        <v/>
      </c>
      <c r="P176" s="2"/>
      <c r="Q176" s="125" t="str">
        <f t="shared" si="12"/>
        <v/>
      </c>
      <c r="R176" s="125"/>
      <c r="S176" s="125" t="str">
        <f>IF($Q176="","","Year "&amp;VLOOKUP($Q176,Events!A:AM,S$2,0))</f>
        <v/>
      </c>
      <c r="T176" s="125" t="str">
        <f>IF($Q176="","",VLOOKUP($Q176,Events!A:AM,T$2,0))</f>
        <v/>
      </c>
      <c r="U176" s="125" t="str">
        <f>IF($Q176="","",VLOOKUP($Q176,Events!A:AM,U$2,0))</f>
        <v/>
      </c>
      <c r="V176" s="125" t="str">
        <f>IF($Q176="","",VLOOKUP($Q176,Events!A:AM,V$2,0))</f>
        <v/>
      </c>
      <c r="W176" s="125" t="str">
        <f t="shared" si="13"/>
        <v/>
      </c>
      <c r="X176" s="125" t="str">
        <f>IF($Q176="","",text(VLOOKUP($Q176,Events!A:AM,X$2,0),"MMM dd")&amp;" "&amp;VLOOKUP($Q176,Events!A:AM,X$2+1,0))</f>
        <v/>
      </c>
      <c r="Y176" s="127" t="str">
        <f>IF($Q176="","",TEXT(VLOOKUP($Q176,Events!A:AM,Y$2,0),"0000"))</f>
        <v/>
      </c>
      <c r="Z176" s="127" t="str">
        <f>IF($Q176="","",TEXT(VLOOKUP($Q176,Events!A:AM,Z$2,0),"00000"))</f>
        <v/>
      </c>
      <c r="AA176" s="125" t="str">
        <f t="shared" si="14"/>
        <v/>
      </c>
      <c r="AB176" s="125" t="str">
        <f>IF($Q176="","",VLOOKUP($Q176,Events!A:AM,AB$2,0))</f>
        <v/>
      </c>
      <c r="AC176" s="125" t="str">
        <f t="shared" si="15"/>
        <v/>
      </c>
      <c r="AD176" s="125" t="str">
        <f>IF($Q176="","",IF(VLOOKUP($Q176,Events!A:AQ,AD$2,0)=1,AD$1,""))</f>
        <v/>
      </c>
      <c r="AE176" s="125" t="str">
        <f t="shared" si="16"/>
        <v/>
      </c>
      <c r="AF176" s="125" t="str">
        <f>IF($Q176="","",IF(VLOOKUP($Q176,Events!A:AQ,AF$2,0)=1,AF$1,""))</f>
        <v/>
      </c>
      <c r="AG176" s="125" t="str">
        <f t="shared" si="17"/>
        <v/>
      </c>
      <c r="AH176" s="125" t="str">
        <f>IF($Q176="","",IF(VLOOKUP($Q176,Events!A:AQ,AH$2,0)=1,AH$1,""))</f>
        <v/>
      </c>
      <c r="AI176" s="125" t="str">
        <f t="shared" si="18"/>
        <v/>
      </c>
      <c r="AJ176" s="125" t="str">
        <f>IF($Q176="","",IF(VLOOKUP($Q176,Events!A:AQ,AJ$2,0)=1,AJ$1,""))</f>
        <v/>
      </c>
      <c r="AK176" s="125" t="str">
        <f t="shared" si="19"/>
        <v/>
      </c>
      <c r="AL176" s="125" t="str">
        <f>IF($Q176="","",IF(VLOOKUP($Q176,Events!A:AQ,AL$2,0)=1,AL$1,""))</f>
        <v/>
      </c>
      <c r="AM176" s="125" t="str">
        <f t="shared" si="20"/>
        <v/>
      </c>
      <c r="AN176" s="125" t="str">
        <f>IF($Q176="","",IF(VLOOKUP($Q176,Events!A:AQ,AN$2,0)=1,AN$1,""))</f>
        <v/>
      </c>
      <c r="AO176" s="125" t="str">
        <f t="shared" si="21"/>
        <v/>
      </c>
      <c r="AP176" s="125" t="str">
        <f>IF($Q176="","",IF(VLOOKUP($Q176,Events!A:AQ,AP$2,0)=1,AP$1,""))</f>
        <v/>
      </c>
      <c r="AQ176" s="125" t="str">
        <f t="shared" si="22"/>
        <v/>
      </c>
      <c r="AR176" s="125" t="str">
        <f>IF($Q176="","",IF(VLOOKUP($Q176,Events!A:AQ,AR$2,0)=1,AR$1,""))</f>
        <v/>
      </c>
      <c r="AS176" s="125" t="str">
        <f t="shared" si="23"/>
        <v/>
      </c>
      <c r="AT176" s="125" t="str">
        <f>IF($Q176="","",IF(VLOOKUP($Q176,Events!A:AQ,AT$2,0)=1,AT$1,""))</f>
        <v/>
      </c>
      <c r="AU176" s="2" t="str">
        <f t="shared" si="24"/>
        <v/>
      </c>
      <c r="AW176" s="2"/>
      <c r="AX176" s="2"/>
      <c r="AY176" s="128"/>
    </row>
    <row r="177">
      <c r="A177" s="2">
        <v>175.0</v>
      </c>
      <c r="B177" s="2">
        <f t="shared" si="4"/>
        <v>3</v>
      </c>
      <c r="C177" s="2" t="str">
        <f>Events!AF184</f>
        <v/>
      </c>
      <c r="D177" s="2">
        <f t="shared" si="5"/>
        <v>175</v>
      </c>
      <c r="E177" s="2"/>
      <c r="F177" s="120" t="str">
        <f t="shared" si="1"/>
        <v/>
      </c>
      <c r="G177" s="2"/>
      <c r="H177" s="123" t="str">
        <f t="shared" si="6"/>
        <v/>
      </c>
      <c r="I177" s="123" t="str">
        <f t="shared" ref="I177:J177" si="369">IF($Q177="","",U177)</f>
        <v/>
      </c>
      <c r="J177" s="123" t="str">
        <f t="shared" si="369"/>
        <v/>
      </c>
      <c r="K177" s="123" t="str">
        <f t="shared" si="8"/>
        <v/>
      </c>
      <c r="L177" s="123" t="str">
        <f t="shared" ref="L177:M177" si="370">IF($Q177="","",Y177)</f>
        <v/>
      </c>
      <c r="M177" s="123" t="str">
        <f t="shared" si="370"/>
        <v/>
      </c>
      <c r="N177" s="123" t="str">
        <f t="shared" si="10"/>
        <v/>
      </c>
      <c r="O177" s="123" t="str">
        <f t="shared" si="11"/>
        <v/>
      </c>
      <c r="P177" s="2"/>
      <c r="Q177" s="125" t="str">
        <f t="shared" si="12"/>
        <v/>
      </c>
      <c r="R177" s="125"/>
      <c r="S177" s="125" t="str">
        <f>IF($Q177="","","Year "&amp;VLOOKUP($Q177,Events!A:AM,S$2,0))</f>
        <v/>
      </c>
      <c r="T177" s="125" t="str">
        <f>IF($Q177="","",VLOOKUP($Q177,Events!A:AM,T$2,0))</f>
        <v/>
      </c>
      <c r="U177" s="125" t="str">
        <f>IF($Q177="","",VLOOKUP($Q177,Events!A:AM,U$2,0))</f>
        <v/>
      </c>
      <c r="V177" s="125" t="str">
        <f>IF($Q177="","",VLOOKUP($Q177,Events!A:AM,V$2,0))</f>
        <v/>
      </c>
      <c r="W177" s="125" t="str">
        <f t="shared" si="13"/>
        <v/>
      </c>
      <c r="X177" s="125" t="str">
        <f>IF($Q177="","",text(VLOOKUP($Q177,Events!A:AM,X$2,0),"MMM dd")&amp;" "&amp;VLOOKUP($Q177,Events!A:AM,X$2+1,0))</f>
        <v/>
      </c>
      <c r="Y177" s="127" t="str">
        <f>IF($Q177="","",TEXT(VLOOKUP($Q177,Events!A:AM,Y$2,0),"0000"))</f>
        <v/>
      </c>
      <c r="Z177" s="127" t="str">
        <f>IF($Q177="","",TEXT(VLOOKUP($Q177,Events!A:AM,Z$2,0),"00000"))</f>
        <v/>
      </c>
      <c r="AA177" s="125" t="str">
        <f t="shared" si="14"/>
        <v/>
      </c>
      <c r="AB177" s="125" t="str">
        <f>IF($Q177="","",VLOOKUP($Q177,Events!A:AM,AB$2,0))</f>
        <v/>
      </c>
      <c r="AC177" s="125" t="str">
        <f t="shared" si="15"/>
        <v/>
      </c>
      <c r="AD177" s="125" t="str">
        <f>IF($Q177="","",IF(VLOOKUP($Q177,Events!A:AQ,AD$2,0)=1,AD$1,""))</f>
        <v/>
      </c>
      <c r="AE177" s="125" t="str">
        <f t="shared" si="16"/>
        <v/>
      </c>
      <c r="AF177" s="125" t="str">
        <f>IF($Q177="","",IF(VLOOKUP($Q177,Events!A:AQ,AF$2,0)=1,AF$1,""))</f>
        <v/>
      </c>
      <c r="AG177" s="125" t="str">
        <f t="shared" si="17"/>
        <v/>
      </c>
      <c r="AH177" s="125" t="str">
        <f>IF($Q177="","",IF(VLOOKUP($Q177,Events!A:AQ,AH$2,0)=1,AH$1,""))</f>
        <v/>
      </c>
      <c r="AI177" s="125" t="str">
        <f t="shared" si="18"/>
        <v/>
      </c>
      <c r="AJ177" s="125" t="str">
        <f>IF($Q177="","",IF(VLOOKUP($Q177,Events!A:AQ,AJ$2,0)=1,AJ$1,""))</f>
        <v/>
      </c>
      <c r="AK177" s="125" t="str">
        <f t="shared" si="19"/>
        <v/>
      </c>
      <c r="AL177" s="125" t="str">
        <f>IF($Q177="","",IF(VLOOKUP($Q177,Events!A:AQ,AL$2,0)=1,AL$1,""))</f>
        <v/>
      </c>
      <c r="AM177" s="125" t="str">
        <f t="shared" si="20"/>
        <v/>
      </c>
      <c r="AN177" s="125" t="str">
        <f>IF($Q177="","",IF(VLOOKUP($Q177,Events!A:AQ,AN$2,0)=1,AN$1,""))</f>
        <v/>
      </c>
      <c r="AO177" s="125" t="str">
        <f t="shared" si="21"/>
        <v/>
      </c>
      <c r="AP177" s="125" t="str">
        <f>IF($Q177="","",IF(VLOOKUP($Q177,Events!A:AQ,AP$2,0)=1,AP$1,""))</f>
        <v/>
      </c>
      <c r="AQ177" s="125" t="str">
        <f t="shared" si="22"/>
        <v/>
      </c>
      <c r="AR177" s="125" t="str">
        <f>IF($Q177="","",IF(VLOOKUP($Q177,Events!A:AQ,AR$2,0)=1,AR$1,""))</f>
        <v/>
      </c>
      <c r="AS177" s="125" t="str">
        <f t="shared" si="23"/>
        <v/>
      </c>
      <c r="AT177" s="125" t="str">
        <f>IF($Q177="","",IF(VLOOKUP($Q177,Events!A:AQ,AT$2,0)=1,AT$1,""))</f>
        <v/>
      </c>
      <c r="AU177" s="2" t="str">
        <f t="shared" si="24"/>
        <v/>
      </c>
      <c r="AW177" s="2"/>
      <c r="AX177" s="2"/>
      <c r="AY177" s="128"/>
    </row>
    <row r="178">
      <c r="A178" s="2">
        <v>176.0</v>
      </c>
      <c r="B178" s="2">
        <f t="shared" si="4"/>
        <v>3</v>
      </c>
      <c r="C178" s="2" t="str">
        <f>Events!AF185</f>
        <v/>
      </c>
      <c r="D178" s="2">
        <f t="shared" si="5"/>
        <v>176</v>
      </c>
      <c r="E178" s="2"/>
      <c r="F178" s="120" t="str">
        <f t="shared" si="1"/>
        <v/>
      </c>
      <c r="G178" s="2"/>
      <c r="H178" s="123" t="str">
        <f t="shared" si="6"/>
        <v/>
      </c>
      <c r="I178" s="123" t="str">
        <f t="shared" ref="I178:J178" si="371">IF($Q178="","",U178)</f>
        <v/>
      </c>
      <c r="J178" s="123" t="str">
        <f t="shared" si="371"/>
        <v/>
      </c>
      <c r="K178" s="123" t="str">
        <f t="shared" si="8"/>
        <v/>
      </c>
      <c r="L178" s="123" t="str">
        <f t="shared" ref="L178:M178" si="372">IF($Q178="","",Y178)</f>
        <v/>
      </c>
      <c r="M178" s="123" t="str">
        <f t="shared" si="372"/>
        <v/>
      </c>
      <c r="N178" s="123" t="str">
        <f t="shared" si="10"/>
        <v/>
      </c>
      <c r="O178" s="123" t="str">
        <f t="shared" si="11"/>
        <v/>
      </c>
      <c r="P178" s="2"/>
      <c r="Q178" s="125" t="str">
        <f t="shared" si="12"/>
        <v/>
      </c>
      <c r="R178" s="125"/>
      <c r="S178" s="125" t="str">
        <f>IF($Q178="","","Year "&amp;VLOOKUP($Q178,Events!A:AM,S$2,0))</f>
        <v/>
      </c>
      <c r="T178" s="125" t="str">
        <f>IF($Q178="","",VLOOKUP($Q178,Events!A:AM,T$2,0))</f>
        <v/>
      </c>
      <c r="U178" s="125" t="str">
        <f>IF($Q178="","",VLOOKUP($Q178,Events!A:AM,U$2,0))</f>
        <v/>
      </c>
      <c r="V178" s="125" t="str">
        <f>IF($Q178="","",VLOOKUP($Q178,Events!A:AM,V$2,0))</f>
        <v/>
      </c>
      <c r="W178" s="125" t="str">
        <f t="shared" si="13"/>
        <v/>
      </c>
      <c r="X178" s="125" t="str">
        <f>IF($Q178="","",text(VLOOKUP($Q178,Events!A:AM,X$2,0),"MMM dd")&amp;" "&amp;VLOOKUP($Q178,Events!A:AM,X$2+1,0))</f>
        <v/>
      </c>
      <c r="Y178" s="127" t="str">
        <f>IF($Q178="","",TEXT(VLOOKUP($Q178,Events!A:AM,Y$2,0),"0000"))</f>
        <v/>
      </c>
      <c r="Z178" s="127" t="str">
        <f>IF($Q178="","",TEXT(VLOOKUP($Q178,Events!A:AM,Z$2,0),"00000"))</f>
        <v/>
      </c>
      <c r="AA178" s="125" t="str">
        <f t="shared" si="14"/>
        <v/>
      </c>
      <c r="AB178" s="125" t="str">
        <f>IF($Q178="","",VLOOKUP($Q178,Events!A:AM,AB$2,0))</f>
        <v/>
      </c>
      <c r="AC178" s="125" t="str">
        <f t="shared" si="15"/>
        <v/>
      </c>
      <c r="AD178" s="125" t="str">
        <f>IF($Q178="","",IF(VLOOKUP($Q178,Events!A:AQ,AD$2,0)=1,AD$1,""))</f>
        <v/>
      </c>
      <c r="AE178" s="125" t="str">
        <f t="shared" si="16"/>
        <v/>
      </c>
      <c r="AF178" s="125" t="str">
        <f>IF($Q178="","",IF(VLOOKUP($Q178,Events!A:AQ,AF$2,0)=1,AF$1,""))</f>
        <v/>
      </c>
      <c r="AG178" s="125" t="str">
        <f t="shared" si="17"/>
        <v/>
      </c>
      <c r="AH178" s="125" t="str">
        <f>IF($Q178="","",IF(VLOOKUP($Q178,Events!A:AQ,AH$2,0)=1,AH$1,""))</f>
        <v/>
      </c>
      <c r="AI178" s="125" t="str">
        <f t="shared" si="18"/>
        <v/>
      </c>
      <c r="AJ178" s="125" t="str">
        <f>IF($Q178="","",IF(VLOOKUP($Q178,Events!A:AQ,AJ$2,0)=1,AJ$1,""))</f>
        <v/>
      </c>
      <c r="AK178" s="125" t="str">
        <f t="shared" si="19"/>
        <v/>
      </c>
      <c r="AL178" s="125" t="str">
        <f>IF($Q178="","",IF(VLOOKUP($Q178,Events!A:AQ,AL$2,0)=1,AL$1,""))</f>
        <v/>
      </c>
      <c r="AM178" s="125" t="str">
        <f t="shared" si="20"/>
        <v/>
      </c>
      <c r="AN178" s="125" t="str">
        <f>IF($Q178="","",IF(VLOOKUP($Q178,Events!A:AQ,AN$2,0)=1,AN$1,""))</f>
        <v/>
      </c>
      <c r="AO178" s="125" t="str">
        <f t="shared" si="21"/>
        <v/>
      </c>
      <c r="AP178" s="125" t="str">
        <f>IF($Q178="","",IF(VLOOKUP($Q178,Events!A:AQ,AP$2,0)=1,AP$1,""))</f>
        <v/>
      </c>
      <c r="AQ178" s="125" t="str">
        <f t="shared" si="22"/>
        <v/>
      </c>
      <c r="AR178" s="125" t="str">
        <f>IF($Q178="","",IF(VLOOKUP($Q178,Events!A:AQ,AR$2,0)=1,AR$1,""))</f>
        <v/>
      </c>
      <c r="AS178" s="125" t="str">
        <f t="shared" si="23"/>
        <v/>
      </c>
      <c r="AT178" s="125" t="str">
        <f>IF($Q178="","",IF(VLOOKUP($Q178,Events!A:AQ,AT$2,0)=1,AT$1,""))</f>
        <v/>
      </c>
      <c r="AU178" s="2" t="str">
        <f t="shared" si="24"/>
        <v/>
      </c>
      <c r="AW178" s="2"/>
      <c r="AX178" s="2"/>
      <c r="AY178" s="2"/>
    </row>
    <row r="179">
      <c r="A179" s="2">
        <v>177.0</v>
      </c>
      <c r="B179" s="2">
        <f t="shared" si="4"/>
        <v>3</v>
      </c>
      <c r="C179" s="2" t="str">
        <f>Events!AF186</f>
        <v/>
      </c>
      <c r="D179" s="2">
        <f t="shared" si="5"/>
        <v>177</v>
      </c>
      <c r="E179" s="2"/>
      <c r="F179" s="120" t="str">
        <f t="shared" si="1"/>
        <v/>
      </c>
      <c r="G179" s="2"/>
      <c r="H179" s="123" t="str">
        <f t="shared" si="6"/>
        <v/>
      </c>
      <c r="I179" s="123" t="str">
        <f t="shared" ref="I179:J179" si="373">IF($Q179="","",U179)</f>
        <v/>
      </c>
      <c r="J179" s="123" t="str">
        <f t="shared" si="373"/>
        <v/>
      </c>
      <c r="K179" s="123" t="str">
        <f t="shared" si="8"/>
        <v/>
      </c>
      <c r="L179" s="123" t="str">
        <f t="shared" ref="L179:M179" si="374">IF($Q179="","",Y179)</f>
        <v/>
      </c>
      <c r="M179" s="123" t="str">
        <f t="shared" si="374"/>
        <v/>
      </c>
      <c r="N179" s="123" t="str">
        <f t="shared" si="10"/>
        <v/>
      </c>
      <c r="O179" s="123" t="str">
        <f t="shared" si="11"/>
        <v/>
      </c>
      <c r="P179" s="2"/>
      <c r="Q179" s="125" t="str">
        <f t="shared" si="12"/>
        <v/>
      </c>
      <c r="R179" s="125"/>
      <c r="S179" s="125" t="str">
        <f>IF($Q179="","","Year "&amp;VLOOKUP($Q179,Events!A:AM,S$2,0))</f>
        <v/>
      </c>
      <c r="T179" s="125" t="str">
        <f>IF($Q179="","",VLOOKUP($Q179,Events!A:AM,T$2,0))</f>
        <v/>
      </c>
      <c r="U179" s="125" t="str">
        <f>IF($Q179="","",VLOOKUP($Q179,Events!A:AM,U$2,0))</f>
        <v/>
      </c>
      <c r="V179" s="125" t="str">
        <f>IF($Q179="","",VLOOKUP($Q179,Events!A:AM,V$2,0))</f>
        <v/>
      </c>
      <c r="W179" s="125" t="str">
        <f t="shared" si="13"/>
        <v/>
      </c>
      <c r="X179" s="125" t="str">
        <f>IF($Q179="","",text(VLOOKUP($Q179,Events!A:AM,X$2,0),"MMM dd")&amp;" "&amp;VLOOKUP($Q179,Events!A:AM,X$2+1,0))</f>
        <v/>
      </c>
      <c r="Y179" s="127" t="str">
        <f>IF($Q179="","",TEXT(VLOOKUP($Q179,Events!A:AM,Y$2,0),"0000"))</f>
        <v/>
      </c>
      <c r="Z179" s="127" t="str">
        <f>IF($Q179="","",TEXT(VLOOKUP($Q179,Events!A:AM,Z$2,0),"00000"))</f>
        <v/>
      </c>
      <c r="AA179" s="125" t="str">
        <f t="shared" si="14"/>
        <v/>
      </c>
      <c r="AB179" s="125" t="str">
        <f>IF($Q179="","",VLOOKUP($Q179,Events!A:AM,AB$2,0))</f>
        <v/>
      </c>
      <c r="AC179" s="125" t="str">
        <f t="shared" si="15"/>
        <v/>
      </c>
      <c r="AD179" s="125" t="str">
        <f>IF($Q179="","",IF(VLOOKUP($Q179,Events!A:AQ,AD$2,0)=1,AD$1,""))</f>
        <v/>
      </c>
      <c r="AE179" s="125" t="str">
        <f t="shared" si="16"/>
        <v/>
      </c>
      <c r="AF179" s="125" t="str">
        <f>IF($Q179="","",IF(VLOOKUP($Q179,Events!A:AQ,AF$2,0)=1,AF$1,""))</f>
        <v/>
      </c>
      <c r="AG179" s="125" t="str">
        <f t="shared" si="17"/>
        <v/>
      </c>
      <c r="AH179" s="125" t="str">
        <f>IF($Q179="","",IF(VLOOKUP($Q179,Events!A:AQ,AH$2,0)=1,AH$1,""))</f>
        <v/>
      </c>
      <c r="AI179" s="125" t="str">
        <f t="shared" si="18"/>
        <v/>
      </c>
      <c r="AJ179" s="125" t="str">
        <f>IF($Q179="","",IF(VLOOKUP($Q179,Events!A:AQ,AJ$2,0)=1,AJ$1,""))</f>
        <v/>
      </c>
      <c r="AK179" s="125" t="str">
        <f t="shared" si="19"/>
        <v/>
      </c>
      <c r="AL179" s="125" t="str">
        <f>IF($Q179="","",IF(VLOOKUP($Q179,Events!A:AQ,AL$2,0)=1,AL$1,""))</f>
        <v/>
      </c>
      <c r="AM179" s="125" t="str">
        <f t="shared" si="20"/>
        <v/>
      </c>
      <c r="AN179" s="125" t="str">
        <f>IF($Q179="","",IF(VLOOKUP($Q179,Events!A:AQ,AN$2,0)=1,AN$1,""))</f>
        <v/>
      </c>
      <c r="AO179" s="125" t="str">
        <f t="shared" si="21"/>
        <v/>
      </c>
      <c r="AP179" s="125" t="str">
        <f>IF($Q179="","",IF(VLOOKUP($Q179,Events!A:AQ,AP$2,0)=1,AP$1,""))</f>
        <v/>
      </c>
      <c r="AQ179" s="125" t="str">
        <f t="shared" si="22"/>
        <v/>
      </c>
      <c r="AR179" s="125" t="str">
        <f>IF($Q179="","",IF(VLOOKUP($Q179,Events!A:AQ,AR$2,0)=1,AR$1,""))</f>
        <v/>
      </c>
      <c r="AS179" s="125" t="str">
        <f t="shared" si="23"/>
        <v/>
      </c>
      <c r="AT179" s="125" t="str">
        <f>IF($Q179="","",IF(VLOOKUP($Q179,Events!A:AQ,AT$2,0)=1,AT$1,""))</f>
        <v/>
      </c>
      <c r="AU179" s="2" t="str">
        <f t="shared" si="24"/>
        <v/>
      </c>
      <c r="AW179" s="2"/>
      <c r="AX179" s="2"/>
      <c r="AY179" s="2"/>
    </row>
    <row r="180">
      <c r="A180" s="2">
        <v>178.0</v>
      </c>
      <c r="B180" s="2">
        <f t="shared" si="4"/>
        <v>3</v>
      </c>
      <c r="C180" s="2" t="str">
        <f>Events!AF187</f>
        <v/>
      </c>
      <c r="D180" s="2">
        <f t="shared" si="5"/>
        <v>178</v>
      </c>
      <c r="E180" s="2"/>
      <c r="F180" s="120" t="str">
        <f t="shared" si="1"/>
        <v/>
      </c>
      <c r="G180" s="2"/>
      <c r="H180" s="123" t="str">
        <f t="shared" si="6"/>
        <v/>
      </c>
      <c r="I180" s="123" t="str">
        <f t="shared" ref="I180:J180" si="375">IF($Q180="","",U180)</f>
        <v/>
      </c>
      <c r="J180" s="123" t="str">
        <f t="shared" si="375"/>
        <v/>
      </c>
      <c r="K180" s="123" t="str">
        <f t="shared" si="8"/>
        <v/>
      </c>
      <c r="L180" s="123" t="str">
        <f t="shared" ref="L180:M180" si="376">IF($Q180="","",Y180)</f>
        <v/>
      </c>
      <c r="M180" s="123" t="str">
        <f t="shared" si="376"/>
        <v/>
      </c>
      <c r="N180" s="123" t="str">
        <f t="shared" si="10"/>
        <v/>
      </c>
      <c r="O180" s="123" t="str">
        <f t="shared" si="11"/>
        <v/>
      </c>
      <c r="P180" s="2"/>
      <c r="Q180" s="125" t="str">
        <f t="shared" si="12"/>
        <v/>
      </c>
      <c r="R180" s="125"/>
      <c r="S180" s="125" t="str">
        <f>IF($Q180="","","Year "&amp;VLOOKUP($Q180,Events!A:AM,S$2,0))</f>
        <v/>
      </c>
      <c r="T180" s="125" t="str">
        <f>IF($Q180="","",VLOOKUP($Q180,Events!A:AM,T$2,0))</f>
        <v/>
      </c>
      <c r="U180" s="125" t="str">
        <f>IF($Q180="","",VLOOKUP($Q180,Events!A:AM,U$2,0))</f>
        <v/>
      </c>
      <c r="V180" s="125" t="str">
        <f>IF($Q180="","",VLOOKUP($Q180,Events!A:AM,V$2,0))</f>
        <v/>
      </c>
      <c r="W180" s="125" t="str">
        <f t="shared" si="13"/>
        <v/>
      </c>
      <c r="X180" s="125" t="str">
        <f>IF($Q180="","",text(VLOOKUP($Q180,Events!A:AM,X$2,0),"MMM dd")&amp;" "&amp;VLOOKUP($Q180,Events!A:AM,X$2+1,0))</f>
        <v/>
      </c>
      <c r="Y180" s="127" t="str">
        <f>IF($Q180="","",TEXT(VLOOKUP($Q180,Events!A:AM,Y$2,0),"0000"))</f>
        <v/>
      </c>
      <c r="Z180" s="127" t="str">
        <f>IF($Q180="","",TEXT(VLOOKUP($Q180,Events!A:AM,Z$2,0),"00000"))</f>
        <v/>
      </c>
      <c r="AA180" s="125" t="str">
        <f t="shared" si="14"/>
        <v/>
      </c>
      <c r="AB180" s="125" t="str">
        <f>IF($Q180="","",VLOOKUP($Q180,Events!A:AM,AB$2,0))</f>
        <v/>
      </c>
      <c r="AC180" s="125" t="str">
        <f t="shared" si="15"/>
        <v/>
      </c>
      <c r="AD180" s="125" t="str">
        <f>IF($Q180="","",IF(VLOOKUP($Q180,Events!A:AQ,AD$2,0)=1,AD$1,""))</f>
        <v/>
      </c>
      <c r="AE180" s="125" t="str">
        <f t="shared" si="16"/>
        <v/>
      </c>
      <c r="AF180" s="125" t="str">
        <f>IF($Q180="","",IF(VLOOKUP($Q180,Events!A:AQ,AF$2,0)=1,AF$1,""))</f>
        <v/>
      </c>
      <c r="AG180" s="125" t="str">
        <f t="shared" si="17"/>
        <v/>
      </c>
      <c r="AH180" s="125" t="str">
        <f>IF($Q180="","",IF(VLOOKUP($Q180,Events!A:AQ,AH$2,0)=1,AH$1,""))</f>
        <v/>
      </c>
      <c r="AI180" s="125" t="str">
        <f t="shared" si="18"/>
        <v/>
      </c>
      <c r="AJ180" s="125" t="str">
        <f>IF($Q180="","",IF(VLOOKUP($Q180,Events!A:AQ,AJ$2,0)=1,AJ$1,""))</f>
        <v/>
      </c>
      <c r="AK180" s="125" t="str">
        <f t="shared" si="19"/>
        <v/>
      </c>
      <c r="AL180" s="125" t="str">
        <f>IF($Q180="","",IF(VLOOKUP($Q180,Events!A:AQ,AL$2,0)=1,AL$1,""))</f>
        <v/>
      </c>
      <c r="AM180" s="125" t="str">
        <f t="shared" si="20"/>
        <v/>
      </c>
      <c r="AN180" s="125" t="str">
        <f>IF($Q180="","",IF(VLOOKUP($Q180,Events!A:AQ,AN$2,0)=1,AN$1,""))</f>
        <v/>
      </c>
      <c r="AO180" s="125" t="str">
        <f t="shared" si="21"/>
        <v/>
      </c>
      <c r="AP180" s="125" t="str">
        <f>IF($Q180="","",IF(VLOOKUP($Q180,Events!A:AQ,AP$2,0)=1,AP$1,""))</f>
        <v/>
      </c>
      <c r="AQ180" s="125" t="str">
        <f t="shared" si="22"/>
        <v/>
      </c>
      <c r="AR180" s="125" t="str">
        <f>IF($Q180="","",IF(VLOOKUP($Q180,Events!A:AQ,AR$2,0)=1,AR$1,""))</f>
        <v/>
      </c>
      <c r="AS180" s="125" t="str">
        <f t="shared" si="23"/>
        <v/>
      </c>
      <c r="AT180" s="125" t="str">
        <f>IF($Q180="","",IF(VLOOKUP($Q180,Events!A:AQ,AT$2,0)=1,AT$1,""))</f>
        <v/>
      </c>
      <c r="AU180" s="2" t="str">
        <f t="shared" si="24"/>
        <v/>
      </c>
      <c r="AW180" s="2"/>
      <c r="AX180" s="2"/>
      <c r="AY180" s="2"/>
    </row>
    <row r="181">
      <c r="A181" s="2">
        <v>179.0</v>
      </c>
      <c r="B181" s="2">
        <f t="shared" si="4"/>
        <v>3</v>
      </c>
      <c r="C181" s="2" t="str">
        <f>Events!AF188</f>
        <v/>
      </c>
      <c r="D181" s="2">
        <f t="shared" si="5"/>
        <v>179</v>
      </c>
      <c r="E181" s="2"/>
      <c r="F181" s="120" t="str">
        <f t="shared" si="1"/>
        <v/>
      </c>
      <c r="G181" s="2"/>
      <c r="H181" s="123" t="str">
        <f t="shared" si="6"/>
        <v/>
      </c>
      <c r="I181" s="123" t="str">
        <f t="shared" ref="I181:J181" si="377">IF($Q181="","",U181)</f>
        <v/>
      </c>
      <c r="J181" s="123" t="str">
        <f t="shared" si="377"/>
        <v/>
      </c>
      <c r="K181" s="123" t="str">
        <f t="shared" si="8"/>
        <v/>
      </c>
      <c r="L181" s="123" t="str">
        <f t="shared" ref="L181:M181" si="378">IF($Q181="","",Y181)</f>
        <v/>
      </c>
      <c r="M181" s="123" t="str">
        <f t="shared" si="378"/>
        <v/>
      </c>
      <c r="N181" s="123" t="str">
        <f t="shared" si="10"/>
        <v/>
      </c>
      <c r="O181" s="123" t="str">
        <f t="shared" si="11"/>
        <v/>
      </c>
      <c r="P181" s="2"/>
      <c r="Q181" s="125" t="str">
        <f t="shared" si="12"/>
        <v/>
      </c>
      <c r="R181" s="125"/>
      <c r="S181" s="125" t="str">
        <f>IF($Q181="","","Year "&amp;VLOOKUP($Q181,Events!A:AM,S$2,0))</f>
        <v/>
      </c>
      <c r="T181" s="125" t="str">
        <f>IF($Q181="","",VLOOKUP($Q181,Events!A:AM,T$2,0))</f>
        <v/>
      </c>
      <c r="U181" s="125" t="str">
        <f>IF($Q181="","",VLOOKUP($Q181,Events!A:AM,U$2,0))</f>
        <v/>
      </c>
      <c r="V181" s="125" t="str">
        <f>IF($Q181="","",VLOOKUP($Q181,Events!A:AM,V$2,0))</f>
        <v/>
      </c>
      <c r="W181" s="125" t="str">
        <f t="shared" si="13"/>
        <v/>
      </c>
      <c r="X181" s="125" t="str">
        <f>IF($Q181="","",text(VLOOKUP($Q181,Events!A:AM,X$2,0),"MMM dd")&amp;" "&amp;VLOOKUP($Q181,Events!A:AM,X$2+1,0))</f>
        <v/>
      </c>
      <c r="Y181" s="127" t="str">
        <f>IF($Q181="","",TEXT(VLOOKUP($Q181,Events!A:AM,Y$2,0),"0000"))</f>
        <v/>
      </c>
      <c r="Z181" s="127" t="str">
        <f>IF($Q181="","",TEXT(VLOOKUP($Q181,Events!A:AM,Z$2,0),"00000"))</f>
        <v/>
      </c>
      <c r="AA181" s="125" t="str">
        <f t="shared" si="14"/>
        <v/>
      </c>
      <c r="AB181" s="125" t="str">
        <f>IF($Q181="","",VLOOKUP($Q181,Events!A:AM,AB$2,0))</f>
        <v/>
      </c>
      <c r="AC181" s="125" t="str">
        <f t="shared" si="15"/>
        <v/>
      </c>
      <c r="AD181" s="125" t="str">
        <f>IF($Q181="","",IF(VLOOKUP($Q181,Events!A:AQ,AD$2,0)=1,AD$1,""))</f>
        <v/>
      </c>
      <c r="AE181" s="125" t="str">
        <f t="shared" si="16"/>
        <v/>
      </c>
      <c r="AF181" s="125" t="str">
        <f>IF($Q181="","",IF(VLOOKUP($Q181,Events!A:AQ,AF$2,0)=1,AF$1,""))</f>
        <v/>
      </c>
      <c r="AG181" s="125" t="str">
        <f t="shared" si="17"/>
        <v/>
      </c>
      <c r="AH181" s="125" t="str">
        <f>IF($Q181="","",IF(VLOOKUP($Q181,Events!A:AQ,AH$2,0)=1,AH$1,""))</f>
        <v/>
      </c>
      <c r="AI181" s="125" t="str">
        <f t="shared" si="18"/>
        <v/>
      </c>
      <c r="AJ181" s="125" t="str">
        <f>IF($Q181="","",IF(VLOOKUP($Q181,Events!A:AQ,AJ$2,0)=1,AJ$1,""))</f>
        <v/>
      </c>
      <c r="AK181" s="125" t="str">
        <f t="shared" si="19"/>
        <v/>
      </c>
      <c r="AL181" s="125" t="str">
        <f>IF($Q181="","",IF(VLOOKUP($Q181,Events!A:AQ,AL$2,0)=1,AL$1,""))</f>
        <v/>
      </c>
      <c r="AM181" s="125" t="str">
        <f t="shared" si="20"/>
        <v/>
      </c>
      <c r="AN181" s="125" t="str">
        <f>IF($Q181="","",IF(VLOOKUP($Q181,Events!A:AQ,AN$2,0)=1,AN$1,""))</f>
        <v/>
      </c>
      <c r="AO181" s="125" t="str">
        <f t="shared" si="21"/>
        <v/>
      </c>
      <c r="AP181" s="125" t="str">
        <f>IF($Q181="","",IF(VLOOKUP($Q181,Events!A:AQ,AP$2,0)=1,AP$1,""))</f>
        <v/>
      </c>
      <c r="AQ181" s="125" t="str">
        <f t="shared" si="22"/>
        <v/>
      </c>
      <c r="AR181" s="125" t="str">
        <f>IF($Q181="","",IF(VLOOKUP($Q181,Events!A:AQ,AR$2,0)=1,AR$1,""))</f>
        <v/>
      </c>
      <c r="AS181" s="125" t="str">
        <f t="shared" si="23"/>
        <v/>
      </c>
      <c r="AT181" s="125" t="str">
        <f>IF($Q181="","",IF(VLOOKUP($Q181,Events!A:AQ,AT$2,0)=1,AT$1,""))</f>
        <v/>
      </c>
      <c r="AU181" s="2" t="str">
        <f t="shared" si="24"/>
        <v/>
      </c>
      <c r="AW181" s="2"/>
      <c r="AX181" s="2"/>
      <c r="AY181" s="2"/>
    </row>
    <row r="182">
      <c r="A182" s="2">
        <v>180.0</v>
      </c>
      <c r="B182" s="2">
        <f t="shared" si="4"/>
        <v>3</v>
      </c>
      <c r="C182" s="2" t="str">
        <f>Events!AF189</f>
        <v/>
      </c>
      <c r="D182" s="2">
        <f t="shared" si="5"/>
        <v>180</v>
      </c>
      <c r="E182" s="2"/>
      <c r="F182" s="120" t="str">
        <f t="shared" si="1"/>
        <v/>
      </c>
      <c r="G182" s="2"/>
      <c r="H182" s="123" t="str">
        <f t="shared" si="6"/>
        <v/>
      </c>
      <c r="I182" s="123" t="str">
        <f t="shared" ref="I182:J182" si="379">IF($Q182="","",U182)</f>
        <v/>
      </c>
      <c r="J182" s="123" t="str">
        <f t="shared" si="379"/>
        <v/>
      </c>
      <c r="K182" s="123" t="str">
        <f t="shared" si="8"/>
        <v/>
      </c>
      <c r="L182" s="123" t="str">
        <f t="shared" ref="L182:M182" si="380">IF($Q182="","",Y182)</f>
        <v/>
      </c>
      <c r="M182" s="123" t="str">
        <f t="shared" si="380"/>
        <v/>
      </c>
      <c r="N182" s="123" t="str">
        <f t="shared" si="10"/>
        <v/>
      </c>
      <c r="O182" s="123" t="str">
        <f t="shared" si="11"/>
        <v/>
      </c>
      <c r="P182" s="2"/>
      <c r="Q182" s="125" t="str">
        <f t="shared" si="12"/>
        <v/>
      </c>
      <c r="R182" s="125"/>
      <c r="S182" s="125" t="str">
        <f>IF($Q182="","","Year "&amp;VLOOKUP($Q182,Events!A:AM,S$2,0))</f>
        <v/>
      </c>
      <c r="T182" s="125" t="str">
        <f>IF($Q182="","",VLOOKUP($Q182,Events!A:AM,T$2,0))</f>
        <v/>
      </c>
      <c r="U182" s="125" t="str">
        <f>IF($Q182="","",VLOOKUP($Q182,Events!A:AM,U$2,0))</f>
        <v/>
      </c>
      <c r="V182" s="125" t="str">
        <f>IF($Q182="","",VLOOKUP($Q182,Events!A:AM,V$2,0))</f>
        <v/>
      </c>
      <c r="W182" s="125" t="str">
        <f t="shared" si="13"/>
        <v/>
      </c>
      <c r="X182" s="125" t="str">
        <f>IF($Q182="","",text(VLOOKUP($Q182,Events!A:AM,X$2,0),"MMM dd")&amp;" "&amp;VLOOKUP($Q182,Events!A:AM,X$2+1,0))</f>
        <v/>
      </c>
      <c r="Y182" s="127" t="str">
        <f>IF($Q182="","",TEXT(VLOOKUP($Q182,Events!A:AM,Y$2,0),"0000"))</f>
        <v/>
      </c>
      <c r="Z182" s="127" t="str">
        <f>IF($Q182="","",TEXT(VLOOKUP($Q182,Events!A:AM,Z$2,0),"00000"))</f>
        <v/>
      </c>
      <c r="AA182" s="125" t="str">
        <f t="shared" si="14"/>
        <v/>
      </c>
      <c r="AB182" s="125" t="str">
        <f>IF($Q182="","",VLOOKUP($Q182,Events!A:AM,AB$2,0))</f>
        <v/>
      </c>
      <c r="AC182" s="125" t="str">
        <f t="shared" si="15"/>
        <v/>
      </c>
      <c r="AD182" s="125" t="str">
        <f>IF($Q182="","",IF(VLOOKUP($Q182,Events!A:AQ,AD$2,0)=1,AD$1,""))</f>
        <v/>
      </c>
      <c r="AE182" s="125" t="str">
        <f t="shared" si="16"/>
        <v/>
      </c>
      <c r="AF182" s="125" t="str">
        <f>IF($Q182="","",IF(VLOOKUP($Q182,Events!A:AQ,AF$2,0)=1,AF$1,""))</f>
        <v/>
      </c>
      <c r="AG182" s="125" t="str">
        <f t="shared" si="17"/>
        <v/>
      </c>
      <c r="AH182" s="125" t="str">
        <f>IF($Q182="","",IF(VLOOKUP($Q182,Events!A:AQ,AH$2,0)=1,AH$1,""))</f>
        <v/>
      </c>
      <c r="AI182" s="125" t="str">
        <f t="shared" si="18"/>
        <v/>
      </c>
      <c r="AJ182" s="125" t="str">
        <f>IF($Q182="","",IF(VLOOKUP($Q182,Events!A:AQ,AJ$2,0)=1,AJ$1,""))</f>
        <v/>
      </c>
      <c r="AK182" s="125" t="str">
        <f t="shared" si="19"/>
        <v/>
      </c>
      <c r="AL182" s="125" t="str">
        <f>IF($Q182="","",IF(VLOOKUP($Q182,Events!A:AQ,AL$2,0)=1,AL$1,""))</f>
        <v/>
      </c>
      <c r="AM182" s="125" t="str">
        <f t="shared" si="20"/>
        <v/>
      </c>
      <c r="AN182" s="125" t="str">
        <f>IF($Q182="","",IF(VLOOKUP($Q182,Events!A:AQ,AN$2,0)=1,AN$1,""))</f>
        <v/>
      </c>
      <c r="AO182" s="125" t="str">
        <f t="shared" si="21"/>
        <v/>
      </c>
      <c r="AP182" s="125" t="str">
        <f>IF($Q182="","",IF(VLOOKUP($Q182,Events!A:AQ,AP$2,0)=1,AP$1,""))</f>
        <v/>
      </c>
      <c r="AQ182" s="125" t="str">
        <f t="shared" si="22"/>
        <v/>
      </c>
      <c r="AR182" s="125" t="str">
        <f>IF($Q182="","",IF(VLOOKUP($Q182,Events!A:AQ,AR$2,0)=1,AR$1,""))</f>
        <v/>
      </c>
      <c r="AS182" s="125" t="str">
        <f t="shared" si="23"/>
        <v/>
      </c>
      <c r="AT182" s="125" t="str">
        <f>IF($Q182="","",IF(VLOOKUP($Q182,Events!A:AQ,AT$2,0)=1,AT$1,""))</f>
        <v/>
      </c>
      <c r="AU182" s="2" t="str">
        <f t="shared" si="24"/>
        <v/>
      </c>
      <c r="AW182" s="2"/>
      <c r="AX182" s="2"/>
      <c r="AY182" s="2"/>
    </row>
    <row r="183">
      <c r="A183" s="2">
        <v>181.0</v>
      </c>
      <c r="B183" s="2">
        <f t="shared" si="4"/>
        <v>3</v>
      </c>
      <c r="C183" s="2" t="str">
        <f>Events!AF190</f>
        <v/>
      </c>
      <c r="D183" s="2">
        <f t="shared" si="5"/>
        <v>181</v>
      </c>
      <c r="E183" s="2"/>
      <c r="F183" s="120" t="str">
        <f t="shared" si="1"/>
        <v/>
      </c>
      <c r="G183" s="2"/>
      <c r="H183" s="123" t="str">
        <f t="shared" si="6"/>
        <v/>
      </c>
      <c r="I183" s="123" t="str">
        <f t="shared" ref="I183:J183" si="381">IF($Q183="","",U183)</f>
        <v/>
      </c>
      <c r="J183" s="123" t="str">
        <f t="shared" si="381"/>
        <v/>
      </c>
      <c r="K183" s="123" t="str">
        <f t="shared" si="8"/>
        <v/>
      </c>
      <c r="L183" s="123" t="str">
        <f t="shared" ref="L183:M183" si="382">IF($Q183="","",Y183)</f>
        <v/>
      </c>
      <c r="M183" s="123" t="str">
        <f t="shared" si="382"/>
        <v/>
      </c>
      <c r="N183" s="123" t="str">
        <f t="shared" si="10"/>
        <v/>
      </c>
      <c r="O183" s="123" t="str">
        <f t="shared" si="11"/>
        <v/>
      </c>
      <c r="P183" s="2"/>
      <c r="Q183" s="125" t="str">
        <f t="shared" si="12"/>
        <v/>
      </c>
      <c r="R183" s="125"/>
      <c r="S183" s="125" t="str">
        <f>IF($Q183="","","Year "&amp;VLOOKUP($Q183,Events!A:AM,S$2,0))</f>
        <v/>
      </c>
      <c r="T183" s="125" t="str">
        <f>IF($Q183="","",VLOOKUP($Q183,Events!A:AM,T$2,0))</f>
        <v/>
      </c>
      <c r="U183" s="125" t="str">
        <f>IF($Q183="","",VLOOKUP($Q183,Events!A:AM,U$2,0))</f>
        <v/>
      </c>
      <c r="V183" s="125" t="str">
        <f>IF($Q183="","",VLOOKUP($Q183,Events!A:AM,V$2,0))</f>
        <v/>
      </c>
      <c r="W183" s="125" t="str">
        <f t="shared" si="13"/>
        <v/>
      </c>
      <c r="X183" s="125" t="str">
        <f>IF($Q183="","",text(VLOOKUP($Q183,Events!A:AM,X$2,0),"MMM dd")&amp;" "&amp;VLOOKUP($Q183,Events!A:AM,X$2+1,0))</f>
        <v/>
      </c>
      <c r="Y183" s="127" t="str">
        <f>IF($Q183="","",TEXT(VLOOKUP($Q183,Events!A:AM,Y$2,0),"0000"))</f>
        <v/>
      </c>
      <c r="Z183" s="127" t="str">
        <f>IF($Q183="","",TEXT(VLOOKUP($Q183,Events!A:AM,Z$2,0),"00000"))</f>
        <v/>
      </c>
      <c r="AA183" s="125" t="str">
        <f t="shared" si="14"/>
        <v/>
      </c>
      <c r="AB183" s="125" t="str">
        <f>IF($Q183="","",VLOOKUP($Q183,Events!A:AM,AB$2,0))</f>
        <v/>
      </c>
      <c r="AC183" s="125" t="str">
        <f t="shared" si="15"/>
        <v/>
      </c>
      <c r="AD183" s="125" t="str">
        <f>IF($Q183="","",IF(VLOOKUP($Q183,Events!A:AQ,AD$2,0)=1,AD$1,""))</f>
        <v/>
      </c>
      <c r="AE183" s="125" t="str">
        <f t="shared" si="16"/>
        <v/>
      </c>
      <c r="AF183" s="125" t="str">
        <f>IF($Q183="","",IF(VLOOKUP($Q183,Events!A:AQ,AF$2,0)=1,AF$1,""))</f>
        <v/>
      </c>
      <c r="AG183" s="125" t="str">
        <f t="shared" si="17"/>
        <v/>
      </c>
      <c r="AH183" s="125" t="str">
        <f>IF($Q183="","",IF(VLOOKUP($Q183,Events!A:AQ,AH$2,0)=1,AH$1,""))</f>
        <v/>
      </c>
      <c r="AI183" s="125" t="str">
        <f t="shared" si="18"/>
        <v/>
      </c>
      <c r="AJ183" s="125" t="str">
        <f>IF($Q183="","",IF(VLOOKUP($Q183,Events!A:AQ,AJ$2,0)=1,AJ$1,""))</f>
        <v/>
      </c>
      <c r="AK183" s="125" t="str">
        <f t="shared" si="19"/>
        <v/>
      </c>
      <c r="AL183" s="125" t="str">
        <f>IF($Q183="","",IF(VLOOKUP($Q183,Events!A:AQ,AL$2,0)=1,AL$1,""))</f>
        <v/>
      </c>
      <c r="AM183" s="125" t="str">
        <f t="shared" si="20"/>
        <v/>
      </c>
      <c r="AN183" s="125" t="str">
        <f>IF($Q183="","",IF(VLOOKUP($Q183,Events!A:AQ,AN$2,0)=1,AN$1,""))</f>
        <v/>
      </c>
      <c r="AO183" s="125" t="str">
        <f t="shared" si="21"/>
        <v/>
      </c>
      <c r="AP183" s="125" t="str">
        <f>IF($Q183="","",IF(VLOOKUP($Q183,Events!A:AQ,AP$2,0)=1,AP$1,""))</f>
        <v/>
      </c>
      <c r="AQ183" s="125" t="str">
        <f t="shared" si="22"/>
        <v/>
      </c>
      <c r="AR183" s="125" t="str">
        <f>IF($Q183="","",IF(VLOOKUP($Q183,Events!A:AQ,AR$2,0)=1,AR$1,""))</f>
        <v/>
      </c>
      <c r="AS183" s="125" t="str">
        <f t="shared" si="23"/>
        <v/>
      </c>
      <c r="AT183" s="125" t="str">
        <f>IF($Q183="","",IF(VLOOKUP($Q183,Events!A:AQ,AT$2,0)=1,AT$1,""))</f>
        <v/>
      </c>
      <c r="AU183" s="2" t="str">
        <f t="shared" si="24"/>
        <v/>
      </c>
      <c r="AW183" s="2"/>
      <c r="AX183" s="2"/>
      <c r="AY183" s="2"/>
    </row>
    <row r="184">
      <c r="A184" s="2">
        <v>182.0</v>
      </c>
      <c r="B184" s="2">
        <f t="shared" si="4"/>
        <v>3</v>
      </c>
      <c r="C184" s="2" t="str">
        <f>Events!AF191</f>
        <v/>
      </c>
      <c r="D184" s="2">
        <f t="shared" si="5"/>
        <v>182</v>
      </c>
      <c r="E184" s="2"/>
      <c r="F184" s="120" t="str">
        <f t="shared" si="1"/>
        <v/>
      </c>
      <c r="G184" s="2"/>
      <c r="H184" s="123" t="str">
        <f t="shared" si="6"/>
        <v/>
      </c>
      <c r="I184" s="123" t="str">
        <f t="shared" ref="I184:J184" si="383">IF($Q184="","",U184)</f>
        <v/>
      </c>
      <c r="J184" s="123" t="str">
        <f t="shared" si="383"/>
        <v/>
      </c>
      <c r="K184" s="123" t="str">
        <f t="shared" si="8"/>
        <v/>
      </c>
      <c r="L184" s="123" t="str">
        <f t="shared" ref="L184:M184" si="384">IF($Q184="","",Y184)</f>
        <v/>
      </c>
      <c r="M184" s="123" t="str">
        <f t="shared" si="384"/>
        <v/>
      </c>
      <c r="N184" s="123" t="str">
        <f t="shared" si="10"/>
        <v/>
      </c>
      <c r="O184" s="123" t="str">
        <f t="shared" si="11"/>
        <v/>
      </c>
      <c r="P184" s="2"/>
      <c r="Q184" s="125" t="str">
        <f t="shared" si="12"/>
        <v/>
      </c>
      <c r="R184" s="125"/>
      <c r="S184" s="125" t="str">
        <f>IF($Q184="","","Year "&amp;VLOOKUP($Q184,Events!A:AM,S$2,0))</f>
        <v/>
      </c>
      <c r="T184" s="125" t="str">
        <f>IF($Q184="","",VLOOKUP($Q184,Events!A:AM,T$2,0))</f>
        <v/>
      </c>
      <c r="U184" s="125" t="str">
        <f>IF($Q184="","",VLOOKUP($Q184,Events!A:AM,U$2,0))</f>
        <v/>
      </c>
      <c r="V184" s="125" t="str">
        <f>IF($Q184="","",VLOOKUP($Q184,Events!A:AM,V$2,0))</f>
        <v/>
      </c>
      <c r="W184" s="125" t="str">
        <f t="shared" si="13"/>
        <v/>
      </c>
      <c r="X184" s="125" t="str">
        <f>IF($Q184="","",text(VLOOKUP($Q184,Events!A:AM,X$2,0),"MMM dd")&amp;" "&amp;VLOOKUP($Q184,Events!A:AM,X$2+1,0))</f>
        <v/>
      </c>
      <c r="Y184" s="127" t="str">
        <f>IF($Q184="","",TEXT(VLOOKUP($Q184,Events!A:AM,Y$2,0),"0000"))</f>
        <v/>
      </c>
      <c r="Z184" s="127" t="str">
        <f>IF($Q184="","",TEXT(VLOOKUP($Q184,Events!A:AM,Z$2,0),"00000"))</f>
        <v/>
      </c>
      <c r="AA184" s="125" t="str">
        <f t="shared" si="14"/>
        <v/>
      </c>
      <c r="AB184" s="125" t="str">
        <f>IF($Q184="","",VLOOKUP($Q184,Events!A:AM,AB$2,0))</f>
        <v/>
      </c>
      <c r="AC184" s="125" t="str">
        <f t="shared" si="15"/>
        <v/>
      </c>
      <c r="AD184" s="125" t="str">
        <f>IF($Q184="","",IF(VLOOKUP($Q184,Events!A:AQ,AD$2,0)=1,AD$1,""))</f>
        <v/>
      </c>
      <c r="AE184" s="125" t="str">
        <f t="shared" si="16"/>
        <v/>
      </c>
      <c r="AF184" s="125" t="str">
        <f>IF($Q184="","",IF(VLOOKUP($Q184,Events!A:AQ,AF$2,0)=1,AF$1,""))</f>
        <v/>
      </c>
      <c r="AG184" s="125" t="str">
        <f t="shared" si="17"/>
        <v/>
      </c>
      <c r="AH184" s="125" t="str">
        <f>IF($Q184="","",IF(VLOOKUP($Q184,Events!A:AQ,AH$2,0)=1,AH$1,""))</f>
        <v/>
      </c>
      <c r="AI184" s="125" t="str">
        <f t="shared" si="18"/>
        <v/>
      </c>
      <c r="AJ184" s="125" t="str">
        <f>IF($Q184="","",IF(VLOOKUP($Q184,Events!A:AQ,AJ$2,0)=1,AJ$1,""))</f>
        <v/>
      </c>
      <c r="AK184" s="125" t="str">
        <f t="shared" si="19"/>
        <v/>
      </c>
      <c r="AL184" s="125" t="str">
        <f>IF($Q184="","",IF(VLOOKUP($Q184,Events!A:AQ,AL$2,0)=1,AL$1,""))</f>
        <v/>
      </c>
      <c r="AM184" s="125" t="str">
        <f t="shared" si="20"/>
        <v/>
      </c>
      <c r="AN184" s="125" t="str">
        <f>IF($Q184="","",IF(VLOOKUP($Q184,Events!A:AQ,AN$2,0)=1,AN$1,""))</f>
        <v/>
      </c>
      <c r="AO184" s="125" t="str">
        <f t="shared" si="21"/>
        <v/>
      </c>
      <c r="AP184" s="125" t="str">
        <f>IF($Q184="","",IF(VLOOKUP($Q184,Events!A:AQ,AP$2,0)=1,AP$1,""))</f>
        <v/>
      </c>
      <c r="AQ184" s="125" t="str">
        <f t="shared" si="22"/>
        <v/>
      </c>
      <c r="AR184" s="125" t="str">
        <f>IF($Q184="","",IF(VLOOKUP($Q184,Events!A:AQ,AR$2,0)=1,AR$1,""))</f>
        <v/>
      </c>
      <c r="AS184" s="125" t="str">
        <f t="shared" si="23"/>
        <v/>
      </c>
      <c r="AT184" s="125" t="str">
        <f>IF($Q184="","",IF(VLOOKUP($Q184,Events!A:AQ,AT$2,0)=1,AT$1,""))</f>
        <v/>
      </c>
      <c r="AU184" s="2" t="str">
        <f t="shared" si="24"/>
        <v/>
      </c>
      <c r="AW184" s="2"/>
      <c r="AX184" s="2"/>
      <c r="AY184" s="2"/>
    </row>
    <row r="185">
      <c r="A185" s="2">
        <v>183.0</v>
      </c>
      <c r="B185" s="2">
        <f t="shared" si="4"/>
        <v>3</v>
      </c>
      <c r="C185" s="2" t="str">
        <f>Events!AF192</f>
        <v/>
      </c>
      <c r="D185" s="2">
        <f t="shared" si="5"/>
        <v>183</v>
      </c>
      <c r="E185" s="2"/>
      <c r="F185" s="120" t="str">
        <f t="shared" si="1"/>
        <v/>
      </c>
      <c r="G185" s="2"/>
      <c r="H185" s="123" t="str">
        <f t="shared" si="6"/>
        <v/>
      </c>
      <c r="I185" s="123" t="str">
        <f t="shared" ref="I185:J185" si="385">IF($Q185="","",U185)</f>
        <v/>
      </c>
      <c r="J185" s="123" t="str">
        <f t="shared" si="385"/>
        <v/>
      </c>
      <c r="K185" s="123" t="str">
        <f t="shared" si="8"/>
        <v/>
      </c>
      <c r="L185" s="123" t="str">
        <f t="shared" ref="L185:M185" si="386">IF($Q185="","",Y185)</f>
        <v/>
      </c>
      <c r="M185" s="123" t="str">
        <f t="shared" si="386"/>
        <v/>
      </c>
      <c r="N185" s="123" t="str">
        <f t="shared" si="10"/>
        <v/>
      </c>
      <c r="O185" s="123" t="str">
        <f t="shared" si="11"/>
        <v/>
      </c>
      <c r="P185" s="2"/>
      <c r="Q185" s="125" t="str">
        <f t="shared" si="12"/>
        <v/>
      </c>
      <c r="R185" s="125"/>
      <c r="S185" s="125" t="str">
        <f>IF($Q185="","","Year "&amp;VLOOKUP($Q185,Events!A:AM,S$2,0))</f>
        <v/>
      </c>
      <c r="T185" s="125" t="str">
        <f>IF($Q185="","",VLOOKUP($Q185,Events!A:AM,T$2,0))</f>
        <v/>
      </c>
      <c r="U185" s="125" t="str">
        <f>IF($Q185="","",VLOOKUP($Q185,Events!A:AM,U$2,0))</f>
        <v/>
      </c>
      <c r="V185" s="125" t="str">
        <f>IF($Q185="","",VLOOKUP($Q185,Events!A:AM,V$2,0))</f>
        <v/>
      </c>
      <c r="W185" s="125" t="str">
        <f t="shared" si="13"/>
        <v/>
      </c>
      <c r="X185" s="125" t="str">
        <f>IF($Q185="","",text(VLOOKUP($Q185,Events!A:AM,X$2,0),"MMM dd")&amp;" "&amp;VLOOKUP($Q185,Events!A:AM,X$2+1,0))</f>
        <v/>
      </c>
      <c r="Y185" s="127" t="str">
        <f>IF($Q185="","",TEXT(VLOOKUP($Q185,Events!A:AM,Y$2,0),"0000"))</f>
        <v/>
      </c>
      <c r="Z185" s="127" t="str">
        <f>IF($Q185="","",TEXT(VLOOKUP($Q185,Events!A:AM,Z$2,0),"00000"))</f>
        <v/>
      </c>
      <c r="AA185" s="125" t="str">
        <f t="shared" si="14"/>
        <v/>
      </c>
      <c r="AB185" s="125" t="str">
        <f>IF($Q185="","",VLOOKUP($Q185,Events!A:AM,AB$2,0))</f>
        <v/>
      </c>
      <c r="AC185" s="125" t="str">
        <f t="shared" si="15"/>
        <v/>
      </c>
      <c r="AD185" s="125" t="str">
        <f>IF($Q185="","",IF(VLOOKUP($Q185,Events!A:AQ,AD$2,0)=1,AD$1,""))</f>
        <v/>
      </c>
      <c r="AE185" s="125" t="str">
        <f t="shared" si="16"/>
        <v/>
      </c>
      <c r="AF185" s="125" t="str">
        <f>IF($Q185="","",IF(VLOOKUP($Q185,Events!A:AQ,AF$2,0)=1,AF$1,""))</f>
        <v/>
      </c>
      <c r="AG185" s="125" t="str">
        <f t="shared" si="17"/>
        <v/>
      </c>
      <c r="AH185" s="125" t="str">
        <f>IF($Q185="","",IF(VLOOKUP($Q185,Events!A:AQ,AH$2,0)=1,AH$1,""))</f>
        <v/>
      </c>
      <c r="AI185" s="125" t="str">
        <f t="shared" si="18"/>
        <v/>
      </c>
      <c r="AJ185" s="125" t="str">
        <f>IF($Q185="","",IF(VLOOKUP($Q185,Events!A:AQ,AJ$2,0)=1,AJ$1,""))</f>
        <v/>
      </c>
      <c r="AK185" s="125" t="str">
        <f t="shared" si="19"/>
        <v/>
      </c>
      <c r="AL185" s="125" t="str">
        <f>IF($Q185="","",IF(VLOOKUP($Q185,Events!A:AQ,AL$2,0)=1,AL$1,""))</f>
        <v/>
      </c>
      <c r="AM185" s="125" t="str">
        <f t="shared" si="20"/>
        <v/>
      </c>
      <c r="AN185" s="125" t="str">
        <f>IF($Q185="","",IF(VLOOKUP($Q185,Events!A:AQ,AN$2,0)=1,AN$1,""))</f>
        <v/>
      </c>
      <c r="AO185" s="125" t="str">
        <f t="shared" si="21"/>
        <v/>
      </c>
      <c r="AP185" s="125" t="str">
        <f>IF($Q185="","",IF(VLOOKUP($Q185,Events!A:AQ,AP$2,0)=1,AP$1,""))</f>
        <v/>
      </c>
      <c r="AQ185" s="125" t="str">
        <f t="shared" si="22"/>
        <v/>
      </c>
      <c r="AR185" s="125" t="str">
        <f>IF($Q185="","",IF(VLOOKUP($Q185,Events!A:AQ,AR$2,0)=1,AR$1,""))</f>
        <v/>
      </c>
      <c r="AS185" s="125" t="str">
        <f t="shared" si="23"/>
        <v/>
      </c>
      <c r="AT185" s="125" t="str">
        <f>IF($Q185="","",IF(VLOOKUP($Q185,Events!A:AQ,AT$2,0)=1,AT$1,""))</f>
        <v/>
      </c>
      <c r="AU185" s="2" t="str">
        <f t="shared" si="24"/>
        <v/>
      </c>
      <c r="AW185" s="2"/>
      <c r="AX185" s="2"/>
      <c r="AY185" s="2"/>
    </row>
    <row r="186">
      <c r="A186" s="2">
        <v>184.0</v>
      </c>
      <c r="B186" s="2">
        <f t="shared" si="4"/>
        <v>3</v>
      </c>
      <c r="C186" s="2" t="str">
        <f>Events!AF193</f>
        <v/>
      </c>
      <c r="D186" s="2">
        <f t="shared" si="5"/>
        <v>184</v>
      </c>
      <c r="E186" s="2"/>
      <c r="F186" s="120" t="str">
        <f t="shared" si="1"/>
        <v/>
      </c>
      <c r="G186" s="2"/>
      <c r="H186" s="123" t="str">
        <f t="shared" si="6"/>
        <v/>
      </c>
      <c r="I186" s="123" t="str">
        <f t="shared" ref="I186:J186" si="387">IF($Q186="","",U186)</f>
        <v/>
      </c>
      <c r="J186" s="123" t="str">
        <f t="shared" si="387"/>
        <v/>
      </c>
      <c r="K186" s="123" t="str">
        <f t="shared" si="8"/>
        <v/>
      </c>
      <c r="L186" s="123" t="str">
        <f t="shared" ref="L186:M186" si="388">IF($Q186="","",Y186)</f>
        <v/>
      </c>
      <c r="M186" s="123" t="str">
        <f t="shared" si="388"/>
        <v/>
      </c>
      <c r="N186" s="123" t="str">
        <f t="shared" si="10"/>
        <v/>
      </c>
      <c r="O186" s="123" t="str">
        <f t="shared" si="11"/>
        <v/>
      </c>
      <c r="P186" s="2"/>
      <c r="Q186" s="125" t="str">
        <f t="shared" si="12"/>
        <v/>
      </c>
      <c r="R186" s="125"/>
      <c r="S186" s="125" t="str">
        <f>IF($Q186="","","Year "&amp;VLOOKUP($Q186,Events!A:AM,S$2,0))</f>
        <v/>
      </c>
      <c r="T186" s="125" t="str">
        <f>IF($Q186="","",VLOOKUP($Q186,Events!A:AM,T$2,0))</f>
        <v/>
      </c>
      <c r="U186" s="125" t="str">
        <f>IF($Q186="","",VLOOKUP($Q186,Events!A:AM,U$2,0))</f>
        <v/>
      </c>
      <c r="V186" s="125" t="str">
        <f>IF($Q186="","",VLOOKUP($Q186,Events!A:AM,V$2,0))</f>
        <v/>
      </c>
      <c r="W186" s="125" t="str">
        <f t="shared" si="13"/>
        <v/>
      </c>
      <c r="X186" s="125" t="str">
        <f>IF($Q186="","",text(VLOOKUP($Q186,Events!A:AM,X$2,0),"MMM dd")&amp;" "&amp;VLOOKUP($Q186,Events!A:AM,X$2+1,0))</f>
        <v/>
      </c>
      <c r="Y186" s="127" t="str">
        <f>IF($Q186="","",TEXT(VLOOKUP($Q186,Events!A:AM,Y$2,0),"0000"))</f>
        <v/>
      </c>
      <c r="Z186" s="127" t="str">
        <f>IF($Q186="","",TEXT(VLOOKUP($Q186,Events!A:AM,Z$2,0),"00000"))</f>
        <v/>
      </c>
      <c r="AA186" s="125" t="str">
        <f t="shared" si="14"/>
        <v/>
      </c>
      <c r="AB186" s="125" t="str">
        <f>IF($Q186="","",VLOOKUP($Q186,Events!A:AM,AB$2,0))</f>
        <v/>
      </c>
      <c r="AC186" s="125" t="str">
        <f t="shared" si="15"/>
        <v/>
      </c>
      <c r="AD186" s="125" t="str">
        <f>IF($Q186="","",IF(VLOOKUP($Q186,Events!A:AQ,AD$2,0)=1,AD$1,""))</f>
        <v/>
      </c>
      <c r="AE186" s="125" t="str">
        <f t="shared" si="16"/>
        <v/>
      </c>
      <c r="AF186" s="125" t="str">
        <f>IF($Q186="","",IF(VLOOKUP($Q186,Events!A:AQ,AF$2,0)=1,AF$1,""))</f>
        <v/>
      </c>
      <c r="AG186" s="125" t="str">
        <f t="shared" si="17"/>
        <v/>
      </c>
      <c r="AH186" s="125" t="str">
        <f>IF($Q186="","",IF(VLOOKUP($Q186,Events!A:AQ,AH$2,0)=1,AH$1,""))</f>
        <v/>
      </c>
      <c r="AI186" s="125" t="str">
        <f t="shared" si="18"/>
        <v/>
      </c>
      <c r="AJ186" s="125" t="str">
        <f>IF($Q186="","",IF(VLOOKUP($Q186,Events!A:AQ,AJ$2,0)=1,AJ$1,""))</f>
        <v/>
      </c>
      <c r="AK186" s="125" t="str">
        <f t="shared" si="19"/>
        <v/>
      </c>
      <c r="AL186" s="125" t="str">
        <f>IF($Q186="","",IF(VLOOKUP($Q186,Events!A:AQ,AL$2,0)=1,AL$1,""))</f>
        <v/>
      </c>
      <c r="AM186" s="125" t="str">
        <f t="shared" si="20"/>
        <v/>
      </c>
      <c r="AN186" s="125" t="str">
        <f>IF($Q186="","",IF(VLOOKUP($Q186,Events!A:AQ,AN$2,0)=1,AN$1,""))</f>
        <v/>
      </c>
      <c r="AO186" s="125" t="str">
        <f t="shared" si="21"/>
        <v/>
      </c>
      <c r="AP186" s="125" t="str">
        <f>IF($Q186="","",IF(VLOOKUP($Q186,Events!A:AQ,AP$2,0)=1,AP$1,""))</f>
        <v/>
      </c>
      <c r="AQ186" s="125" t="str">
        <f t="shared" si="22"/>
        <v/>
      </c>
      <c r="AR186" s="125" t="str">
        <f>IF($Q186="","",IF(VLOOKUP($Q186,Events!A:AQ,AR$2,0)=1,AR$1,""))</f>
        <v/>
      </c>
      <c r="AS186" s="125" t="str">
        <f t="shared" si="23"/>
        <v/>
      </c>
      <c r="AT186" s="125" t="str">
        <f>IF($Q186="","",IF(VLOOKUP($Q186,Events!A:AQ,AT$2,0)=1,AT$1,""))</f>
        <v/>
      </c>
      <c r="AU186" s="2" t="str">
        <f t="shared" si="24"/>
        <v/>
      </c>
      <c r="AW186" s="2"/>
      <c r="AX186" s="2"/>
      <c r="AY186" s="2"/>
    </row>
    <row r="187">
      <c r="A187" s="2">
        <v>185.0</v>
      </c>
      <c r="B187" s="2">
        <f t="shared" si="4"/>
        <v>3</v>
      </c>
      <c r="C187" s="2" t="str">
        <f>Events!AF194</f>
        <v/>
      </c>
      <c r="D187" s="2">
        <f t="shared" si="5"/>
        <v>185</v>
      </c>
      <c r="E187" s="2"/>
      <c r="F187" s="120" t="str">
        <f t="shared" si="1"/>
        <v/>
      </c>
      <c r="G187" s="2"/>
      <c r="H187" s="123" t="str">
        <f t="shared" si="6"/>
        <v/>
      </c>
      <c r="I187" s="123" t="str">
        <f t="shared" ref="I187:J187" si="389">IF($Q187="","",U187)</f>
        <v/>
      </c>
      <c r="J187" s="123" t="str">
        <f t="shared" si="389"/>
        <v/>
      </c>
      <c r="K187" s="123" t="str">
        <f t="shared" si="8"/>
        <v/>
      </c>
      <c r="L187" s="123" t="str">
        <f t="shared" ref="L187:M187" si="390">IF($Q187="","",Y187)</f>
        <v/>
      </c>
      <c r="M187" s="123" t="str">
        <f t="shared" si="390"/>
        <v/>
      </c>
      <c r="N187" s="123" t="str">
        <f t="shared" si="10"/>
        <v/>
      </c>
      <c r="O187" s="123" t="str">
        <f t="shared" si="11"/>
        <v/>
      </c>
      <c r="P187" s="2"/>
      <c r="Q187" s="125" t="str">
        <f t="shared" si="12"/>
        <v/>
      </c>
      <c r="R187" s="125"/>
      <c r="S187" s="125" t="str">
        <f>IF($Q187="","","Year "&amp;VLOOKUP($Q187,Events!A:AM,S$2,0))</f>
        <v/>
      </c>
      <c r="T187" s="125" t="str">
        <f>IF($Q187="","",VLOOKUP($Q187,Events!A:AM,T$2,0))</f>
        <v/>
      </c>
      <c r="U187" s="125" t="str">
        <f>IF($Q187="","",VLOOKUP($Q187,Events!A:AM,U$2,0))</f>
        <v/>
      </c>
      <c r="V187" s="125" t="str">
        <f>IF($Q187="","",VLOOKUP($Q187,Events!A:AM,V$2,0))</f>
        <v/>
      </c>
      <c r="W187" s="125" t="str">
        <f t="shared" si="13"/>
        <v/>
      </c>
      <c r="X187" s="125" t="str">
        <f>IF($Q187="","",text(VLOOKUP($Q187,Events!A:AM,X$2,0),"MMM dd")&amp;" "&amp;VLOOKUP($Q187,Events!A:AM,X$2+1,0))</f>
        <v/>
      </c>
      <c r="Y187" s="127" t="str">
        <f>IF($Q187="","",TEXT(VLOOKUP($Q187,Events!A:AM,Y$2,0),"0000"))</f>
        <v/>
      </c>
      <c r="Z187" s="127" t="str">
        <f>IF($Q187="","",TEXT(VLOOKUP($Q187,Events!A:AM,Z$2,0),"00000"))</f>
        <v/>
      </c>
      <c r="AA187" s="125" t="str">
        <f t="shared" si="14"/>
        <v/>
      </c>
      <c r="AB187" s="125" t="str">
        <f>IF($Q187="","",VLOOKUP($Q187,Events!A:AM,AB$2,0))</f>
        <v/>
      </c>
      <c r="AC187" s="125" t="str">
        <f t="shared" si="15"/>
        <v/>
      </c>
      <c r="AD187" s="125" t="str">
        <f>IF($Q187="","",IF(VLOOKUP($Q187,Events!A:AQ,AD$2,0)=1,AD$1,""))</f>
        <v/>
      </c>
      <c r="AE187" s="125" t="str">
        <f t="shared" si="16"/>
        <v/>
      </c>
      <c r="AF187" s="125" t="str">
        <f>IF($Q187="","",IF(VLOOKUP($Q187,Events!A:AQ,AF$2,0)=1,AF$1,""))</f>
        <v/>
      </c>
      <c r="AG187" s="125" t="str">
        <f t="shared" si="17"/>
        <v/>
      </c>
      <c r="AH187" s="125" t="str">
        <f>IF($Q187="","",IF(VLOOKUP($Q187,Events!A:AQ,AH$2,0)=1,AH$1,""))</f>
        <v/>
      </c>
      <c r="AI187" s="125" t="str">
        <f t="shared" si="18"/>
        <v/>
      </c>
      <c r="AJ187" s="125" t="str">
        <f>IF($Q187="","",IF(VLOOKUP($Q187,Events!A:AQ,AJ$2,0)=1,AJ$1,""))</f>
        <v/>
      </c>
      <c r="AK187" s="125" t="str">
        <f t="shared" si="19"/>
        <v/>
      </c>
      <c r="AL187" s="125" t="str">
        <f>IF($Q187="","",IF(VLOOKUP($Q187,Events!A:AQ,AL$2,0)=1,AL$1,""))</f>
        <v/>
      </c>
      <c r="AM187" s="125" t="str">
        <f t="shared" si="20"/>
        <v/>
      </c>
      <c r="AN187" s="125" t="str">
        <f>IF($Q187="","",IF(VLOOKUP($Q187,Events!A:AQ,AN$2,0)=1,AN$1,""))</f>
        <v/>
      </c>
      <c r="AO187" s="125" t="str">
        <f t="shared" si="21"/>
        <v/>
      </c>
      <c r="AP187" s="125" t="str">
        <f>IF($Q187="","",IF(VLOOKUP($Q187,Events!A:AQ,AP$2,0)=1,AP$1,""))</f>
        <v/>
      </c>
      <c r="AQ187" s="125" t="str">
        <f t="shared" si="22"/>
        <v/>
      </c>
      <c r="AR187" s="125" t="str">
        <f>IF($Q187="","",IF(VLOOKUP($Q187,Events!A:AQ,AR$2,0)=1,AR$1,""))</f>
        <v/>
      </c>
      <c r="AS187" s="125" t="str">
        <f t="shared" si="23"/>
        <v/>
      </c>
      <c r="AT187" s="125" t="str">
        <f>IF($Q187="","",IF(VLOOKUP($Q187,Events!A:AQ,AT$2,0)=1,AT$1,""))</f>
        <v/>
      </c>
      <c r="AU187" s="2" t="str">
        <f t="shared" si="24"/>
        <v/>
      </c>
      <c r="AW187" s="2"/>
      <c r="AX187" s="2"/>
      <c r="AY187" s="2"/>
    </row>
    <row r="188">
      <c r="A188" s="2">
        <v>186.0</v>
      </c>
      <c r="B188" s="2">
        <f t="shared" si="4"/>
        <v>3</v>
      </c>
      <c r="C188" s="2" t="str">
        <f>Events!AF195</f>
        <v/>
      </c>
      <c r="D188" s="2">
        <f t="shared" si="5"/>
        <v>186</v>
      </c>
      <c r="E188" s="2"/>
      <c r="F188" s="120" t="str">
        <f t="shared" si="1"/>
        <v/>
      </c>
      <c r="G188" s="2"/>
      <c r="H188" s="123" t="str">
        <f t="shared" si="6"/>
        <v/>
      </c>
      <c r="I188" s="123" t="str">
        <f t="shared" ref="I188:J188" si="391">IF($Q188="","",U188)</f>
        <v/>
      </c>
      <c r="J188" s="123" t="str">
        <f t="shared" si="391"/>
        <v/>
      </c>
      <c r="K188" s="123" t="str">
        <f t="shared" si="8"/>
        <v/>
      </c>
      <c r="L188" s="123" t="str">
        <f t="shared" ref="L188:M188" si="392">IF($Q188="","",Y188)</f>
        <v/>
      </c>
      <c r="M188" s="123" t="str">
        <f t="shared" si="392"/>
        <v/>
      </c>
      <c r="N188" s="123" t="str">
        <f t="shared" si="10"/>
        <v/>
      </c>
      <c r="O188" s="123" t="str">
        <f t="shared" si="11"/>
        <v/>
      </c>
      <c r="P188" s="2"/>
      <c r="Q188" s="125" t="str">
        <f t="shared" si="12"/>
        <v/>
      </c>
      <c r="R188" s="125"/>
      <c r="S188" s="125" t="str">
        <f>IF($Q188="","","Year "&amp;VLOOKUP($Q188,Events!A:AM,S$2,0))</f>
        <v/>
      </c>
      <c r="T188" s="125" t="str">
        <f>IF($Q188="","",VLOOKUP($Q188,Events!A:AM,T$2,0))</f>
        <v/>
      </c>
      <c r="U188" s="125" t="str">
        <f>IF($Q188="","",VLOOKUP($Q188,Events!A:AM,U$2,0))</f>
        <v/>
      </c>
      <c r="V188" s="125" t="str">
        <f>IF($Q188="","",VLOOKUP($Q188,Events!A:AM,V$2,0))</f>
        <v/>
      </c>
      <c r="W188" s="125" t="str">
        <f t="shared" si="13"/>
        <v/>
      </c>
      <c r="X188" s="125" t="str">
        <f>IF($Q188="","",text(VLOOKUP($Q188,Events!A:AM,X$2,0),"MMM dd")&amp;" "&amp;VLOOKUP($Q188,Events!A:AM,X$2+1,0))</f>
        <v/>
      </c>
      <c r="Y188" s="127" t="str">
        <f>IF($Q188="","",TEXT(VLOOKUP($Q188,Events!A:AM,Y$2,0),"0000"))</f>
        <v/>
      </c>
      <c r="Z188" s="127" t="str">
        <f>IF($Q188="","",TEXT(VLOOKUP($Q188,Events!A:AM,Z$2,0),"00000"))</f>
        <v/>
      </c>
      <c r="AA188" s="125" t="str">
        <f t="shared" si="14"/>
        <v/>
      </c>
      <c r="AB188" s="125" t="str">
        <f>IF($Q188="","",VLOOKUP($Q188,Events!A:AM,AB$2,0))</f>
        <v/>
      </c>
      <c r="AC188" s="125" t="str">
        <f t="shared" si="15"/>
        <v/>
      </c>
      <c r="AD188" s="125" t="str">
        <f>IF($Q188="","",IF(VLOOKUP($Q188,Events!A:AQ,AD$2,0)=1,AD$1,""))</f>
        <v/>
      </c>
      <c r="AE188" s="125" t="str">
        <f t="shared" si="16"/>
        <v/>
      </c>
      <c r="AF188" s="125" t="str">
        <f>IF($Q188="","",IF(VLOOKUP($Q188,Events!A:AQ,AF$2,0)=1,AF$1,""))</f>
        <v/>
      </c>
      <c r="AG188" s="125" t="str">
        <f t="shared" si="17"/>
        <v/>
      </c>
      <c r="AH188" s="125" t="str">
        <f>IF($Q188="","",IF(VLOOKUP($Q188,Events!A:AQ,AH$2,0)=1,AH$1,""))</f>
        <v/>
      </c>
      <c r="AI188" s="125" t="str">
        <f t="shared" si="18"/>
        <v/>
      </c>
      <c r="AJ188" s="125" t="str">
        <f>IF($Q188="","",IF(VLOOKUP($Q188,Events!A:AQ,AJ$2,0)=1,AJ$1,""))</f>
        <v/>
      </c>
      <c r="AK188" s="125" t="str">
        <f t="shared" si="19"/>
        <v/>
      </c>
      <c r="AL188" s="125" t="str">
        <f>IF($Q188="","",IF(VLOOKUP($Q188,Events!A:AQ,AL$2,0)=1,AL$1,""))</f>
        <v/>
      </c>
      <c r="AM188" s="125" t="str">
        <f t="shared" si="20"/>
        <v/>
      </c>
      <c r="AN188" s="125" t="str">
        <f>IF($Q188="","",IF(VLOOKUP($Q188,Events!A:AQ,AN$2,0)=1,AN$1,""))</f>
        <v/>
      </c>
      <c r="AO188" s="125" t="str">
        <f t="shared" si="21"/>
        <v/>
      </c>
      <c r="AP188" s="125" t="str">
        <f>IF($Q188="","",IF(VLOOKUP($Q188,Events!A:AQ,AP$2,0)=1,AP$1,""))</f>
        <v/>
      </c>
      <c r="AQ188" s="125" t="str">
        <f t="shared" si="22"/>
        <v/>
      </c>
      <c r="AR188" s="125" t="str">
        <f>IF($Q188="","",IF(VLOOKUP($Q188,Events!A:AQ,AR$2,0)=1,AR$1,""))</f>
        <v/>
      </c>
      <c r="AS188" s="125" t="str">
        <f t="shared" si="23"/>
        <v/>
      </c>
      <c r="AT188" s="125" t="str">
        <f>IF($Q188="","",IF(VLOOKUP($Q188,Events!A:AQ,AT$2,0)=1,AT$1,""))</f>
        <v/>
      </c>
      <c r="AU188" s="2" t="str">
        <f t="shared" si="24"/>
        <v/>
      </c>
      <c r="AW188" s="2"/>
      <c r="AX188" s="2"/>
      <c r="AY188" s="2"/>
    </row>
    <row r="189">
      <c r="A189" s="2">
        <v>187.0</v>
      </c>
      <c r="B189" s="2">
        <f t="shared" si="4"/>
        <v>3</v>
      </c>
      <c r="C189" s="2" t="str">
        <f>Events!AF196</f>
        <v/>
      </c>
      <c r="D189" s="2">
        <f t="shared" si="5"/>
        <v>187</v>
      </c>
      <c r="E189" s="2"/>
      <c r="F189" s="120" t="str">
        <f t="shared" si="1"/>
        <v/>
      </c>
      <c r="G189" s="2"/>
      <c r="H189" s="123" t="str">
        <f t="shared" si="6"/>
        <v/>
      </c>
      <c r="I189" s="123" t="str">
        <f t="shared" ref="I189:J189" si="393">IF($Q189="","",U189)</f>
        <v/>
      </c>
      <c r="J189" s="123" t="str">
        <f t="shared" si="393"/>
        <v/>
      </c>
      <c r="K189" s="123" t="str">
        <f t="shared" si="8"/>
        <v/>
      </c>
      <c r="L189" s="123" t="str">
        <f t="shared" ref="L189:M189" si="394">IF($Q189="","",Y189)</f>
        <v/>
      </c>
      <c r="M189" s="123" t="str">
        <f t="shared" si="394"/>
        <v/>
      </c>
      <c r="N189" s="123" t="str">
        <f t="shared" si="10"/>
        <v/>
      </c>
      <c r="O189" s="123" t="str">
        <f t="shared" si="11"/>
        <v/>
      </c>
      <c r="P189" s="2"/>
      <c r="Q189" s="125" t="str">
        <f t="shared" si="12"/>
        <v/>
      </c>
      <c r="R189" s="125"/>
      <c r="S189" s="125" t="str">
        <f>IF($Q189="","","Year "&amp;VLOOKUP($Q189,Events!A:AM,S$2,0))</f>
        <v/>
      </c>
      <c r="T189" s="125" t="str">
        <f>IF($Q189="","",VLOOKUP($Q189,Events!A:AM,T$2,0))</f>
        <v/>
      </c>
      <c r="U189" s="125" t="str">
        <f>IF($Q189="","",VLOOKUP($Q189,Events!A:AM,U$2,0))</f>
        <v/>
      </c>
      <c r="V189" s="125" t="str">
        <f>IF($Q189="","",VLOOKUP($Q189,Events!A:AM,V$2,0))</f>
        <v/>
      </c>
      <c r="W189" s="125" t="str">
        <f t="shared" si="13"/>
        <v/>
      </c>
      <c r="X189" s="125" t="str">
        <f>IF($Q189="","",text(VLOOKUP($Q189,Events!A:AM,X$2,0),"MMM dd")&amp;" "&amp;VLOOKUP($Q189,Events!A:AM,X$2+1,0))</f>
        <v/>
      </c>
      <c r="Y189" s="127" t="str">
        <f>IF($Q189="","",TEXT(VLOOKUP($Q189,Events!A:AM,Y$2,0),"0000"))</f>
        <v/>
      </c>
      <c r="Z189" s="127" t="str">
        <f>IF($Q189="","",TEXT(VLOOKUP($Q189,Events!A:AM,Z$2,0),"00000"))</f>
        <v/>
      </c>
      <c r="AA189" s="125" t="str">
        <f t="shared" si="14"/>
        <v/>
      </c>
      <c r="AB189" s="125" t="str">
        <f>IF($Q189="","",VLOOKUP($Q189,Events!A:AM,AB$2,0))</f>
        <v/>
      </c>
      <c r="AC189" s="125" t="str">
        <f t="shared" si="15"/>
        <v/>
      </c>
      <c r="AD189" s="125" t="str">
        <f>IF($Q189="","",IF(VLOOKUP($Q189,Events!A:AQ,AD$2,0)=1,AD$1,""))</f>
        <v/>
      </c>
      <c r="AE189" s="125" t="str">
        <f t="shared" si="16"/>
        <v/>
      </c>
      <c r="AF189" s="125" t="str">
        <f>IF($Q189="","",IF(VLOOKUP($Q189,Events!A:AQ,AF$2,0)=1,AF$1,""))</f>
        <v/>
      </c>
      <c r="AG189" s="125" t="str">
        <f t="shared" si="17"/>
        <v/>
      </c>
      <c r="AH189" s="125" t="str">
        <f>IF($Q189="","",IF(VLOOKUP($Q189,Events!A:AQ,AH$2,0)=1,AH$1,""))</f>
        <v/>
      </c>
      <c r="AI189" s="125" t="str">
        <f t="shared" si="18"/>
        <v/>
      </c>
      <c r="AJ189" s="125" t="str">
        <f>IF($Q189="","",IF(VLOOKUP($Q189,Events!A:AQ,AJ$2,0)=1,AJ$1,""))</f>
        <v/>
      </c>
      <c r="AK189" s="125" t="str">
        <f t="shared" si="19"/>
        <v/>
      </c>
      <c r="AL189" s="125" t="str">
        <f>IF($Q189="","",IF(VLOOKUP($Q189,Events!A:AQ,AL$2,0)=1,AL$1,""))</f>
        <v/>
      </c>
      <c r="AM189" s="125" t="str">
        <f t="shared" si="20"/>
        <v/>
      </c>
      <c r="AN189" s="125" t="str">
        <f>IF($Q189="","",IF(VLOOKUP($Q189,Events!A:AQ,AN$2,0)=1,AN$1,""))</f>
        <v/>
      </c>
      <c r="AO189" s="125" t="str">
        <f t="shared" si="21"/>
        <v/>
      </c>
      <c r="AP189" s="125" t="str">
        <f>IF($Q189="","",IF(VLOOKUP($Q189,Events!A:AQ,AP$2,0)=1,AP$1,""))</f>
        <v/>
      </c>
      <c r="AQ189" s="125" t="str">
        <f t="shared" si="22"/>
        <v/>
      </c>
      <c r="AR189" s="125" t="str">
        <f>IF($Q189="","",IF(VLOOKUP($Q189,Events!A:AQ,AR$2,0)=1,AR$1,""))</f>
        <v/>
      </c>
      <c r="AS189" s="125" t="str">
        <f t="shared" si="23"/>
        <v/>
      </c>
      <c r="AT189" s="125" t="str">
        <f>IF($Q189="","",IF(VLOOKUP($Q189,Events!A:AQ,AT$2,0)=1,AT$1,""))</f>
        <v/>
      </c>
      <c r="AU189" s="2" t="str">
        <f t="shared" si="24"/>
        <v/>
      </c>
      <c r="AW189" s="2"/>
      <c r="AX189" s="2"/>
      <c r="AY189" s="2"/>
    </row>
    <row r="190">
      <c r="A190" s="2">
        <v>188.0</v>
      </c>
      <c r="B190" s="2">
        <f t="shared" si="4"/>
        <v>3</v>
      </c>
      <c r="C190" s="2" t="str">
        <f>Events!AF197</f>
        <v/>
      </c>
      <c r="D190" s="2">
        <f t="shared" si="5"/>
        <v>188</v>
      </c>
      <c r="E190" s="2"/>
      <c r="F190" s="120" t="str">
        <f t="shared" si="1"/>
        <v/>
      </c>
      <c r="G190" s="2"/>
      <c r="H190" s="123" t="str">
        <f t="shared" si="6"/>
        <v/>
      </c>
      <c r="I190" s="123" t="str">
        <f t="shared" ref="I190:J190" si="395">IF($Q190="","",U190)</f>
        <v/>
      </c>
      <c r="J190" s="123" t="str">
        <f t="shared" si="395"/>
        <v/>
      </c>
      <c r="K190" s="123" t="str">
        <f t="shared" si="8"/>
        <v/>
      </c>
      <c r="L190" s="123" t="str">
        <f t="shared" ref="L190:M190" si="396">IF($Q190="","",Y190)</f>
        <v/>
      </c>
      <c r="M190" s="123" t="str">
        <f t="shared" si="396"/>
        <v/>
      </c>
      <c r="N190" s="123" t="str">
        <f t="shared" si="10"/>
        <v/>
      </c>
      <c r="O190" s="123" t="str">
        <f t="shared" si="11"/>
        <v/>
      </c>
      <c r="P190" s="2"/>
      <c r="Q190" s="125" t="str">
        <f t="shared" si="12"/>
        <v/>
      </c>
      <c r="R190" s="125"/>
      <c r="S190" s="125" t="str">
        <f>IF($Q190="","","Year "&amp;VLOOKUP($Q190,Events!A:AM,S$2,0))</f>
        <v/>
      </c>
      <c r="T190" s="125" t="str">
        <f>IF($Q190="","",VLOOKUP($Q190,Events!A:AM,T$2,0))</f>
        <v/>
      </c>
      <c r="U190" s="125" t="str">
        <f>IF($Q190="","",VLOOKUP($Q190,Events!A:AM,U$2,0))</f>
        <v/>
      </c>
      <c r="V190" s="125" t="str">
        <f>IF($Q190="","",VLOOKUP($Q190,Events!A:AM,V$2,0))</f>
        <v/>
      </c>
      <c r="W190" s="125" t="str">
        <f t="shared" si="13"/>
        <v/>
      </c>
      <c r="X190" s="125" t="str">
        <f>IF($Q190="","",text(VLOOKUP($Q190,Events!A:AM,X$2,0),"MMM dd")&amp;" "&amp;VLOOKUP($Q190,Events!A:AM,X$2+1,0))</f>
        <v/>
      </c>
      <c r="Y190" s="127" t="str">
        <f>IF($Q190="","",TEXT(VLOOKUP($Q190,Events!A:AM,Y$2,0),"0000"))</f>
        <v/>
      </c>
      <c r="Z190" s="127" t="str">
        <f>IF($Q190="","",TEXT(VLOOKUP($Q190,Events!A:AM,Z$2,0),"00000"))</f>
        <v/>
      </c>
      <c r="AA190" s="125" t="str">
        <f t="shared" si="14"/>
        <v/>
      </c>
      <c r="AB190" s="125" t="str">
        <f>IF($Q190="","",VLOOKUP($Q190,Events!A:AM,AB$2,0))</f>
        <v/>
      </c>
      <c r="AC190" s="125" t="str">
        <f t="shared" si="15"/>
        <v/>
      </c>
      <c r="AD190" s="125" t="str">
        <f>IF($Q190="","",IF(VLOOKUP($Q190,Events!A:AQ,AD$2,0)=1,AD$1,""))</f>
        <v/>
      </c>
      <c r="AE190" s="125" t="str">
        <f t="shared" si="16"/>
        <v/>
      </c>
      <c r="AF190" s="125" t="str">
        <f>IF($Q190="","",IF(VLOOKUP($Q190,Events!A:AQ,AF$2,0)=1,AF$1,""))</f>
        <v/>
      </c>
      <c r="AG190" s="125" t="str">
        <f t="shared" si="17"/>
        <v/>
      </c>
      <c r="AH190" s="125" t="str">
        <f>IF($Q190="","",IF(VLOOKUP($Q190,Events!A:AQ,AH$2,0)=1,AH$1,""))</f>
        <v/>
      </c>
      <c r="AI190" s="125" t="str">
        <f t="shared" si="18"/>
        <v/>
      </c>
      <c r="AJ190" s="125" t="str">
        <f>IF($Q190="","",IF(VLOOKUP($Q190,Events!A:AQ,AJ$2,0)=1,AJ$1,""))</f>
        <v/>
      </c>
      <c r="AK190" s="125" t="str">
        <f t="shared" si="19"/>
        <v/>
      </c>
      <c r="AL190" s="125" t="str">
        <f>IF($Q190="","",IF(VLOOKUP($Q190,Events!A:AQ,AL$2,0)=1,AL$1,""))</f>
        <v/>
      </c>
      <c r="AM190" s="125" t="str">
        <f t="shared" si="20"/>
        <v/>
      </c>
      <c r="AN190" s="125" t="str">
        <f>IF($Q190="","",IF(VLOOKUP($Q190,Events!A:AQ,AN$2,0)=1,AN$1,""))</f>
        <v/>
      </c>
      <c r="AO190" s="125" t="str">
        <f t="shared" si="21"/>
        <v/>
      </c>
      <c r="AP190" s="125" t="str">
        <f>IF($Q190="","",IF(VLOOKUP($Q190,Events!A:AQ,AP$2,0)=1,AP$1,""))</f>
        <v/>
      </c>
      <c r="AQ190" s="125" t="str">
        <f t="shared" si="22"/>
        <v/>
      </c>
      <c r="AR190" s="125" t="str">
        <f>IF($Q190="","",IF(VLOOKUP($Q190,Events!A:AQ,AR$2,0)=1,AR$1,""))</f>
        <v/>
      </c>
      <c r="AS190" s="125" t="str">
        <f t="shared" si="23"/>
        <v/>
      </c>
      <c r="AT190" s="125" t="str">
        <f>IF($Q190="","",IF(VLOOKUP($Q190,Events!A:AQ,AT$2,0)=1,AT$1,""))</f>
        <v/>
      </c>
      <c r="AU190" s="2" t="str">
        <f t="shared" si="24"/>
        <v/>
      </c>
      <c r="AW190" s="2"/>
      <c r="AX190" s="2"/>
      <c r="AY190" s="2"/>
    </row>
    <row r="191">
      <c r="A191" s="2">
        <v>189.0</v>
      </c>
      <c r="B191" s="2">
        <f t="shared" si="4"/>
        <v>3</v>
      </c>
      <c r="C191" s="2" t="str">
        <f>Events!AF198</f>
        <v/>
      </c>
      <c r="D191" s="2">
        <f t="shared" si="5"/>
        <v>189</v>
      </c>
      <c r="E191" s="2"/>
      <c r="F191" s="120" t="str">
        <f t="shared" si="1"/>
        <v/>
      </c>
      <c r="G191" s="2"/>
      <c r="H191" s="123" t="str">
        <f t="shared" si="6"/>
        <v/>
      </c>
      <c r="I191" s="123" t="str">
        <f t="shared" ref="I191:J191" si="397">IF($Q191="","",U191)</f>
        <v/>
      </c>
      <c r="J191" s="123" t="str">
        <f t="shared" si="397"/>
        <v/>
      </c>
      <c r="K191" s="123" t="str">
        <f t="shared" si="8"/>
        <v/>
      </c>
      <c r="L191" s="123" t="str">
        <f t="shared" ref="L191:M191" si="398">IF($Q191="","",Y191)</f>
        <v/>
      </c>
      <c r="M191" s="123" t="str">
        <f t="shared" si="398"/>
        <v/>
      </c>
      <c r="N191" s="123" t="str">
        <f t="shared" si="10"/>
        <v/>
      </c>
      <c r="O191" s="123" t="str">
        <f t="shared" si="11"/>
        <v/>
      </c>
      <c r="P191" s="2"/>
      <c r="Q191" s="125" t="str">
        <f t="shared" si="12"/>
        <v/>
      </c>
      <c r="R191" s="125"/>
      <c r="S191" s="125" t="str">
        <f>IF($Q191="","","Year "&amp;VLOOKUP($Q191,Events!A:AM,S$2,0))</f>
        <v/>
      </c>
      <c r="T191" s="125" t="str">
        <f>IF($Q191="","",VLOOKUP($Q191,Events!A:AM,T$2,0))</f>
        <v/>
      </c>
      <c r="U191" s="125" t="str">
        <f>IF($Q191="","",VLOOKUP($Q191,Events!A:AM,U$2,0))</f>
        <v/>
      </c>
      <c r="V191" s="125" t="str">
        <f>IF($Q191="","",VLOOKUP($Q191,Events!A:AM,V$2,0))</f>
        <v/>
      </c>
      <c r="W191" s="125" t="str">
        <f t="shared" si="13"/>
        <v/>
      </c>
      <c r="X191" s="125" t="str">
        <f>IF($Q191="","",text(VLOOKUP($Q191,Events!A:AM,X$2,0),"MMM dd")&amp;" "&amp;VLOOKUP($Q191,Events!A:AM,X$2+1,0))</f>
        <v/>
      </c>
      <c r="Y191" s="127" t="str">
        <f>IF($Q191="","",TEXT(VLOOKUP($Q191,Events!A:AM,Y$2,0),"0000"))</f>
        <v/>
      </c>
      <c r="Z191" s="127" t="str">
        <f>IF($Q191="","",TEXT(VLOOKUP($Q191,Events!A:AM,Z$2,0),"00000"))</f>
        <v/>
      </c>
      <c r="AA191" s="125" t="str">
        <f t="shared" si="14"/>
        <v/>
      </c>
      <c r="AB191" s="125" t="str">
        <f>IF($Q191="","",VLOOKUP($Q191,Events!A:AM,AB$2,0))</f>
        <v/>
      </c>
      <c r="AC191" s="125" t="str">
        <f t="shared" si="15"/>
        <v/>
      </c>
      <c r="AD191" s="125" t="str">
        <f>IF($Q191="","",IF(VLOOKUP($Q191,Events!A:AQ,AD$2,0)=1,AD$1,""))</f>
        <v/>
      </c>
      <c r="AE191" s="125" t="str">
        <f t="shared" si="16"/>
        <v/>
      </c>
      <c r="AF191" s="125" t="str">
        <f>IF($Q191="","",IF(VLOOKUP($Q191,Events!A:AQ,AF$2,0)=1,AF$1,""))</f>
        <v/>
      </c>
      <c r="AG191" s="125" t="str">
        <f t="shared" si="17"/>
        <v/>
      </c>
      <c r="AH191" s="125" t="str">
        <f>IF($Q191="","",IF(VLOOKUP($Q191,Events!A:AQ,AH$2,0)=1,AH$1,""))</f>
        <v/>
      </c>
      <c r="AI191" s="125" t="str">
        <f t="shared" si="18"/>
        <v/>
      </c>
      <c r="AJ191" s="125" t="str">
        <f>IF($Q191="","",IF(VLOOKUP($Q191,Events!A:AQ,AJ$2,0)=1,AJ$1,""))</f>
        <v/>
      </c>
      <c r="AK191" s="125" t="str">
        <f t="shared" si="19"/>
        <v/>
      </c>
      <c r="AL191" s="125" t="str">
        <f>IF($Q191="","",IF(VLOOKUP($Q191,Events!A:AQ,AL$2,0)=1,AL$1,""))</f>
        <v/>
      </c>
      <c r="AM191" s="125" t="str">
        <f t="shared" si="20"/>
        <v/>
      </c>
      <c r="AN191" s="125" t="str">
        <f>IF($Q191="","",IF(VLOOKUP($Q191,Events!A:AQ,AN$2,0)=1,AN$1,""))</f>
        <v/>
      </c>
      <c r="AO191" s="125" t="str">
        <f t="shared" si="21"/>
        <v/>
      </c>
      <c r="AP191" s="125" t="str">
        <f>IF($Q191="","",IF(VLOOKUP($Q191,Events!A:AQ,AP$2,0)=1,AP$1,""))</f>
        <v/>
      </c>
      <c r="AQ191" s="125" t="str">
        <f t="shared" si="22"/>
        <v/>
      </c>
      <c r="AR191" s="125" t="str">
        <f>IF($Q191="","",IF(VLOOKUP($Q191,Events!A:AQ,AR$2,0)=1,AR$1,""))</f>
        <v/>
      </c>
      <c r="AS191" s="125" t="str">
        <f t="shared" si="23"/>
        <v/>
      </c>
      <c r="AT191" s="125" t="str">
        <f>IF($Q191="","",IF(VLOOKUP($Q191,Events!A:AQ,AT$2,0)=1,AT$1,""))</f>
        <v/>
      </c>
      <c r="AU191" s="2" t="str">
        <f t="shared" si="24"/>
        <v/>
      </c>
      <c r="AW191" s="2"/>
      <c r="AX191" s="2"/>
      <c r="AY191" s="2"/>
    </row>
    <row r="192">
      <c r="A192" s="2">
        <v>190.0</v>
      </c>
      <c r="B192" s="2">
        <f t="shared" si="4"/>
        <v>3</v>
      </c>
      <c r="C192" s="2" t="str">
        <f>Events!AF199</f>
        <v/>
      </c>
      <c r="D192" s="2">
        <f t="shared" si="5"/>
        <v>190</v>
      </c>
      <c r="E192" s="2"/>
      <c r="F192" s="120" t="str">
        <f t="shared" si="1"/>
        <v/>
      </c>
      <c r="G192" s="2"/>
      <c r="H192" s="123" t="str">
        <f t="shared" si="6"/>
        <v/>
      </c>
      <c r="I192" s="123" t="str">
        <f t="shared" ref="I192:J192" si="399">IF($Q192="","",U192)</f>
        <v/>
      </c>
      <c r="J192" s="123" t="str">
        <f t="shared" si="399"/>
        <v/>
      </c>
      <c r="K192" s="123" t="str">
        <f t="shared" si="8"/>
        <v/>
      </c>
      <c r="L192" s="123" t="str">
        <f t="shared" ref="L192:M192" si="400">IF($Q192="","",Y192)</f>
        <v/>
      </c>
      <c r="M192" s="123" t="str">
        <f t="shared" si="400"/>
        <v/>
      </c>
      <c r="N192" s="123" t="str">
        <f t="shared" si="10"/>
        <v/>
      </c>
      <c r="O192" s="123" t="str">
        <f t="shared" si="11"/>
        <v/>
      </c>
      <c r="P192" s="2"/>
      <c r="Q192" s="125" t="str">
        <f t="shared" si="12"/>
        <v/>
      </c>
      <c r="R192" s="125"/>
      <c r="S192" s="125" t="str">
        <f>IF($Q192="","","Year "&amp;VLOOKUP($Q192,Events!A:AM,S$2,0))</f>
        <v/>
      </c>
      <c r="T192" s="125" t="str">
        <f>IF($Q192="","",VLOOKUP($Q192,Events!A:AM,T$2,0))</f>
        <v/>
      </c>
      <c r="U192" s="125" t="str">
        <f>IF($Q192="","",VLOOKUP($Q192,Events!A:AM,U$2,0))</f>
        <v/>
      </c>
      <c r="V192" s="125" t="str">
        <f>IF($Q192="","",VLOOKUP($Q192,Events!A:AM,V$2,0))</f>
        <v/>
      </c>
      <c r="W192" s="125" t="str">
        <f t="shared" si="13"/>
        <v/>
      </c>
      <c r="X192" s="125" t="str">
        <f>IF($Q192="","",text(VLOOKUP($Q192,Events!A:AM,X$2,0),"MMM dd")&amp;" "&amp;VLOOKUP($Q192,Events!A:AM,X$2+1,0))</f>
        <v/>
      </c>
      <c r="Y192" s="127" t="str">
        <f>IF($Q192="","",TEXT(VLOOKUP($Q192,Events!A:AM,Y$2,0),"0000"))</f>
        <v/>
      </c>
      <c r="Z192" s="127" t="str">
        <f>IF($Q192="","",TEXT(VLOOKUP($Q192,Events!A:AM,Z$2,0),"00000"))</f>
        <v/>
      </c>
      <c r="AA192" s="125" t="str">
        <f t="shared" si="14"/>
        <v/>
      </c>
      <c r="AB192" s="125" t="str">
        <f>IF($Q192="","",VLOOKUP($Q192,Events!A:AM,AB$2,0))</f>
        <v/>
      </c>
      <c r="AC192" s="125" t="str">
        <f t="shared" si="15"/>
        <v/>
      </c>
      <c r="AD192" s="125" t="str">
        <f>IF($Q192="","",IF(VLOOKUP($Q192,Events!A:AQ,AD$2,0)=1,AD$1,""))</f>
        <v/>
      </c>
      <c r="AE192" s="125" t="str">
        <f t="shared" si="16"/>
        <v/>
      </c>
      <c r="AF192" s="125" t="str">
        <f>IF($Q192="","",IF(VLOOKUP($Q192,Events!A:AQ,AF$2,0)=1,AF$1,""))</f>
        <v/>
      </c>
      <c r="AG192" s="125" t="str">
        <f t="shared" si="17"/>
        <v/>
      </c>
      <c r="AH192" s="125" t="str">
        <f>IF($Q192="","",IF(VLOOKUP($Q192,Events!A:AQ,AH$2,0)=1,AH$1,""))</f>
        <v/>
      </c>
      <c r="AI192" s="125" t="str">
        <f t="shared" si="18"/>
        <v/>
      </c>
      <c r="AJ192" s="125" t="str">
        <f>IF($Q192="","",IF(VLOOKUP($Q192,Events!A:AQ,AJ$2,0)=1,AJ$1,""))</f>
        <v/>
      </c>
      <c r="AK192" s="125" t="str">
        <f t="shared" si="19"/>
        <v/>
      </c>
      <c r="AL192" s="125" t="str">
        <f>IF($Q192="","",IF(VLOOKUP($Q192,Events!A:AQ,AL$2,0)=1,AL$1,""))</f>
        <v/>
      </c>
      <c r="AM192" s="125" t="str">
        <f t="shared" si="20"/>
        <v/>
      </c>
      <c r="AN192" s="125" t="str">
        <f>IF($Q192="","",IF(VLOOKUP($Q192,Events!A:AQ,AN$2,0)=1,AN$1,""))</f>
        <v/>
      </c>
      <c r="AO192" s="125" t="str">
        <f t="shared" si="21"/>
        <v/>
      </c>
      <c r="AP192" s="125" t="str">
        <f>IF($Q192="","",IF(VLOOKUP($Q192,Events!A:AQ,AP$2,0)=1,AP$1,""))</f>
        <v/>
      </c>
      <c r="AQ192" s="125" t="str">
        <f t="shared" si="22"/>
        <v/>
      </c>
      <c r="AR192" s="125" t="str">
        <f>IF($Q192="","",IF(VLOOKUP($Q192,Events!A:AQ,AR$2,0)=1,AR$1,""))</f>
        <v/>
      </c>
      <c r="AS192" s="125" t="str">
        <f t="shared" si="23"/>
        <v/>
      </c>
      <c r="AT192" s="125" t="str">
        <f>IF($Q192="","",IF(VLOOKUP($Q192,Events!A:AQ,AT$2,0)=1,AT$1,""))</f>
        <v/>
      </c>
      <c r="AU192" s="2" t="str">
        <f t="shared" si="24"/>
        <v/>
      </c>
      <c r="AW192" s="2"/>
      <c r="AX192" s="2"/>
      <c r="AY192" s="2"/>
    </row>
    <row r="193">
      <c r="A193" s="2">
        <v>191.0</v>
      </c>
      <c r="B193" s="2">
        <f t="shared" si="4"/>
        <v>3</v>
      </c>
      <c r="C193" s="2" t="str">
        <f>Events!AF200</f>
        <v/>
      </c>
      <c r="D193" s="2">
        <f t="shared" si="5"/>
        <v>191</v>
      </c>
      <c r="E193" s="2"/>
      <c r="F193" s="120" t="str">
        <f t="shared" si="1"/>
        <v/>
      </c>
      <c r="G193" s="2"/>
      <c r="H193" s="123" t="str">
        <f t="shared" si="6"/>
        <v/>
      </c>
      <c r="I193" s="123" t="str">
        <f t="shared" ref="I193:J193" si="401">IF($Q193="","",U193)</f>
        <v/>
      </c>
      <c r="J193" s="123" t="str">
        <f t="shared" si="401"/>
        <v/>
      </c>
      <c r="K193" s="123" t="str">
        <f t="shared" si="8"/>
        <v/>
      </c>
      <c r="L193" s="123" t="str">
        <f t="shared" ref="L193:M193" si="402">IF($Q193="","",Y193)</f>
        <v/>
      </c>
      <c r="M193" s="123" t="str">
        <f t="shared" si="402"/>
        <v/>
      </c>
      <c r="N193" s="123" t="str">
        <f t="shared" si="10"/>
        <v/>
      </c>
      <c r="O193" s="123" t="str">
        <f t="shared" si="11"/>
        <v/>
      </c>
      <c r="P193" s="2"/>
      <c r="Q193" s="125" t="str">
        <f t="shared" si="12"/>
        <v/>
      </c>
      <c r="R193" s="125"/>
      <c r="S193" s="125" t="str">
        <f>IF($Q193="","","Year "&amp;VLOOKUP($Q193,Events!A:AM,S$2,0))</f>
        <v/>
      </c>
      <c r="T193" s="125" t="str">
        <f>IF($Q193="","",VLOOKUP($Q193,Events!A:AM,T$2,0))</f>
        <v/>
      </c>
      <c r="U193" s="125" t="str">
        <f>IF($Q193="","",VLOOKUP($Q193,Events!A:AM,U$2,0))</f>
        <v/>
      </c>
      <c r="V193" s="125" t="str">
        <f>IF($Q193="","",VLOOKUP($Q193,Events!A:AM,V$2,0))</f>
        <v/>
      </c>
      <c r="W193" s="125" t="str">
        <f t="shared" si="13"/>
        <v/>
      </c>
      <c r="X193" s="125" t="str">
        <f>IF($Q193="","",text(VLOOKUP($Q193,Events!A:AM,X$2,0),"MMM dd")&amp;" "&amp;VLOOKUP($Q193,Events!A:AM,X$2+1,0))</f>
        <v/>
      </c>
      <c r="Y193" s="127" t="str">
        <f>IF($Q193="","",TEXT(VLOOKUP($Q193,Events!A:AM,Y$2,0),"0000"))</f>
        <v/>
      </c>
      <c r="Z193" s="127" t="str">
        <f>IF($Q193="","",TEXT(VLOOKUP($Q193,Events!A:AM,Z$2,0),"00000"))</f>
        <v/>
      </c>
      <c r="AA193" s="125" t="str">
        <f t="shared" si="14"/>
        <v/>
      </c>
      <c r="AB193" s="125" t="str">
        <f>IF($Q193="","",VLOOKUP($Q193,Events!A:AM,AB$2,0))</f>
        <v/>
      </c>
      <c r="AC193" s="125" t="str">
        <f t="shared" si="15"/>
        <v/>
      </c>
      <c r="AD193" s="125" t="str">
        <f>IF($Q193="","",IF(VLOOKUP($Q193,Events!A:AQ,AD$2,0)=1,AD$1,""))</f>
        <v/>
      </c>
      <c r="AE193" s="125" t="str">
        <f t="shared" si="16"/>
        <v/>
      </c>
      <c r="AF193" s="125" t="str">
        <f>IF($Q193="","",IF(VLOOKUP($Q193,Events!A:AQ,AF$2,0)=1,AF$1,""))</f>
        <v/>
      </c>
      <c r="AG193" s="125" t="str">
        <f t="shared" si="17"/>
        <v/>
      </c>
      <c r="AH193" s="125" t="str">
        <f>IF($Q193="","",IF(VLOOKUP($Q193,Events!A:AQ,AH$2,0)=1,AH$1,""))</f>
        <v/>
      </c>
      <c r="AI193" s="125" t="str">
        <f t="shared" si="18"/>
        <v/>
      </c>
      <c r="AJ193" s="125" t="str">
        <f>IF($Q193="","",IF(VLOOKUP($Q193,Events!A:AQ,AJ$2,0)=1,AJ$1,""))</f>
        <v/>
      </c>
      <c r="AK193" s="125" t="str">
        <f t="shared" si="19"/>
        <v/>
      </c>
      <c r="AL193" s="125" t="str">
        <f>IF($Q193="","",IF(VLOOKUP($Q193,Events!A:AQ,AL$2,0)=1,AL$1,""))</f>
        <v/>
      </c>
      <c r="AM193" s="125" t="str">
        <f t="shared" si="20"/>
        <v/>
      </c>
      <c r="AN193" s="125" t="str">
        <f>IF($Q193="","",IF(VLOOKUP($Q193,Events!A:AQ,AN$2,0)=1,AN$1,""))</f>
        <v/>
      </c>
      <c r="AO193" s="125" t="str">
        <f t="shared" si="21"/>
        <v/>
      </c>
      <c r="AP193" s="125" t="str">
        <f>IF($Q193="","",IF(VLOOKUP($Q193,Events!A:AQ,AP$2,0)=1,AP$1,""))</f>
        <v/>
      </c>
      <c r="AQ193" s="125" t="str">
        <f t="shared" si="22"/>
        <v/>
      </c>
      <c r="AR193" s="125" t="str">
        <f>IF($Q193="","",IF(VLOOKUP($Q193,Events!A:AQ,AR$2,0)=1,AR$1,""))</f>
        <v/>
      </c>
      <c r="AS193" s="125" t="str">
        <f t="shared" si="23"/>
        <v/>
      </c>
      <c r="AT193" s="125" t="str">
        <f>IF($Q193="","",IF(VLOOKUP($Q193,Events!A:AQ,AT$2,0)=1,AT$1,""))</f>
        <v/>
      </c>
      <c r="AU193" s="2" t="str">
        <f t="shared" si="24"/>
        <v/>
      </c>
      <c r="AW193" s="2"/>
      <c r="AX193" s="2"/>
      <c r="AY193" s="2"/>
    </row>
    <row r="194">
      <c r="A194" s="2">
        <v>192.0</v>
      </c>
      <c r="B194" s="2">
        <f t="shared" si="4"/>
        <v>3</v>
      </c>
      <c r="C194" s="2" t="str">
        <f>Events!AF201</f>
        <v/>
      </c>
      <c r="D194" s="2">
        <f t="shared" si="5"/>
        <v>192</v>
      </c>
      <c r="E194" s="2"/>
      <c r="F194" s="120" t="str">
        <f t="shared" si="1"/>
        <v/>
      </c>
      <c r="G194" s="2"/>
      <c r="H194" s="123" t="str">
        <f t="shared" si="6"/>
        <v/>
      </c>
      <c r="I194" s="123" t="str">
        <f t="shared" ref="I194:J194" si="403">IF($Q194="","",U194)</f>
        <v/>
      </c>
      <c r="J194" s="123" t="str">
        <f t="shared" si="403"/>
        <v/>
      </c>
      <c r="K194" s="123" t="str">
        <f t="shared" si="8"/>
        <v/>
      </c>
      <c r="L194" s="123" t="str">
        <f t="shared" ref="L194:M194" si="404">IF($Q194="","",Y194)</f>
        <v/>
      </c>
      <c r="M194" s="123" t="str">
        <f t="shared" si="404"/>
        <v/>
      </c>
      <c r="N194" s="123" t="str">
        <f t="shared" si="10"/>
        <v/>
      </c>
      <c r="O194" s="123" t="str">
        <f t="shared" si="11"/>
        <v/>
      </c>
      <c r="P194" s="2"/>
      <c r="Q194" s="125" t="str">
        <f t="shared" si="12"/>
        <v/>
      </c>
      <c r="R194" s="125"/>
      <c r="S194" s="125" t="str">
        <f>IF($Q194="","","Year "&amp;VLOOKUP($Q194,Events!A:AM,S$2,0))</f>
        <v/>
      </c>
      <c r="T194" s="125" t="str">
        <f>IF($Q194="","",VLOOKUP($Q194,Events!A:AM,T$2,0))</f>
        <v/>
      </c>
      <c r="U194" s="125" t="str">
        <f>IF($Q194="","",VLOOKUP($Q194,Events!A:AM,U$2,0))</f>
        <v/>
      </c>
      <c r="V194" s="125" t="str">
        <f>IF($Q194="","",VLOOKUP($Q194,Events!A:AM,V$2,0))</f>
        <v/>
      </c>
      <c r="W194" s="125" t="str">
        <f t="shared" si="13"/>
        <v/>
      </c>
      <c r="X194" s="125" t="str">
        <f>IF($Q194="","",text(VLOOKUP($Q194,Events!A:AM,X$2,0),"MMM dd")&amp;" "&amp;VLOOKUP($Q194,Events!A:AM,X$2+1,0))</f>
        <v/>
      </c>
      <c r="Y194" s="127" t="str">
        <f>IF($Q194="","",TEXT(VLOOKUP($Q194,Events!A:AM,Y$2,0),"0000"))</f>
        <v/>
      </c>
      <c r="Z194" s="127" t="str">
        <f>IF($Q194="","",TEXT(VLOOKUP($Q194,Events!A:AM,Z$2,0),"00000"))</f>
        <v/>
      </c>
      <c r="AA194" s="125" t="str">
        <f t="shared" si="14"/>
        <v/>
      </c>
      <c r="AB194" s="125" t="str">
        <f>IF($Q194="","",VLOOKUP($Q194,Events!A:AM,AB$2,0))</f>
        <v/>
      </c>
      <c r="AC194" s="125" t="str">
        <f t="shared" si="15"/>
        <v/>
      </c>
      <c r="AD194" s="125" t="str">
        <f>IF($Q194="","",IF(VLOOKUP($Q194,Events!A:AQ,AD$2,0)=1,AD$1,""))</f>
        <v/>
      </c>
      <c r="AE194" s="125" t="str">
        <f t="shared" si="16"/>
        <v/>
      </c>
      <c r="AF194" s="125" t="str">
        <f>IF($Q194="","",IF(VLOOKUP($Q194,Events!A:AQ,AF$2,0)=1,AF$1,""))</f>
        <v/>
      </c>
      <c r="AG194" s="125" t="str">
        <f t="shared" si="17"/>
        <v/>
      </c>
      <c r="AH194" s="125" t="str">
        <f>IF($Q194="","",IF(VLOOKUP($Q194,Events!A:AQ,AH$2,0)=1,AH$1,""))</f>
        <v/>
      </c>
      <c r="AI194" s="125" t="str">
        <f t="shared" si="18"/>
        <v/>
      </c>
      <c r="AJ194" s="125" t="str">
        <f>IF($Q194="","",IF(VLOOKUP($Q194,Events!A:AQ,AJ$2,0)=1,AJ$1,""))</f>
        <v/>
      </c>
      <c r="AK194" s="125" t="str">
        <f t="shared" si="19"/>
        <v/>
      </c>
      <c r="AL194" s="125" t="str">
        <f>IF($Q194="","",IF(VLOOKUP($Q194,Events!A:AQ,AL$2,0)=1,AL$1,""))</f>
        <v/>
      </c>
      <c r="AM194" s="125" t="str">
        <f t="shared" si="20"/>
        <v/>
      </c>
      <c r="AN194" s="125" t="str">
        <f>IF($Q194="","",IF(VLOOKUP($Q194,Events!A:AQ,AN$2,0)=1,AN$1,""))</f>
        <v/>
      </c>
      <c r="AO194" s="125" t="str">
        <f t="shared" si="21"/>
        <v/>
      </c>
      <c r="AP194" s="125" t="str">
        <f>IF($Q194="","",IF(VLOOKUP($Q194,Events!A:AQ,AP$2,0)=1,AP$1,""))</f>
        <v/>
      </c>
      <c r="AQ194" s="125" t="str">
        <f t="shared" si="22"/>
        <v/>
      </c>
      <c r="AR194" s="125" t="str">
        <f>IF($Q194="","",IF(VLOOKUP($Q194,Events!A:AQ,AR$2,0)=1,AR$1,""))</f>
        <v/>
      </c>
      <c r="AS194" s="125" t="str">
        <f t="shared" si="23"/>
        <v/>
      </c>
      <c r="AT194" s="125" t="str">
        <f>IF($Q194="","",IF(VLOOKUP($Q194,Events!A:AQ,AT$2,0)=1,AT$1,""))</f>
        <v/>
      </c>
      <c r="AU194" s="2" t="str">
        <f t="shared" si="24"/>
        <v/>
      </c>
      <c r="AW194" s="2"/>
      <c r="AX194" s="2"/>
      <c r="AY194" s="2"/>
    </row>
    <row r="195">
      <c r="A195" s="2">
        <v>193.0</v>
      </c>
      <c r="B195" s="2">
        <f t="shared" si="4"/>
        <v>3</v>
      </c>
      <c r="C195" s="2" t="str">
        <f>Events!AF202</f>
        <v/>
      </c>
      <c r="D195" s="2">
        <f t="shared" si="5"/>
        <v>193</v>
      </c>
      <c r="E195" s="2"/>
      <c r="F195" s="120" t="str">
        <f t="shared" si="1"/>
        <v/>
      </c>
      <c r="G195" s="2"/>
      <c r="H195" s="123" t="str">
        <f t="shared" si="6"/>
        <v/>
      </c>
      <c r="I195" s="123" t="str">
        <f t="shared" ref="I195:J195" si="405">IF($Q195="","",U195)</f>
        <v/>
      </c>
      <c r="J195" s="123" t="str">
        <f t="shared" si="405"/>
        <v/>
      </c>
      <c r="K195" s="123" t="str">
        <f t="shared" si="8"/>
        <v/>
      </c>
      <c r="L195" s="123" t="str">
        <f t="shared" ref="L195:M195" si="406">IF($Q195="","",Y195)</f>
        <v/>
      </c>
      <c r="M195" s="123" t="str">
        <f t="shared" si="406"/>
        <v/>
      </c>
      <c r="N195" s="123" t="str">
        <f t="shared" si="10"/>
        <v/>
      </c>
      <c r="O195" s="123" t="str">
        <f t="shared" si="11"/>
        <v/>
      </c>
      <c r="P195" s="2"/>
      <c r="Q195" s="125" t="str">
        <f t="shared" si="12"/>
        <v/>
      </c>
      <c r="R195" s="125"/>
      <c r="S195" s="125" t="str">
        <f>IF($Q195="","","Year "&amp;VLOOKUP($Q195,Events!A:AM,S$2,0))</f>
        <v/>
      </c>
      <c r="T195" s="125" t="str">
        <f>IF($Q195="","",VLOOKUP($Q195,Events!A:AM,T$2,0))</f>
        <v/>
      </c>
      <c r="U195" s="125" t="str">
        <f>IF($Q195="","",VLOOKUP($Q195,Events!A:AM,U$2,0))</f>
        <v/>
      </c>
      <c r="V195" s="125" t="str">
        <f>IF($Q195="","",VLOOKUP($Q195,Events!A:AM,V$2,0))</f>
        <v/>
      </c>
      <c r="W195" s="125" t="str">
        <f t="shared" si="13"/>
        <v/>
      </c>
      <c r="X195" s="125" t="str">
        <f>IF($Q195="","",text(VLOOKUP($Q195,Events!A:AM,X$2,0),"MMM dd")&amp;" "&amp;VLOOKUP($Q195,Events!A:AM,X$2+1,0))</f>
        <v/>
      </c>
      <c r="Y195" s="127" t="str">
        <f>IF($Q195="","",TEXT(VLOOKUP($Q195,Events!A:AM,Y$2,0),"0000"))</f>
        <v/>
      </c>
      <c r="Z195" s="127" t="str">
        <f>IF($Q195="","",TEXT(VLOOKUP($Q195,Events!A:AM,Z$2,0),"00000"))</f>
        <v/>
      </c>
      <c r="AA195" s="125" t="str">
        <f t="shared" si="14"/>
        <v/>
      </c>
      <c r="AB195" s="125" t="str">
        <f>IF($Q195="","",VLOOKUP($Q195,Events!A:AM,AB$2,0))</f>
        <v/>
      </c>
      <c r="AC195" s="125" t="str">
        <f t="shared" si="15"/>
        <v/>
      </c>
      <c r="AD195" s="125" t="str">
        <f>IF($Q195="","",IF(VLOOKUP($Q195,Events!A:AQ,AD$2,0)=1,AD$1,""))</f>
        <v/>
      </c>
      <c r="AE195" s="125" t="str">
        <f t="shared" si="16"/>
        <v/>
      </c>
      <c r="AF195" s="125" t="str">
        <f>IF($Q195="","",IF(VLOOKUP($Q195,Events!A:AQ,AF$2,0)=1,AF$1,""))</f>
        <v/>
      </c>
      <c r="AG195" s="125" t="str">
        <f t="shared" si="17"/>
        <v/>
      </c>
      <c r="AH195" s="125" t="str">
        <f>IF($Q195="","",IF(VLOOKUP($Q195,Events!A:AQ,AH$2,0)=1,AH$1,""))</f>
        <v/>
      </c>
      <c r="AI195" s="125" t="str">
        <f t="shared" si="18"/>
        <v/>
      </c>
      <c r="AJ195" s="125" t="str">
        <f>IF($Q195="","",IF(VLOOKUP($Q195,Events!A:AQ,AJ$2,0)=1,AJ$1,""))</f>
        <v/>
      </c>
      <c r="AK195" s="125" t="str">
        <f t="shared" si="19"/>
        <v/>
      </c>
      <c r="AL195" s="125" t="str">
        <f>IF($Q195="","",IF(VLOOKUP($Q195,Events!A:AQ,AL$2,0)=1,AL$1,""))</f>
        <v/>
      </c>
      <c r="AM195" s="125" t="str">
        <f t="shared" si="20"/>
        <v/>
      </c>
      <c r="AN195" s="125" t="str">
        <f>IF($Q195="","",IF(VLOOKUP($Q195,Events!A:AQ,AN$2,0)=1,AN$1,""))</f>
        <v/>
      </c>
      <c r="AO195" s="125" t="str">
        <f t="shared" si="21"/>
        <v/>
      </c>
      <c r="AP195" s="125" t="str">
        <f>IF($Q195="","",IF(VLOOKUP($Q195,Events!A:AQ,AP$2,0)=1,AP$1,""))</f>
        <v/>
      </c>
      <c r="AQ195" s="125" t="str">
        <f t="shared" si="22"/>
        <v/>
      </c>
      <c r="AR195" s="125" t="str">
        <f>IF($Q195="","",IF(VLOOKUP($Q195,Events!A:AQ,AR$2,0)=1,AR$1,""))</f>
        <v/>
      </c>
      <c r="AS195" s="125" t="str">
        <f t="shared" si="23"/>
        <v/>
      </c>
      <c r="AT195" s="125" t="str">
        <f>IF($Q195="","",IF(VLOOKUP($Q195,Events!A:AQ,AT$2,0)=1,AT$1,""))</f>
        <v/>
      </c>
      <c r="AU195" s="2" t="str">
        <f t="shared" si="24"/>
        <v/>
      </c>
      <c r="AW195" s="2"/>
      <c r="AX195" s="2"/>
      <c r="AY195" s="2"/>
    </row>
    <row r="196">
      <c r="A196" s="2">
        <v>194.0</v>
      </c>
      <c r="B196" s="2">
        <f t="shared" si="4"/>
        <v>3</v>
      </c>
      <c r="C196" s="2" t="str">
        <f>Events!AF203</f>
        <v/>
      </c>
      <c r="D196" s="2">
        <f t="shared" si="5"/>
        <v>194</v>
      </c>
      <c r="E196" s="2"/>
      <c r="F196" s="120" t="str">
        <f t="shared" si="1"/>
        <v/>
      </c>
      <c r="G196" s="2"/>
      <c r="H196" s="123" t="str">
        <f t="shared" si="6"/>
        <v/>
      </c>
      <c r="I196" s="123" t="str">
        <f t="shared" ref="I196:J196" si="407">IF($Q196="","",U196)</f>
        <v/>
      </c>
      <c r="J196" s="123" t="str">
        <f t="shared" si="407"/>
        <v/>
      </c>
      <c r="K196" s="123" t="str">
        <f t="shared" si="8"/>
        <v/>
      </c>
      <c r="L196" s="123" t="str">
        <f t="shared" ref="L196:M196" si="408">IF($Q196="","",Y196)</f>
        <v/>
      </c>
      <c r="M196" s="123" t="str">
        <f t="shared" si="408"/>
        <v/>
      </c>
      <c r="N196" s="123" t="str">
        <f t="shared" si="10"/>
        <v/>
      </c>
      <c r="O196" s="123" t="str">
        <f t="shared" si="11"/>
        <v/>
      </c>
      <c r="P196" s="2"/>
      <c r="Q196" s="125" t="str">
        <f t="shared" si="12"/>
        <v/>
      </c>
      <c r="R196" s="125"/>
      <c r="S196" s="125" t="str">
        <f>IF($Q196="","","Year "&amp;VLOOKUP($Q196,Events!A:AM,S$2,0))</f>
        <v/>
      </c>
      <c r="T196" s="125" t="str">
        <f>IF($Q196="","",VLOOKUP($Q196,Events!A:AM,T$2,0))</f>
        <v/>
      </c>
      <c r="U196" s="125" t="str">
        <f>IF($Q196="","",VLOOKUP($Q196,Events!A:AM,U$2,0))</f>
        <v/>
      </c>
      <c r="V196" s="125" t="str">
        <f>IF($Q196="","",VLOOKUP($Q196,Events!A:AM,V$2,0))</f>
        <v/>
      </c>
      <c r="W196" s="125" t="str">
        <f t="shared" si="13"/>
        <v/>
      </c>
      <c r="X196" s="125" t="str">
        <f>IF($Q196="","",text(VLOOKUP($Q196,Events!A:AM,X$2,0),"MMM dd")&amp;" "&amp;VLOOKUP($Q196,Events!A:AM,X$2+1,0))</f>
        <v/>
      </c>
      <c r="Y196" s="127" t="str">
        <f>IF($Q196="","",TEXT(VLOOKUP($Q196,Events!A:AM,Y$2,0),"0000"))</f>
        <v/>
      </c>
      <c r="Z196" s="127" t="str">
        <f>IF($Q196="","",TEXT(VLOOKUP($Q196,Events!A:AM,Z$2,0),"00000"))</f>
        <v/>
      </c>
      <c r="AA196" s="125" t="str">
        <f t="shared" si="14"/>
        <v/>
      </c>
      <c r="AB196" s="125" t="str">
        <f>IF($Q196="","",VLOOKUP($Q196,Events!A:AM,AB$2,0))</f>
        <v/>
      </c>
      <c r="AC196" s="125" t="str">
        <f t="shared" si="15"/>
        <v/>
      </c>
      <c r="AD196" s="125" t="str">
        <f>IF($Q196="","",IF(VLOOKUP($Q196,Events!A:AQ,AD$2,0)=1,AD$1,""))</f>
        <v/>
      </c>
      <c r="AE196" s="125" t="str">
        <f t="shared" si="16"/>
        <v/>
      </c>
      <c r="AF196" s="125" t="str">
        <f>IF($Q196="","",IF(VLOOKUP($Q196,Events!A:AQ,AF$2,0)=1,AF$1,""))</f>
        <v/>
      </c>
      <c r="AG196" s="125" t="str">
        <f t="shared" si="17"/>
        <v/>
      </c>
      <c r="AH196" s="125" t="str">
        <f>IF($Q196="","",IF(VLOOKUP($Q196,Events!A:AQ,AH$2,0)=1,AH$1,""))</f>
        <v/>
      </c>
      <c r="AI196" s="125" t="str">
        <f t="shared" si="18"/>
        <v/>
      </c>
      <c r="AJ196" s="125" t="str">
        <f>IF($Q196="","",IF(VLOOKUP($Q196,Events!A:AQ,AJ$2,0)=1,AJ$1,""))</f>
        <v/>
      </c>
      <c r="AK196" s="125" t="str">
        <f t="shared" si="19"/>
        <v/>
      </c>
      <c r="AL196" s="125" t="str">
        <f>IF($Q196="","",IF(VLOOKUP($Q196,Events!A:AQ,AL$2,0)=1,AL$1,""))</f>
        <v/>
      </c>
      <c r="AM196" s="125" t="str">
        <f t="shared" si="20"/>
        <v/>
      </c>
      <c r="AN196" s="125" t="str">
        <f>IF($Q196="","",IF(VLOOKUP($Q196,Events!A:AQ,AN$2,0)=1,AN$1,""))</f>
        <v/>
      </c>
      <c r="AO196" s="125" t="str">
        <f t="shared" si="21"/>
        <v/>
      </c>
      <c r="AP196" s="125" t="str">
        <f>IF($Q196="","",IF(VLOOKUP($Q196,Events!A:AQ,AP$2,0)=1,AP$1,""))</f>
        <v/>
      </c>
      <c r="AQ196" s="125" t="str">
        <f t="shared" si="22"/>
        <v/>
      </c>
      <c r="AR196" s="125" t="str">
        <f>IF($Q196="","",IF(VLOOKUP($Q196,Events!A:AQ,AR$2,0)=1,AR$1,""))</f>
        <v/>
      </c>
      <c r="AS196" s="125" t="str">
        <f t="shared" si="23"/>
        <v/>
      </c>
      <c r="AT196" s="125" t="str">
        <f>IF($Q196="","",IF(VLOOKUP($Q196,Events!A:AQ,AT$2,0)=1,AT$1,""))</f>
        <v/>
      </c>
      <c r="AU196" s="2" t="str">
        <f t="shared" si="24"/>
        <v/>
      </c>
      <c r="AW196" s="2"/>
      <c r="AX196" s="2"/>
      <c r="AY196" s="2"/>
    </row>
    <row r="197">
      <c r="A197" s="2">
        <v>195.0</v>
      </c>
      <c r="B197" s="2">
        <f t="shared" si="4"/>
        <v>3</v>
      </c>
      <c r="C197" s="2" t="str">
        <f>Events!AF204</f>
        <v/>
      </c>
      <c r="D197" s="2">
        <f t="shared" si="5"/>
        <v>195</v>
      </c>
      <c r="E197" s="2"/>
      <c r="F197" s="120" t="str">
        <f t="shared" si="1"/>
        <v/>
      </c>
      <c r="G197" s="2"/>
      <c r="H197" s="123" t="str">
        <f t="shared" si="6"/>
        <v/>
      </c>
      <c r="I197" s="123" t="str">
        <f t="shared" ref="I197:J197" si="409">IF($Q197="","",U197)</f>
        <v/>
      </c>
      <c r="J197" s="123" t="str">
        <f t="shared" si="409"/>
        <v/>
      </c>
      <c r="K197" s="123" t="str">
        <f t="shared" si="8"/>
        <v/>
      </c>
      <c r="L197" s="123" t="str">
        <f t="shared" ref="L197:M197" si="410">IF($Q197="","",Y197)</f>
        <v/>
      </c>
      <c r="M197" s="123" t="str">
        <f t="shared" si="410"/>
        <v/>
      </c>
      <c r="N197" s="123" t="str">
        <f t="shared" si="10"/>
        <v/>
      </c>
      <c r="O197" s="123" t="str">
        <f t="shared" si="11"/>
        <v/>
      </c>
      <c r="P197" s="2"/>
      <c r="Q197" s="125" t="str">
        <f t="shared" si="12"/>
        <v/>
      </c>
      <c r="R197" s="125"/>
      <c r="S197" s="125" t="str">
        <f>IF($Q197="","","Year "&amp;VLOOKUP($Q197,Events!A:AM,S$2,0))</f>
        <v/>
      </c>
      <c r="T197" s="125" t="str">
        <f>IF($Q197="","",VLOOKUP($Q197,Events!A:AM,T$2,0))</f>
        <v/>
      </c>
      <c r="U197" s="125" t="str">
        <f>IF($Q197="","",VLOOKUP($Q197,Events!A:AM,U$2,0))</f>
        <v/>
      </c>
      <c r="V197" s="125" t="str">
        <f>IF($Q197="","",VLOOKUP($Q197,Events!A:AM,V$2,0))</f>
        <v/>
      </c>
      <c r="W197" s="125" t="str">
        <f t="shared" si="13"/>
        <v/>
      </c>
      <c r="X197" s="125" t="str">
        <f>IF($Q197="","",text(VLOOKUP($Q197,Events!A:AM,X$2,0),"MMM dd")&amp;" "&amp;VLOOKUP($Q197,Events!A:AM,X$2+1,0))</f>
        <v/>
      </c>
      <c r="Y197" s="127" t="str">
        <f>IF($Q197="","",TEXT(VLOOKUP($Q197,Events!A:AM,Y$2,0),"0000"))</f>
        <v/>
      </c>
      <c r="Z197" s="127" t="str">
        <f>IF($Q197="","",TEXT(VLOOKUP($Q197,Events!A:AM,Z$2,0),"00000"))</f>
        <v/>
      </c>
      <c r="AA197" s="125" t="str">
        <f t="shared" si="14"/>
        <v/>
      </c>
      <c r="AB197" s="125" t="str">
        <f>IF($Q197="","",VLOOKUP($Q197,Events!A:AM,AB$2,0))</f>
        <v/>
      </c>
      <c r="AC197" s="125" t="str">
        <f t="shared" si="15"/>
        <v/>
      </c>
      <c r="AD197" s="125" t="str">
        <f>IF($Q197="","",IF(VLOOKUP($Q197,Events!A:AQ,AD$2,0)=1,AD$1,""))</f>
        <v/>
      </c>
      <c r="AE197" s="125" t="str">
        <f t="shared" si="16"/>
        <v/>
      </c>
      <c r="AF197" s="125" t="str">
        <f>IF($Q197="","",IF(VLOOKUP($Q197,Events!A:AQ,AF$2,0)=1,AF$1,""))</f>
        <v/>
      </c>
      <c r="AG197" s="125" t="str">
        <f t="shared" si="17"/>
        <v/>
      </c>
      <c r="AH197" s="125" t="str">
        <f>IF($Q197="","",IF(VLOOKUP($Q197,Events!A:AQ,AH$2,0)=1,AH$1,""))</f>
        <v/>
      </c>
      <c r="AI197" s="125" t="str">
        <f t="shared" si="18"/>
        <v/>
      </c>
      <c r="AJ197" s="125" t="str">
        <f>IF($Q197="","",IF(VLOOKUP($Q197,Events!A:AQ,AJ$2,0)=1,AJ$1,""))</f>
        <v/>
      </c>
      <c r="AK197" s="125" t="str">
        <f t="shared" si="19"/>
        <v/>
      </c>
      <c r="AL197" s="125" t="str">
        <f>IF($Q197="","",IF(VLOOKUP($Q197,Events!A:AQ,AL$2,0)=1,AL$1,""))</f>
        <v/>
      </c>
      <c r="AM197" s="125" t="str">
        <f t="shared" si="20"/>
        <v/>
      </c>
      <c r="AN197" s="125" t="str">
        <f>IF($Q197="","",IF(VLOOKUP($Q197,Events!A:AQ,AN$2,0)=1,AN$1,""))</f>
        <v/>
      </c>
      <c r="AO197" s="125" t="str">
        <f t="shared" si="21"/>
        <v/>
      </c>
      <c r="AP197" s="125" t="str">
        <f>IF($Q197="","",IF(VLOOKUP($Q197,Events!A:AQ,AP$2,0)=1,AP$1,""))</f>
        <v/>
      </c>
      <c r="AQ197" s="125" t="str">
        <f t="shared" si="22"/>
        <v/>
      </c>
      <c r="AR197" s="125" t="str">
        <f>IF($Q197="","",IF(VLOOKUP($Q197,Events!A:AQ,AR$2,0)=1,AR$1,""))</f>
        <v/>
      </c>
      <c r="AS197" s="125" t="str">
        <f t="shared" si="23"/>
        <v/>
      </c>
      <c r="AT197" s="125" t="str">
        <f>IF($Q197="","",IF(VLOOKUP($Q197,Events!A:AQ,AT$2,0)=1,AT$1,""))</f>
        <v/>
      </c>
      <c r="AU197" s="2" t="str">
        <f t="shared" si="24"/>
        <v/>
      </c>
      <c r="AW197" s="2"/>
      <c r="AX197" s="2"/>
      <c r="AY197" s="2"/>
    </row>
    <row r="198">
      <c r="A198" s="2">
        <v>196.0</v>
      </c>
      <c r="B198" s="2">
        <f t="shared" si="4"/>
        <v>3</v>
      </c>
      <c r="C198" s="2" t="str">
        <f>Events!AF205</f>
        <v/>
      </c>
      <c r="D198" s="2">
        <f t="shared" si="5"/>
        <v>196</v>
      </c>
      <c r="E198" s="2"/>
      <c r="F198" s="120" t="str">
        <f t="shared" si="1"/>
        <v/>
      </c>
      <c r="G198" s="2"/>
      <c r="H198" s="123" t="str">
        <f t="shared" si="6"/>
        <v/>
      </c>
      <c r="I198" s="123" t="str">
        <f t="shared" ref="I198:J198" si="411">IF($Q198="","",U198)</f>
        <v/>
      </c>
      <c r="J198" s="123" t="str">
        <f t="shared" si="411"/>
        <v/>
      </c>
      <c r="K198" s="123" t="str">
        <f t="shared" si="8"/>
        <v/>
      </c>
      <c r="L198" s="123" t="str">
        <f t="shared" ref="L198:M198" si="412">IF($Q198="","",Y198)</f>
        <v/>
      </c>
      <c r="M198" s="123" t="str">
        <f t="shared" si="412"/>
        <v/>
      </c>
      <c r="N198" s="123" t="str">
        <f t="shared" si="10"/>
        <v/>
      </c>
      <c r="O198" s="123" t="str">
        <f t="shared" si="11"/>
        <v/>
      </c>
      <c r="P198" s="2"/>
      <c r="Q198" s="125" t="str">
        <f t="shared" si="12"/>
        <v/>
      </c>
      <c r="R198" s="125"/>
      <c r="S198" s="125" t="str">
        <f>IF($Q198="","","Year "&amp;VLOOKUP($Q198,Events!A:AM,S$2,0))</f>
        <v/>
      </c>
      <c r="T198" s="125" t="str">
        <f>IF($Q198="","",VLOOKUP($Q198,Events!A:AM,T$2,0))</f>
        <v/>
      </c>
      <c r="U198" s="125" t="str">
        <f>IF($Q198="","",VLOOKUP($Q198,Events!A:AM,U$2,0))</f>
        <v/>
      </c>
      <c r="V198" s="125" t="str">
        <f>IF($Q198="","",VLOOKUP($Q198,Events!A:AM,V$2,0))</f>
        <v/>
      </c>
      <c r="W198" s="125" t="str">
        <f t="shared" si="13"/>
        <v/>
      </c>
      <c r="X198" s="125" t="str">
        <f>IF($Q198="","",text(VLOOKUP($Q198,Events!A:AM,X$2,0),"MMM dd")&amp;" "&amp;VLOOKUP($Q198,Events!A:AM,X$2+1,0))</f>
        <v/>
      </c>
      <c r="Y198" s="127" t="str">
        <f>IF($Q198="","",TEXT(VLOOKUP($Q198,Events!A:AM,Y$2,0),"0000"))</f>
        <v/>
      </c>
      <c r="Z198" s="127" t="str">
        <f>IF($Q198="","",TEXT(VLOOKUP($Q198,Events!A:AM,Z$2,0),"00000"))</f>
        <v/>
      </c>
      <c r="AA198" s="125" t="str">
        <f t="shared" si="14"/>
        <v/>
      </c>
      <c r="AB198" s="125" t="str">
        <f>IF($Q198="","",VLOOKUP($Q198,Events!A:AM,AB$2,0))</f>
        <v/>
      </c>
      <c r="AC198" s="125" t="str">
        <f t="shared" si="15"/>
        <v/>
      </c>
      <c r="AD198" s="125" t="str">
        <f>IF($Q198="","",IF(VLOOKUP($Q198,Events!A:AQ,AD$2,0)=1,AD$1,""))</f>
        <v/>
      </c>
      <c r="AE198" s="125" t="str">
        <f t="shared" si="16"/>
        <v/>
      </c>
      <c r="AF198" s="125" t="str">
        <f>IF($Q198="","",IF(VLOOKUP($Q198,Events!A:AQ,AF$2,0)=1,AF$1,""))</f>
        <v/>
      </c>
      <c r="AG198" s="125" t="str">
        <f t="shared" si="17"/>
        <v/>
      </c>
      <c r="AH198" s="125" t="str">
        <f>IF($Q198="","",IF(VLOOKUP($Q198,Events!A:AQ,AH$2,0)=1,AH$1,""))</f>
        <v/>
      </c>
      <c r="AI198" s="125" t="str">
        <f t="shared" si="18"/>
        <v/>
      </c>
      <c r="AJ198" s="125" t="str">
        <f>IF($Q198="","",IF(VLOOKUP($Q198,Events!A:AQ,AJ$2,0)=1,AJ$1,""))</f>
        <v/>
      </c>
      <c r="AK198" s="125" t="str">
        <f t="shared" si="19"/>
        <v/>
      </c>
      <c r="AL198" s="125" t="str">
        <f>IF($Q198="","",IF(VLOOKUP($Q198,Events!A:AQ,AL$2,0)=1,AL$1,""))</f>
        <v/>
      </c>
      <c r="AM198" s="125" t="str">
        <f t="shared" si="20"/>
        <v/>
      </c>
      <c r="AN198" s="125" t="str">
        <f>IF($Q198="","",IF(VLOOKUP($Q198,Events!A:AQ,AN$2,0)=1,AN$1,""))</f>
        <v/>
      </c>
      <c r="AO198" s="125" t="str">
        <f t="shared" si="21"/>
        <v/>
      </c>
      <c r="AP198" s="125" t="str">
        <f>IF($Q198="","",IF(VLOOKUP($Q198,Events!A:AQ,AP$2,0)=1,AP$1,""))</f>
        <v/>
      </c>
      <c r="AQ198" s="125" t="str">
        <f t="shared" si="22"/>
        <v/>
      </c>
      <c r="AR198" s="125" t="str">
        <f>IF($Q198="","",IF(VLOOKUP($Q198,Events!A:AQ,AR$2,0)=1,AR$1,""))</f>
        <v/>
      </c>
      <c r="AS198" s="125" t="str">
        <f t="shared" si="23"/>
        <v/>
      </c>
      <c r="AT198" s="125" t="str">
        <f>IF($Q198="","",IF(VLOOKUP($Q198,Events!A:AQ,AT$2,0)=1,AT$1,""))</f>
        <v/>
      </c>
      <c r="AU198" s="2" t="str">
        <f t="shared" si="24"/>
        <v/>
      </c>
      <c r="AW198" s="2"/>
      <c r="AX198" s="2"/>
      <c r="AY198" s="2"/>
    </row>
    <row r="199">
      <c r="A199" s="2">
        <v>197.0</v>
      </c>
      <c r="B199" s="2">
        <f t="shared" si="4"/>
        <v>3</v>
      </c>
      <c r="C199" s="2" t="str">
        <f>Events!AF206</f>
        <v/>
      </c>
      <c r="D199" s="2">
        <f t="shared" si="5"/>
        <v>197</v>
      </c>
      <c r="E199" s="2"/>
      <c r="F199" s="120" t="str">
        <f t="shared" si="1"/>
        <v/>
      </c>
      <c r="G199" s="2"/>
      <c r="H199" s="123" t="str">
        <f t="shared" si="6"/>
        <v/>
      </c>
      <c r="I199" s="123" t="str">
        <f t="shared" ref="I199:J199" si="413">IF($Q199="","",U199)</f>
        <v/>
      </c>
      <c r="J199" s="123" t="str">
        <f t="shared" si="413"/>
        <v/>
      </c>
      <c r="K199" s="123" t="str">
        <f t="shared" si="8"/>
        <v/>
      </c>
      <c r="L199" s="123" t="str">
        <f t="shared" ref="L199:M199" si="414">IF($Q199="","",Y199)</f>
        <v/>
      </c>
      <c r="M199" s="123" t="str">
        <f t="shared" si="414"/>
        <v/>
      </c>
      <c r="N199" s="123" t="str">
        <f t="shared" si="10"/>
        <v/>
      </c>
      <c r="O199" s="123" t="str">
        <f t="shared" si="11"/>
        <v/>
      </c>
      <c r="P199" s="2"/>
      <c r="Q199" s="125" t="str">
        <f t="shared" si="12"/>
        <v/>
      </c>
      <c r="R199" s="125"/>
      <c r="S199" s="125" t="str">
        <f>IF($Q199="","","Year "&amp;VLOOKUP($Q199,Events!A:AM,S$2,0))</f>
        <v/>
      </c>
      <c r="T199" s="125" t="str">
        <f>IF($Q199="","",VLOOKUP($Q199,Events!A:AM,T$2,0))</f>
        <v/>
      </c>
      <c r="U199" s="125" t="str">
        <f>IF($Q199="","",VLOOKUP($Q199,Events!A:AM,U$2,0))</f>
        <v/>
      </c>
      <c r="V199" s="125" t="str">
        <f>IF($Q199="","",VLOOKUP($Q199,Events!A:AM,V$2,0))</f>
        <v/>
      </c>
      <c r="W199" s="125" t="str">
        <f t="shared" si="13"/>
        <v/>
      </c>
      <c r="X199" s="125" t="str">
        <f>IF($Q199="","",text(VLOOKUP($Q199,Events!A:AM,X$2,0),"MMM dd")&amp;" "&amp;VLOOKUP($Q199,Events!A:AM,X$2+1,0))</f>
        <v/>
      </c>
      <c r="Y199" s="127" t="str">
        <f>IF($Q199="","",TEXT(VLOOKUP($Q199,Events!A:AM,Y$2,0),"0000"))</f>
        <v/>
      </c>
      <c r="Z199" s="127" t="str">
        <f>IF($Q199="","",TEXT(VLOOKUP($Q199,Events!A:AM,Z$2,0),"00000"))</f>
        <v/>
      </c>
      <c r="AA199" s="125" t="str">
        <f t="shared" si="14"/>
        <v/>
      </c>
      <c r="AB199" s="125" t="str">
        <f>IF($Q199="","",VLOOKUP($Q199,Events!A:AM,AB$2,0))</f>
        <v/>
      </c>
      <c r="AC199" s="125" t="str">
        <f t="shared" si="15"/>
        <v/>
      </c>
      <c r="AD199" s="125" t="str">
        <f>IF($Q199="","",IF(VLOOKUP($Q199,Events!A:AQ,AD$2,0)=1,AD$1,""))</f>
        <v/>
      </c>
      <c r="AE199" s="125" t="str">
        <f t="shared" si="16"/>
        <v/>
      </c>
      <c r="AF199" s="125" t="str">
        <f>IF($Q199="","",IF(VLOOKUP($Q199,Events!A:AQ,AF$2,0)=1,AF$1,""))</f>
        <v/>
      </c>
      <c r="AG199" s="125" t="str">
        <f t="shared" si="17"/>
        <v/>
      </c>
      <c r="AH199" s="125" t="str">
        <f>IF($Q199="","",IF(VLOOKUP($Q199,Events!A:AQ,AH$2,0)=1,AH$1,""))</f>
        <v/>
      </c>
      <c r="AI199" s="125" t="str">
        <f t="shared" si="18"/>
        <v/>
      </c>
      <c r="AJ199" s="125" t="str">
        <f>IF($Q199="","",IF(VLOOKUP($Q199,Events!A:AQ,AJ$2,0)=1,AJ$1,""))</f>
        <v/>
      </c>
      <c r="AK199" s="125" t="str">
        <f t="shared" si="19"/>
        <v/>
      </c>
      <c r="AL199" s="125" t="str">
        <f>IF($Q199="","",IF(VLOOKUP($Q199,Events!A:AQ,AL$2,0)=1,AL$1,""))</f>
        <v/>
      </c>
      <c r="AM199" s="125" t="str">
        <f t="shared" si="20"/>
        <v/>
      </c>
      <c r="AN199" s="125" t="str">
        <f>IF($Q199="","",IF(VLOOKUP($Q199,Events!A:AQ,AN$2,0)=1,AN$1,""))</f>
        <v/>
      </c>
      <c r="AO199" s="125" t="str">
        <f t="shared" si="21"/>
        <v/>
      </c>
      <c r="AP199" s="125" t="str">
        <f>IF($Q199="","",IF(VLOOKUP($Q199,Events!A:AQ,AP$2,0)=1,AP$1,""))</f>
        <v/>
      </c>
      <c r="AQ199" s="125" t="str">
        <f t="shared" si="22"/>
        <v/>
      </c>
      <c r="AR199" s="125" t="str">
        <f>IF($Q199="","",IF(VLOOKUP($Q199,Events!A:AQ,AR$2,0)=1,AR$1,""))</f>
        <v/>
      </c>
      <c r="AS199" s="125" t="str">
        <f t="shared" si="23"/>
        <v/>
      </c>
      <c r="AT199" s="125" t="str">
        <f>IF($Q199="","",IF(VLOOKUP($Q199,Events!A:AQ,AT$2,0)=1,AT$1,""))</f>
        <v/>
      </c>
      <c r="AU199" s="2" t="str">
        <f t="shared" si="24"/>
        <v/>
      </c>
      <c r="AW199" s="2"/>
      <c r="AX199" s="2"/>
      <c r="AY199" s="2"/>
    </row>
    <row r="200">
      <c r="A200" s="2">
        <v>198.0</v>
      </c>
      <c r="B200" s="2">
        <f t="shared" si="4"/>
        <v>3</v>
      </c>
      <c r="C200" s="2" t="str">
        <f>Events!AF207</f>
        <v/>
      </c>
      <c r="D200" s="2">
        <f t="shared" si="5"/>
        <v>198</v>
      </c>
      <c r="E200" s="2"/>
      <c r="F200" s="120" t="str">
        <f t="shared" si="1"/>
        <v/>
      </c>
      <c r="G200" s="2"/>
      <c r="H200" s="123" t="str">
        <f t="shared" si="6"/>
        <v/>
      </c>
      <c r="I200" s="123" t="str">
        <f t="shared" ref="I200:J200" si="415">IF($Q200="","",U200)</f>
        <v/>
      </c>
      <c r="J200" s="123" t="str">
        <f t="shared" si="415"/>
        <v/>
      </c>
      <c r="K200" s="123" t="str">
        <f t="shared" si="8"/>
        <v/>
      </c>
      <c r="L200" s="123" t="str">
        <f t="shared" ref="L200:M200" si="416">IF($Q200="","",Y200)</f>
        <v/>
      </c>
      <c r="M200" s="123" t="str">
        <f t="shared" si="416"/>
        <v/>
      </c>
      <c r="N200" s="123" t="str">
        <f t="shared" si="10"/>
        <v/>
      </c>
      <c r="O200" s="123" t="str">
        <f t="shared" si="11"/>
        <v/>
      </c>
      <c r="P200" s="2"/>
      <c r="Q200" s="125" t="str">
        <f t="shared" si="12"/>
        <v/>
      </c>
      <c r="R200" s="125"/>
      <c r="S200" s="125" t="str">
        <f>IF($Q200="","","Year "&amp;VLOOKUP($Q200,Events!A:AM,S$2,0))</f>
        <v/>
      </c>
      <c r="T200" s="125" t="str">
        <f>IF($Q200="","",VLOOKUP($Q200,Events!A:AM,T$2,0))</f>
        <v/>
      </c>
      <c r="U200" s="125" t="str">
        <f>IF($Q200="","",VLOOKUP($Q200,Events!A:AM,U$2,0))</f>
        <v/>
      </c>
      <c r="V200" s="125" t="str">
        <f>IF($Q200="","",VLOOKUP($Q200,Events!A:AM,V$2,0))</f>
        <v/>
      </c>
      <c r="W200" s="125" t="str">
        <f t="shared" si="13"/>
        <v/>
      </c>
      <c r="X200" s="125" t="str">
        <f>IF($Q200="","",text(VLOOKUP($Q200,Events!A:AM,X$2,0),"MMM dd")&amp;" "&amp;VLOOKUP($Q200,Events!A:AM,X$2+1,0))</f>
        <v/>
      </c>
      <c r="Y200" s="127" t="str">
        <f>IF($Q200="","",TEXT(VLOOKUP($Q200,Events!A:AM,Y$2,0),"0000"))</f>
        <v/>
      </c>
      <c r="Z200" s="127" t="str">
        <f>IF($Q200="","",TEXT(VLOOKUP($Q200,Events!A:AM,Z$2,0),"00000"))</f>
        <v/>
      </c>
      <c r="AA200" s="125" t="str">
        <f t="shared" si="14"/>
        <v/>
      </c>
      <c r="AB200" s="125" t="str">
        <f>IF($Q200="","",VLOOKUP($Q200,Events!A:AM,AB$2,0))</f>
        <v/>
      </c>
      <c r="AC200" s="125" t="str">
        <f t="shared" si="15"/>
        <v/>
      </c>
      <c r="AD200" s="125" t="str">
        <f>IF($Q200="","",IF(VLOOKUP($Q200,Events!A:AQ,AD$2,0)=1,AD$1,""))</f>
        <v/>
      </c>
      <c r="AE200" s="125" t="str">
        <f t="shared" si="16"/>
        <v/>
      </c>
      <c r="AF200" s="125" t="str">
        <f>IF($Q200="","",IF(VLOOKUP($Q200,Events!A:AQ,AF$2,0)=1,AF$1,""))</f>
        <v/>
      </c>
      <c r="AG200" s="125" t="str">
        <f t="shared" si="17"/>
        <v/>
      </c>
      <c r="AH200" s="125" t="str">
        <f>IF($Q200="","",IF(VLOOKUP($Q200,Events!A:AQ,AH$2,0)=1,AH$1,""))</f>
        <v/>
      </c>
      <c r="AI200" s="125" t="str">
        <f t="shared" si="18"/>
        <v/>
      </c>
      <c r="AJ200" s="125" t="str">
        <f>IF($Q200="","",IF(VLOOKUP($Q200,Events!A:AQ,AJ$2,0)=1,AJ$1,""))</f>
        <v/>
      </c>
      <c r="AK200" s="125" t="str">
        <f t="shared" si="19"/>
        <v/>
      </c>
      <c r="AL200" s="125" t="str">
        <f>IF($Q200="","",IF(VLOOKUP($Q200,Events!A:AQ,AL$2,0)=1,AL$1,""))</f>
        <v/>
      </c>
      <c r="AM200" s="125" t="str">
        <f t="shared" si="20"/>
        <v/>
      </c>
      <c r="AN200" s="125" t="str">
        <f>IF($Q200="","",IF(VLOOKUP($Q200,Events!A:AQ,AN$2,0)=1,AN$1,""))</f>
        <v/>
      </c>
      <c r="AO200" s="125" t="str">
        <f t="shared" si="21"/>
        <v/>
      </c>
      <c r="AP200" s="125" t="str">
        <f>IF($Q200="","",IF(VLOOKUP($Q200,Events!A:AQ,AP$2,0)=1,AP$1,""))</f>
        <v/>
      </c>
      <c r="AQ200" s="125" t="str">
        <f t="shared" si="22"/>
        <v/>
      </c>
      <c r="AR200" s="125" t="str">
        <f>IF($Q200="","",IF(VLOOKUP($Q200,Events!A:AQ,AR$2,0)=1,AR$1,""))</f>
        <v/>
      </c>
      <c r="AS200" s="125" t="str">
        <f t="shared" si="23"/>
        <v/>
      </c>
      <c r="AT200" s="125" t="str">
        <f>IF($Q200="","",IF(VLOOKUP($Q200,Events!A:AQ,AT$2,0)=1,AT$1,""))</f>
        <v/>
      </c>
      <c r="AU200" s="2" t="str">
        <f t="shared" si="24"/>
        <v/>
      </c>
      <c r="AW200" s="2"/>
      <c r="AX200" s="2"/>
      <c r="AY200" s="2"/>
    </row>
    <row r="201">
      <c r="A201" s="2">
        <v>199.0</v>
      </c>
      <c r="B201" s="2">
        <f t="shared" si="4"/>
        <v>3</v>
      </c>
      <c r="C201" s="2" t="str">
        <f>Events!AF208</f>
        <v/>
      </c>
      <c r="D201" s="2">
        <f t="shared" si="5"/>
        <v>199</v>
      </c>
      <c r="E201" s="2"/>
      <c r="F201" s="120" t="str">
        <f t="shared" si="1"/>
        <v/>
      </c>
      <c r="G201" s="2"/>
      <c r="H201" s="123" t="str">
        <f t="shared" si="6"/>
        <v/>
      </c>
      <c r="I201" s="123" t="str">
        <f t="shared" ref="I201:J201" si="417">IF($Q201="","",U201)</f>
        <v/>
      </c>
      <c r="J201" s="123" t="str">
        <f t="shared" si="417"/>
        <v/>
      </c>
      <c r="K201" s="123" t="str">
        <f t="shared" si="8"/>
        <v/>
      </c>
      <c r="L201" s="123" t="str">
        <f t="shared" ref="L201:M201" si="418">IF($Q201="","",Y201)</f>
        <v/>
      </c>
      <c r="M201" s="123" t="str">
        <f t="shared" si="418"/>
        <v/>
      </c>
      <c r="N201" s="123" t="str">
        <f t="shared" si="10"/>
        <v/>
      </c>
      <c r="O201" s="123" t="str">
        <f t="shared" si="11"/>
        <v/>
      </c>
      <c r="P201" s="2"/>
      <c r="Q201" s="125" t="str">
        <f t="shared" si="12"/>
        <v/>
      </c>
      <c r="R201" s="125"/>
      <c r="S201" s="125" t="str">
        <f>IF($Q201="","","Year "&amp;VLOOKUP($Q201,Events!A:AM,S$2,0))</f>
        <v/>
      </c>
      <c r="T201" s="125" t="str">
        <f>IF($Q201="","",VLOOKUP($Q201,Events!A:AM,T$2,0))</f>
        <v/>
      </c>
      <c r="U201" s="125" t="str">
        <f>IF($Q201="","",VLOOKUP($Q201,Events!A:AM,U$2,0))</f>
        <v/>
      </c>
      <c r="V201" s="125" t="str">
        <f>IF($Q201="","",VLOOKUP($Q201,Events!A:AM,V$2,0))</f>
        <v/>
      </c>
      <c r="W201" s="125" t="str">
        <f t="shared" si="13"/>
        <v/>
      </c>
      <c r="X201" s="125" t="str">
        <f>IF($Q201="","",text(VLOOKUP($Q201,Events!A:AM,X$2,0),"MMM dd")&amp;" "&amp;VLOOKUP($Q201,Events!A:AM,X$2+1,0))</f>
        <v/>
      </c>
      <c r="Y201" s="127" t="str">
        <f>IF($Q201="","",TEXT(VLOOKUP($Q201,Events!A:AM,Y$2,0),"0000"))</f>
        <v/>
      </c>
      <c r="Z201" s="127" t="str">
        <f>IF($Q201="","",TEXT(VLOOKUP($Q201,Events!A:AM,Z$2,0),"00000"))</f>
        <v/>
      </c>
      <c r="AA201" s="125" t="str">
        <f t="shared" si="14"/>
        <v/>
      </c>
      <c r="AB201" s="125" t="str">
        <f>IF($Q201="","",VLOOKUP($Q201,Events!A:AM,AB$2,0))</f>
        <v/>
      </c>
      <c r="AC201" s="125" t="str">
        <f t="shared" si="15"/>
        <v/>
      </c>
      <c r="AD201" s="125" t="str">
        <f>IF($Q201="","",IF(VLOOKUP($Q201,Events!A:AQ,AD$2,0)=1,AD$1,""))</f>
        <v/>
      </c>
      <c r="AE201" s="125" t="str">
        <f t="shared" si="16"/>
        <v/>
      </c>
      <c r="AF201" s="125" t="str">
        <f>IF($Q201="","",IF(VLOOKUP($Q201,Events!A:AQ,AF$2,0)=1,AF$1,""))</f>
        <v/>
      </c>
      <c r="AG201" s="125" t="str">
        <f t="shared" si="17"/>
        <v/>
      </c>
      <c r="AH201" s="125" t="str">
        <f>IF($Q201="","",IF(VLOOKUP($Q201,Events!A:AQ,AH$2,0)=1,AH$1,""))</f>
        <v/>
      </c>
      <c r="AI201" s="125" t="str">
        <f t="shared" si="18"/>
        <v/>
      </c>
      <c r="AJ201" s="125" t="str">
        <f>IF($Q201="","",IF(VLOOKUP($Q201,Events!A:AQ,AJ$2,0)=1,AJ$1,""))</f>
        <v/>
      </c>
      <c r="AK201" s="125" t="str">
        <f t="shared" si="19"/>
        <v/>
      </c>
      <c r="AL201" s="125" t="str">
        <f>IF($Q201="","",IF(VLOOKUP($Q201,Events!A:AQ,AL$2,0)=1,AL$1,""))</f>
        <v/>
      </c>
      <c r="AM201" s="125" t="str">
        <f t="shared" si="20"/>
        <v/>
      </c>
      <c r="AN201" s="125" t="str">
        <f>IF($Q201="","",IF(VLOOKUP($Q201,Events!A:AQ,AN$2,0)=1,AN$1,""))</f>
        <v/>
      </c>
      <c r="AO201" s="125" t="str">
        <f t="shared" si="21"/>
        <v/>
      </c>
      <c r="AP201" s="125" t="str">
        <f>IF($Q201="","",IF(VLOOKUP($Q201,Events!A:AQ,AP$2,0)=1,AP$1,""))</f>
        <v/>
      </c>
      <c r="AQ201" s="125" t="str">
        <f t="shared" si="22"/>
        <v/>
      </c>
      <c r="AR201" s="125" t="str">
        <f>IF($Q201="","",IF(VLOOKUP($Q201,Events!A:AQ,AR$2,0)=1,AR$1,""))</f>
        <v/>
      </c>
      <c r="AS201" s="125" t="str">
        <f t="shared" si="23"/>
        <v/>
      </c>
      <c r="AT201" s="125" t="str">
        <f>IF($Q201="","",IF(VLOOKUP($Q201,Events!A:AQ,AT$2,0)=1,AT$1,""))</f>
        <v/>
      </c>
      <c r="AU201" s="2" t="str">
        <f t="shared" si="24"/>
        <v/>
      </c>
      <c r="AW201" s="2"/>
      <c r="AX201" s="2"/>
      <c r="AY201" s="2"/>
    </row>
    <row r="202">
      <c r="A202" s="2">
        <v>200.0</v>
      </c>
      <c r="B202" s="2">
        <f t="shared" si="4"/>
        <v>3</v>
      </c>
      <c r="C202" s="2" t="str">
        <f>Events!AF209</f>
        <v/>
      </c>
      <c r="D202" s="2">
        <f t="shared" si="5"/>
        <v>200</v>
      </c>
      <c r="E202" s="2"/>
      <c r="F202" s="120" t="str">
        <f t="shared" si="1"/>
        <v/>
      </c>
      <c r="G202" s="2"/>
      <c r="H202" s="123" t="str">
        <f t="shared" si="6"/>
        <v/>
      </c>
      <c r="I202" s="123" t="str">
        <f t="shared" ref="I202:J202" si="419">IF($Q202="","",U202)</f>
        <v/>
      </c>
      <c r="J202" s="123" t="str">
        <f t="shared" si="419"/>
        <v/>
      </c>
      <c r="K202" s="123" t="str">
        <f t="shared" si="8"/>
        <v/>
      </c>
      <c r="L202" s="123" t="str">
        <f t="shared" ref="L202:M202" si="420">IF($Q202="","",Y202)</f>
        <v/>
      </c>
      <c r="M202" s="123" t="str">
        <f t="shared" si="420"/>
        <v/>
      </c>
      <c r="N202" s="123" t="str">
        <f t="shared" si="10"/>
        <v/>
      </c>
      <c r="O202" s="123" t="str">
        <f t="shared" si="11"/>
        <v/>
      </c>
      <c r="P202" s="2"/>
      <c r="Q202" s="125" t="str">
        <f t="shared" si="12"/>
        <v/>
      </c>
      <c r="R202" s="125"/>
      <c r="S202" s="125" t="str">
        <f>IF($Q202="","","Year "&amp;VLOOKUP($Q202,Events!A:AM,S$2,0))</f>
        <v/>
      </c>
      <c r="T202" s="125" t="str">
        <f>IF($Q202="","",VLOOKUP($Q202,Events!A:AM,T$2,0))</f>
        <v/>
      </c>
      <c r="U202" s="125" t="str">
        <f>IF($Q202="","",VLOOKUP($Q202,Events!A:AM,U$2,0))</f>
        <v/>
      </c>
      <c r="V202" s="125" t="str">
        <f>IF($Q202="","",VLOOKUP($Q202,Events!A:AM,V$2,0))</f>
        <v/>
      </c>
      <c r="W202" s="125" t="str">
        <f t="shared" si="13"/>
        <v/>
      </c>
      <c r="X202" s="125" t="str">
        <f>IF($Q202="","",text(VLOOKUP($Q202,Events!A:AM,X$2,0),"MMM dd")&amp;" "&amp;VLOOKUP($Q202,Events!A:AM,X$2+1,0))</f>
        <v/>
      </c>
      <c r="Y202" s="127" t="str">
        <f>IF($Q202="","",TEXT(VLOOKUP($Q202,Events!A:AM,Y$2,0),"0000"))</f>
        <v/>
      </c>
      <c r="Z202" s="127" t="str">
        <f>IF($Q202="","",TEXT(VLOOKUP($Q202,Events!A:AM,Z$2,0),"00000"))</f>
        <v/>
      </c>
      <c r="AA202" s="125" t="str">
        <f t="shared" si="14"/>
        <v/>
      </c>
      <c r="AB202" s="125" t="str">
        <f>IF($Q202="","",VLOOKUP($Q202,Events!A:AM,AB$2,0))</f>
        <v/>
      </c>
      <c r="AC202" s="125" t="str">
        <f t="shared" si="15"/>
        <v/>
      </c>
      <c r="AD202" s="125" t="str">
        <f>IF($Q202="","",IF(VLOOKUP($Q202,Events!A:AQ,AD$2,0)=1,AD$1,""))</f>
        <v/>
      </c>
      <c r="AE202" s="125" t="str">
        <f t="shared" si="16"/>
        <v/>
      </c>
      <c r="AF202" s="125" t="str">
        <f>IF($Q202="","",IF(VLOOKUP($Q202,Events!A:AQ,AF$2,0)=1,AF$1,""))</f>
        <v/>
      </c>
      <c r="AG202" s="125" t="str">
        <f t="shared" si="17"/>
        <v/>
      </c>
      <c r="AH202" s="125" t="str">
        <f>IF($Q202="","",IF(VLOOKUP($Q202,Events!A:AQ,AH$2,0)=1,AH$1,""))</f>
        <v/>
      </c>
      <c r="AI202" s="125" t="str">
        <f t="shared" si="18"/>
        <v/>
      </c>
      <c r="AJ202" s="125" t="str">
        <f>IF($Q202="","",IF(VLOOKUP($Q202,Events!A:AQ,AJ$2,0)=1,AJ$1,""))</f>
        <v/>
      </c>
      <c r="AK202" s="125" t="str">
        <f t="shared" si="19"/>
        <v/>
      </c>
      <c r="AL202" s="125" t="str">
        <f>IF($Q202="","",IF(VLOOKUP($Q202,Events!A:AQ,AL$2,0)=1,AL$1,""))</f>
        <v/>
      </c>
      <c r="AM202" s="125" t="str">
        <f t="shared" si="20"/>
        <v/>
      </c>
      <c r="AN202" s="125" t="str">
        <f>IF($Q202="","",IF(VLOOKUP($Q202,Events!A:AQ,AN$2,0)=1,AN$1,""))</f>
        <v/>
      </c>
      <c r="AO202" s="125" t="str">
        <f t="shared" si="21"/>
        <v/>
      </c>
      <c r="AP202" s="125" t="str">
        <f>IF($Q202="","",IF(VLOOKUP($Q202,Events!A:AQ,AP$2,0)=1,AP$1,""))</f>
        <v/>
      </c>
      <c r="AQ202" s="125" t="str">
        <f t="shared" si="22"/>
        <v/>
      </c>
      <c r="AR202" s="125" t="str">
        <f>IF($Q202="","",IF(VLOOKUP($Q202,Events!A:AQ,AR$2,0)=1,AR$1,""))</f>
        <v/>
      </c>
      <c r="AS202" s="125" t="str">
        <f t="shared" si="23"/>
        <v/>
      </c>
      <c r="AT202" s="125" t="str">
        <f>IF($Q202="","",IF(VLOOKUP($Q202,Events!A:AQ,AT$2,0)=1,AT$1,""))</f>
        <v/>
      </c>
      <c r="AU202" s="2" t="str">
        <f t="shared" si="24"/>
        <v/>
      </c>
      <c r="AW202" s="2"/>
      <c r="AX202" s="2"/>
      <c r="AY202" s="2"/>
    </row>
    <row r="203">
      <c r="A203" s="2">
        <v>201.0</v>
      </c>
      <c r="B203" s="2">
        <f t="shared" si="4"/>
        <v>3</v>
      </c>
      <c r="C203" s="2" t="str">
        <f>Events!AF210</f>
        <v/>
      </c>
      <c r="D203" s="2">
        <f t="shared" si="5"/>
        <v>201</v>
      </c>
      <c r="E203" s="2"/>
      <c r="F203" s="120" t="str">
        <f t="shared" si="1"/>
        <v/>
      </c>
      <c r="G203" s="2"/>
      <c r="H203" s="123" t="str">
        <f t="shared" si="6"/>
        <v/>
      </c>
      <c r="I203" s="123" t="str">
        <f t="shared" ref="I203:J203" si="421">IF($Q203="","",U203)</f>
        <v/>
      </c>
      <c r="J203" s="123" t="str">
        <f t="shared" si="421"/>
        <v/>
      </c>
      <c r="K203" s="123" t="str">
        <f t="shared" si="8"/>
        <v/>
      </c>
      <c r="L203" s="123" t="str">
        <f t="shared" ref="L203:M203" si="422">IF($Q203="","",Y203)</f>
        <v/>
      </c>
      <c r="M203" s="123" t="str">
        <f t="shared" si="422"/>
        <v/>
      </c>
      <c r="N203" s="123" t="str">
        <f t="shared" si="10"/>
        <v/>
      </c>
      <c r="O203" s="123" t="str">
        <f t="shared" si="11"/>
        <v/>
      </c>
      <c r="P203" s="2"/>
      <c r="Q203" s="125" t="str">
        <f t="shared" si="12"/>
        <v/>
      </c>
      <c r="R203" s="125"/>
      <c r="S203" s="125" t="str">
        <f>IF($Q203="","","Year "&amp;VLOOKUP($Q203,Events!A:AM,S$2,0))</f>
        <v/>
      </c>
      <c r="T203" s="125" t="str">
        <f>IF($Q203="","",VLOOKUP($Q203,Events!A:AM,T$2,0))</f>
        <v/>
      </c>
      <c r="U203" s="125" t="str">
        <f>IF($Q203="","",VLOOKUP($Q203,Events!A:AM,U$2,0))</f>
        <v/>
      </c>
      <c r="V203" s="125" t="str">
        <f>IF($Q203="","",VLOOKUP($Q203,Events!A:AM,V$2,0))</f>
        <v/>
      </c>
      <c r="W203" s="125" t="str">
        <f t="shared" si="13"/>
        <v/>
      </c>
      <c r="X203" s="125" t="str">
        <f>IF($Q203="","",text(VLOOKUP($Q203,Events!A:AM,X$2,0),"MMM dd")&amp;" "&amp;VLOOKUP($Q203,Events!A:AM,X$2+1,0))</f>
        <v/>
      </c>
      <c r="Y203" s="127" t="str">
        <f>IF($Q203="","",TEXT(VLOOKUP($Q203,Events!A:AM,Y$2,0),"0000"))</f>
        <v/>
      </c>
      <c r="Z203" s="127" t="str">
        <f>IF($Q203="","",TEXT(VLOOKUP($Q203,Events!A:AM,Z$2,0),"00000"))</f>
        <v/>
      </c>
      <c r="AA203" s="125" t="str">
        <f t="shared" si="14"/>
        <v/>
      </c>
      <c r="AB203" s="125" t="str">
        <f>IF($Q203="","",VLOOKUP($Q203,Events!A:AM,AB$2,0))</f>
        <v/>
      </c>
      <c r="AC203" s="125" t="str">
        <f t="shared" si="15"/>
        <v/>
      </c>
      <c r="AD203" s="125" t="str">
        <f>IF($Q203="","",IF(VLOOKUP($Q203,Events!A:AQ,AD$2,0)=1,AD$1,""))</f>
        <v/>
      </c>
      <c r="AE203" s="125" t="str">
        <f t="shared" si="16"/>
        <v/>
      </c>
      <c r="AF203" s="125" t="str">
        <f>IF($Q203="","",IF(VLOOKUP($Q203,Events!A:AQ,AF$2,0)=1,AF$1,""))</f>
        <v/>
      </c>
      <c r="AG203" s="125" t="str">
        <f t="shared" si="17"/>
        <v/>
      </c>
      <c r="AH203" s="125" t="str">
        <f>IF($Q203="","",IF(VLOOKUP($Q203,Events!A:AQ,AH$2,0)=1,AH$1,""))</f>
        <v/>
      </c>
      <c r="AI203" s="125" t="str">
        <f t="shared" si="18"/>
        <v/>
      </c>
      <c r="AJ203" s="125" t="str">
        <f>IF($Q203="","",IF(VLOOKUP($Q203,Events!A:AQ,AJ$2,0)=1,AJ$1,""))</f>
        <v/>
      </c>
      <c r="AK203" s="125" t="str">
        <f t="shared" si="19"/>
        <v/>
      </c>
      <c r="AL203" s="125" t="str">
        <f>IF($Q203="","",IF(VLOOKUP($Q203,Events!A:AQ,AL$2,0)=1,AL$1,""))</f>
        <v/>
      </c>
      <c r="AM203" s="125" t="str">
        <f t="shared" si="20"/>
        <v/>
      </c>
      <c r="AN203" s="125" t="str">
        <f>IF($Q203="","",IF(VLOOKUP($Q203,Events!A:AQ,AN$2,0)=1,AN$1,""))</f>
        <v/>
      </c>
      <c r="AO203" s="125" t="str">
        <f t="shared" si="21"/>
        <v/>
      </c>
      <c r="AP203" s="125" t="str">
        <f>IF($Q203="","",IF(VLOOKUP($Q203,Events!A:AQ,AP$2,0)=1,AP$1,""))</f>
        <v/>
      </c>
      <c r="AQ203" s="125" t="str">
        <f t="shared" si="22"/>
        <v/>
      </c>
      <c r="AR203" s="125" t="str">
        <f>IF($Q203="","",IF(VLOOKUP($Q203,Events!A:AQ,AR$2,0)=1,AR$1,""))</f>
        <v/>
      </c>
      <c r="AS203" s="125" t="str">
        <f t="shared" si="23"/>
        <v/>
      </c>
      <c r="AT203" s="125" t="str">
        <f>IF($Q203="","",IF(VLOOKUP($Q203,Events!A:AQ,AT$2,0)=1,AT$1,""))</f>
        <v/>
      </c>
      <c r="AU203" s="2" t="str">
        <f t="shared" si="24"/>
        <v/>
      </c>
      <c r="AW203" s="2"/>
      <c r="AX203" s="2"/>
      <c r="AY203" s="2"/>
    </row>
    <row r="204">
      <c r="A204" s="2">
        <v>202.0</v>
      </c>
      <c r="B204" s="2">
        <f t="shared" si="4"/>
        <v>3</v>
      </c>
      <c r="C204" s="2" t="str">
        <f>Events!AF211</f>
        <v/>
      </c>
      <c r="D204" s="2">
        <f t="shared" si="5"/>
        <v>202</v>
      </c>
      <c r="E204" s="2"/>
      <c r="F204" s="120" t="str">
        <f t="shared" si="1"/>
        <v/>
      </c>
      <c r="G204" s="2"/>
      <c r="H204" s="123" t="str">
        <f t="shared" si="6"/>
        <v/>
      </c>
      <c r="I204" s="123" t="str">
        <f t="shared" ref="I204:J204" si="423">IF($Q204="","",U204)</f>
        <v/>
      </c>
      <c r="J204" s="123" t="str">
        <f t="shared" si="423"/>
        <v/>
      </c>
      <c r="K204" s="123" t="str">
        <f t="shared" si="8"/>
        <v/>
      </c>
      <c r="L204" s="123" t="str">
        <f t="shared" ref="L204:M204" si="424">IF($Q204="","",Y204)</f>
        <v/>
      </c>
      <c r="M204" s="123" t="str">
        <f t="shared" si="424"/>
        <v/>
      </c>
      <c r="N204" s="123" t="str">
        <f t="shared" si="10"/>
        <v/>
      </c>
      <c r="O204" s="123" t="str">
        <f t="shared" si="11"/>
        <v/>
      </c>
      <c r="P204" s="2"/>
      <c r="Q204" s="125" t="str">
        <f t="shared" si="12"/>
        <v/>
      </c>
      <c r="R204" s="125"/>
      <c r="S204" s="125" t="str">
        <f>IF($Q204="","","Year "&amp;VLOOKUP($Q204,Events!A:AM,S$2,0))</f>
        <v/>
      </c>
      <c r="T204" s="125" t="str">
        <f>IF($Q204="","",VLOOKUP($Q204,Events!A:AM,T$2,0))</f>
        <v/>
      </c>
      <c r="U204" s="125" t="str">
        <f>IF($Q204="","",VLOOKUP($Q204,Events!A:AM,U$2,0))</f>
        <v/>
      </c>
      <c r="V204" s="125" t="str">
        <f>IF($Q204="","",VLOOKUP($Q204,Events!A:AM,V$2,0))</f>
        <v/>
      </c>
      <c r="W204" s="125" t="str">
        <f t="shared" si="13"/>
        <v/>
      </c>
      <c r="X204" s="125" t="str">
        <f>IF($Q204="","",text(VLOOKUP($Q204,Events!A:AM,X$2,0),"MMM dd")&amp;" "&amp;VLOOKUP($Q204,Events!A:AM,X$2+1,0))</f>
        <v/>
      </c>
      <c r="Y204" s="127" t="str">
        <f>IF($Q204="","",TEXT(VLOOKUP($Q204,Events!A:AM,Y$2,0),"0000"))</f>
        <v/>
      </c>
      <c r="Z204" s="127" t="str">
        <f>IF($Q204="","",TEXT(VLOOKUP($Q204,Events!A:AM,Z$2,0),"00000"))</f>
        <v/>
      </c>
      <c r="AA204" s="125" t="str">
        <f t="shared" si="14"/>
        <v/>
      </c>
      <c r="AB204" s="125" t="str">
        <f>IF($Q204="","",VLOOKUP($Q204,Events!A:AM,AB$2,0))</f>
        <v/>
      </c>
      <c r="AC204" s="125" t="str">
        <f t="shared" si="15"/>
        <v/>
      </c>
      <c r="AD204" s="125" t="str">
        <f>IF($Q204="","",IF(VLOOKUP($Q204,Events!A:AQ,AD$2,0)=1,AD$1,""))</f>
        <v/>
      </c>
      <c r="AE204" s="125" t="str">
        <f t="shared" si="16"/>
        <v/>
      </c>
      <c r="AF204" s="125" t="str">
        <f>IF($Q204="","",IF(VLOOKUP($Q204,Events!A:AQ,AF$2,0)=1,AF$1,""))</f>
        <v/>
      </c>
      <c r="AG204" s="125" t="str">
        <f t="shared" si="17"/>
        <v/>
      </c>
      <c r="AH204" s="125" t="str">
        <f>IF($Q204="","",IF(VLOOKUP($Q204,Events!A:AQ,AH$2,0)=1,AH$1,""))</f>
        <v/>
      </c>
      <c r="AI204" s="125" t="str">
        <f t="shared" si="18"/>
        <v/>
      </c>
      <c r="AJ204" s="125" t="str">
        <f>IF($Q204="","",IF(VLOOKUP($Q204,Events!A:AQ,AJ$2,0)=1,AJ$1,""))</f>
        <v/>
      </c>
      <c r="AK204" s="125" t="str">
        <f t="shared" si="19"/>
        <v/>
      </c>
      <c r="AL204" s="125" t="str">
        <f>IF($Q204="","",IF(VLOOKUP($Q204,Events!A:AQ,AL$2,0)=1,AL$1,""))</f>
        <v/>
      </c>
      <c r="AM204" s="125" t="str">
        <f t="shared" si="20"/>
        <v/>
      </c>
      <c r="AN204" s="125" t="str">
        <f>IF($Q204="","",IF(VLOOKUP($Q204,Events!A:AQ,AN$2,0)=1,AN$1,""))</f>
        <v/>
      </c>
      <c r="AO204" s="125" t="str">
        <f t="shared" si="21"/>
        <v/>
      </c>
      <c r="AP204" s="125" t="str">
        <f>IF($Q204="","",IF(VLOOKUP($Q204,Events!A:AQ,AP$2,0)=1,AP$1,""))</f>
        <v/>
      </c>
      <c r="AQ204" s="125" t="str">
        <f t="shared" si="22"/>
        <v/>
      </c>
      <c r="AR204" s="125" t="str">
        <f>IF($Q204="","",IF(VLOOKUP($Q204,Events!A:AQ,AR$2,0)=1,AR$1,""))</f>
        <v/>
      </c>
      <c r="AS204" s="125" t="str">
        <f t="shared" si="23"/>
        <v/>
      </c>
      <c r="AT204" s="125" t="str">
        <f>IF($Q204="","",IF(VLOOKUP($Q204,Events!A:AQ,AT$2,0)=1,AT$1,""))</f>
        <v/>
      </c>
      <c r="AU204" s="2" t="str">
        <f t="shared" si="24"/>
        <v/>
      </c>
      <c r="AW204" s="2"/>
      <c r="AX204" s="2"/>
      <c r="AY204" s="2"/>
    </row>
    <row r="205">
      <c r="A205" s="2">
        <v>203.0</v>
      </c>
      <c r="B205" s="2">
        <f t="shared" si="4"/>
        <v>3</v>
      </c>
      <c r="C205" s="2" t="str">
        <f>Events!AF212</f>
        <v/>
      </c>
      <c r="D205" s="2">
        <f t="shared" si="5"/>
        <v>203</v>
      </c>
      <c r="E205" s="2"/>
      <c r="F205" s="120" t="str">
        <f t="shared" si="1"/>
        <v/>
      </c>
      <c r="G205" s="2"/>
      <c r="H205" s="123" t="str">
        <f t="shared" si="6"/>
        <v/>
      </c>
      <c r="I205" s="123" t="str">
        <f t="shared" ref="I205:J205" si="425">IF($Q205="","",U205)</f>
        <v/>
      </c>
      <c r="J205" s="123" t="str">
        <f t="shared" si="425"/>
        <v/>
      </c>
      <c r="K205" s="123" t="str">
        <f t="shared" si="8"/>
        <v/>
      </c>
      <c r="L205" s="123" t="str">
        <f t="shared" ref="L205:M205" si="426">IF($Q205="","",Y205)</f>
        <v/>
      </c>
      <c r="M205" s="123" t="str">
        <f t="shared" si="426"/>
        <v/>
      </c>
      <c r="N205" s="123" t="str">
        <f t="shared" si="10"/>
        <v/>
      </c>
      <c r="O205" s="123" t="str">
        <f t="shared" si="11"/>
        <v/>
      </c>
      <c r="P205" s="2"/>
      <c r="Q205" s="125" t="str">
        <f t="shared" si="12"/>
        <v/>
      </c>
      <c r="R205" s="125"/>
      <c r="S205" s="125" t="str">
        <f>IF($Q205="","","Year "&amp;VLOOKUP($Q205,Events!A:AM,S$2,0))</f>
        <v/>
      </c>
      <c r="T205" s="125" t="str">
        <f>IF($Q205="","",VLOOKUP($Q205,Events!A:AM,T$2,0))</f>
        <v/>
      </c>
      <c r="U205" s="125" t="str">
        <f>IF($Q205="","",VLOOKUP($Q205,Events!A:AM,U$2,0))</f>
        <v/>
      </c>
      <c r="V205" s="125" t="str">
        <f>IF($Q205="","",VLOOKUP($Q205,Events!A:AM,V$2,0))</f>
        <v/>
      </c>
      <c r="W205" s="125" t="str">
        <f t="shared" si="13"/>
        <v/>
      </c>
      <c r="X205" s="125" t="str">
        <f>IF($Q205="","",text(VLOOKUP($Q205,Events!A:AM,X$2,0),"MMM dd")&amp;" "&amp;VLOOKUP($Q205,Events!A:AM,X$2+1,0))</f>
        <v/>
      </c>
      <c r="Y205" s="127" t="str">
        <f>IF($Q205="","",TEXT(VLOOKUP($Q205,Events!A:AM,Y$2,0),"0000"))</f>
        <v/>
      </c>
      <c r="Z205" s="127" t="str">
        <f>IF($Q205="","",TEXT(VLOOKUP($Q205,Events!A:AM,Z$2,0),"00000"))</f>
        <v/>
      </c>
      <c r="AA205" s="125" t="str">
        <f t="shared" si="14"/>
        <v/>
      </c>
      <c r="AB205" s="125" t="str">
        <f>IF($Q205="","",VLOOKUP($Q205,Events!A:AM,AB$2,0))</f>
        <v/>
      </c>
      <c r="AC205" s="125" t="str">
        <f t="shared" si="15"/>
        <v/>
      </c>
      <c r="AD205" s="125" t="str">
        <f>IF($Q205="","",IF(VLOOKUP($Q205,Events!A:AQ,AD$2,0)=1,AD$1,""))</f>
        <v/>
      </c>
      <c r="AE205" s="125" t="str">
        <f t="shared" si="16"/>
        <v/>
      </c>
      <c r="AF205" s="125" t="str">
        <f>IF($Q205="","",IF(VLOOKUP($Q205,Events!A:AQ,AF$2,0)=1,AF$1,""))</f>
        <v/>
      </c>
      <c r="AG205" s="125" t="str">
        <f t="shared" si="17"/>
        <v/>
      </c>
      <c r="AH205" s="125" t="str">
        <f>IF($Q205="","",IF(VLOOKUP($Q205,Events!A:AQ,AH$2,0)=1,AH$1,""))</f>
        <v/>
      </c>
      <c r="AI205" s="125" t="str">
        <f t="shared" si="18"/>
        <v/>
      </c>
      <c r="AJ205" s="125" t="str">
        <f>IF($Q205="","",IF(VLOOKUP($Q205,Events!A:AQ,AJ$2,0)=1,AJ$1,""))</f>
        <v/>
      </c>
      <c r="AK205" s="125" t="str">
        <f t="shared" si="19"/>
        <v/>
      </c>
      <c r="AL205" s="125" t="str">
        <f>IF($Q205="","",IF(VLOOKUP($Q205,Events!A:AQ,AL$2,0)=1,AL$1,""))</f>
        <v/>
      </c>
      <c r="AM205" s="125" t="str">
        <f t="shared" si="20"/>
        <v/>
      </c>
      <c r="AN205" s="125" t="str">
        <f>IF($Q205="","",IF(VLOOKUP($Q205,Events!A:AQ,AN$2,0)=1,AN$1,""))</f>
        <v/>
      </c>
      <c r="AO205" s="125" t="str">
        <f t="shared" si="21"/>
        <v/>
      </c>
      <c r="AP205" s="125" t="str">
        <f>IF($Q205="","",IF(VLOOKUP($Q205,Events!A:AQ,AP$2,0)=1,AP$1,""))</f>
        <v/>
      </c>
      <c r="AQ205" s="125" t="str">
        <f t="shared" si="22"/>
        <v/>
      </c>
      <c r="AR205" s="125" t="str">
        <f>IF($Q205="","",IF(VLOOKUP($Q205,Events!A:AQ,AR$2,0)=1,AR$1,""))</f>
        <v/>
      </c>
      <c r="AS205" s="125" t="str">
        <f t="shared" si="23"/>
        <v/>
      </c>
      <c r="AT205" s="125" t="str">
        <f>IF($Q205="","",IF(VLOOKUP($Q205,Events!A:AQ,AT$2,0)=1,AT$1,""))</f>
        <v/>
      </c>
      <c r="AU205" s="2" t="str">
        <f t="shared" si="24"/>
        <v/>
      </c>
      <c r="AW205" s="2"/>
      <c r="AX205" s="2"/>
      <c r="AY205" s="2"/>
      <c r="AZ205" s="2"/>
      <c r="BA205" s="2"/>
    </row>
    <row r="206">
      <c r="A206" s="2">
        <v>204.0</v>
      </c>
      <c r="B206" s="2">
        <f t="shared" si="4"/>
        <v>3</v>
      </c>
      <c r="C206" s="2" t="str">
        <f>Events!AF213</f>
        <v/>
      </c>
      <c r="D206" s="2">
        <f t="shared" si="5"/>
        <v>204</v>
      </c>
      <c r="E206" s="2"/>
      <c r="F206" s="120" t="str">
        <f t="shared" si="1"/>
        <v/>
      </c>
      <c r="G206" s="2"/>
      <c r="H206" s="123" t="str">
        <f t="shared" si="6"/>
        <v/>
      </c>
      <c r="I206" s="123" t="str">
        <f t="shared" ref="I206:J206" si="427">IF($Q206="","",U206)</f>
        <v/>
      </c>
      <c r="J206" s="123" t="str">
        <f t="shared" si="427"/>
        <v/>
      </c>
      <c r="K206" s="123" t="str">
        <f t="shared" si="8"/>
        <v/>
      </c>
      <c r="L206" s="123" t="str">
        <f t="shared" ref="L206:M206" si="428">IF($Q206="","",Y206)</f>
        <v/>
      </c>
      <c r="M206" s="123" t="str">
        <f t="shared" si="428"/>
        <v/>
      </c>
      <c r="N206" s="123" t="str">
        <f t="shared" si="10"/>
        <v/>
      </c>
      <c r="O206" s="123" t="str">
        <f t="shared" si="11"/>
        <v/>
      </c>
      <c r="P206" s="2"/>
      <c r="Q206" s="125" t="str">
        <f t="shared" si="12"/>
        <v/>
      </c>
      <c r="R206" s="125"/>
      <c r="S206" s="125" t="str">
        <f>IF($Q206="","","Year "&amp;VLOOKUP($Q206,Events!A:AM,S$2,0))</f>
        <v/>
      </c>
      <c r="T206" s="125" t="str">
        <f>IF($Q206="","",VLOOKUP($Q206,Events!A:AM,T$2,0))</f>
        <v/>
      </c>
      <c r="U206" s="125" t="str">
        <f>IF($Q206="","",VLOOKUP($Q206,Events!A:AM,U$2,0))</f>
        <v/>
      </c>
      <c r="V206" s="125" t="str">
        <f>IF($Q206="","",VLOOKUP($Q206,Events!A:AM,V$2,0))</f>
        <v/>
      </c>
      <c r="W206" s="125" t="str">
        <f t="shared" si="13"/>
        <v/>
      </c>
      <c r="X206" s="125" t="str">
        <f>IF($Q206="","",text(VLOOKUP($Q206,Events!A:AM,X$2,0),"MMM dd")&amp;" "&amp;VLOOKUP($Q206,Events!A:AM,X$2+1,0))</f>
        <v/>
      </c>
      <c r="Y206" s="127" t="str">
        <f>IF($Q206="","",TEXT(VLOOKUP($Q206,Events!A:AM,Y$2,0),"0000"))</f>
        <v/>
      </c>
      <c r="Z206" s="127" t="str">
        <f>IF($Q206="","",TEXT(VLOOKUP($Q206,Events!A:AM,Z$2,0),"00000"))</f>
        <v/>
      </c>
      <c r="AA206" s="125" t="str">
        <f t="shared" si="14"/>
        <v/>
      </c>
      <c r="AB206" s="125" t="str">
        <f>IF($Q206="","",VLOOKUP($Q206,Events!A:AM,AB$2,0))</f>
        <v/>
      </c>
      <c r="AC206" s="125" t="str">
        <f t="shared" si="15"/>
        <v/>
      </c>
      <c r="AD206" s="125" t="str">
        <f>IF($Q206="","",IF(VLOOKUP($Q206,Events!A:AQ,AD$2,0)=1,AD$1,""))</f>
        <v/>
      </c>
      <c r="AE206" s="125" t="str">
        <f t="shared" si="16"/>
        <v/>
      </c>
      <c r="AF206" s="125" t="str">
        <f>IF($Q206="","",IF(VLOOKUP($Q206,Events!A:AQ,AF$2,0)=1,AF$1,""))</f>
        <v/>
      </c>
      <c r="AG206" s="125" t="str">
        <f t="shared" si="17"/>
        <v/>
      </c>
      <c r="AH206" s="125" t="str">
        <f>IF($Q206="","",IF(VLOOKUP($Q206,Events!A:AQ,AH$2,0)=1,AH$1,""))</f>
        <v/>
      </c>
      <c r="AI206" s="125" t="str">
        <f t="shared" si="18"/>
        <v/>
      </c>
      <c r="AJ206" s="125" t="str">
        <f>IF($Q206="","",IF(VLOOKUP($Q206,Events!A:AQ,AJ$2,0)=1,AJ$1,""))</f>
        <v/>
      </c>
      <c r="AK206" s="125" t="str">
        <f t="shared" si="19"/>
        <v/>
      </c>
      <c r="AL206" s="125" t="str">
        <f>IF($Q206="","",IF(VLOOKUP($Q206,Events!A:AQ,AL$2,0)=1,AL$1,""))</f>
        <v/>
      </c>
      <c r="AM206" s="125" t="str">
        <f t="shared" si="20"/>
        <v/>
      </c>
      <c r="AN206" s="125" t="str">
        <f>IF($Q206="","",IF(VLOOKUP($Q206,Events!A:AQ,AN$2,0)=1,AN$1,""))</f>
        <v/>
      </c>
      <c r="AO206" s="125" t="str">
        <f t="shared" si="21"/>
        <v/>
      </c>
      <c r="AP206" s="125" t="str">
        <f>IF($Q206="","",IF(VLOOKUP($Q206,Events!A:AQ,AP$2,0)=1,AP$1,""))</f>
        <v/>
      </c>
      <c r="AQ206" s="125" t="str">
        <f t="shared" si="22"/>
        <v/>
      </c>
      <c r="AR206" s="125" t="str">
        <f>IF($Q206="","",IF(VLOOKUP($Q206,Events!A:AQ,AR$2,0)=1,AR$1,""))</f>
        <v/>
      </c>
      <c r="AS206" s="125" t="str">
        <f t="shared" si="23"/>
        <v/>
      </c>
      <c r="AT206" s="125" t="str">
        <f>IF($Q206="","",IF(VLOOKUP($Q206,Events!A:AQ,AT$2,0)=1,AT$1,""))</f>
        <v/>
      </c>
      <c r="AU206" s="2" t="str">
        <f t="shared" si="24"/>
        <v/>
      </c>
      <c r="AW206" s="2"/>
      <c r="AX206" s="2"/>
      <c r="AY206" s="2"/>
    </row>
    <row r="207">
      <c r="A207" s="2">
        <v>205.0</v>
      </c>
      <c r="B207" s="2">
        <f t="shared" si="4"/>
        <v>3</v>
      </c>
      <c r="C207" s="2" t="str">
        <f>Events!AF214</f>
        <v/>
      </c>
      <c r="D207" s="2">
        <f t="shared" si="5"/>
        <v>205</v>
      </c>
      <c r="E207" s="2"/>
      <c r="F207" s="120" t="str">
        <f t="shared" si="1"/>
        <v/>
      </c>
      <c r="G207" s="2"/>
      <c r="H207" s="123" t="str">
        <f t="shared" si="6"/>
        <v/>
      </c>
      <c r="I207" s="123" t="str">
        <f t="shared" ref="I207:J207" si="429">IF($Q207="","",U207)</f>
        <v/>
      </c>
      <c r="J207" s="123" t="str">
        <f t="shared" si="429"/>
        <v/>
      </c>
      <c r="K207" s="123" t="str">
        <f t="shared" si="8"/>
        <v/>
      </c>
      <c r="L207" s="123" t="str">
        <f t="shared" ref="L207:M207" si="430">IF($Q207="","",Y207)</f>
        <v/>
      </c>
      <c r="M207" s="123" t="str">
        <f t="shared" si="430"/>
        <v/>
      </c>
      <c r="N207" s="123" t="str">
        <f t="shared" si="10"/>
        <v/>
      </c>
      <c r="O207" s="123" t="str">
        <f t="shared" si="11"/>
        <v/>
      </c>
      <c r="P207" s="2"/>
      <c r="Q207" s="125" t="str">
        <f t="shared" si="12"/>
        <v/>
      </c>
      <c r="R207" s="125"/>
      <c r="S207" s="125" t="str">
        <f>IF($Q207="","","Year "&amp;VLOOKUP($Q207,Events!A:AM,S$2,0))</f>
        <v/>
      </c>
      <c r="T207" s="125" t="str">
        <f>IF($Q207="","",VLOOKUP($Q207,Events!A:AM,T$2,0))</f>
        <v/>
      </c>
      <c r="U207" s="125" t="str">
        <f>IF($Q207="","",VLOOKUP($Q207,Events!A:AM,U$2,0))</f>
        <v/>
      </c>
      <c r="V207" s="125" t="str">
        <f>IF($Q207="","",VLOOKUP($Q207,Events!A:AM,V$2,0))</f>
        <v/>
      </c>
      <c r="W207" s="125" t="str">
        <f t="shared" si="13"/>
        <v/>
      </c>
      <c r="X207" s="125" t="str">
        <f>IF($Q207="","",text(VLOOKUP($Q207,Events!A:AM,X$2,0),"MMM dd")&amp;" "&amp;VLOOKUP($Q207,Events!A:AM,X$2+1,0))</f>
        <v/>
      </c>
      <c r="Y207" s="127" t="str">
        <f>IF($Q207="","",TEXT(VLOOKUP($Q207,Events!A:AM,Y$2,0),"0000"))</f>
        <v/>
      </c>
      <c r="Z207" s="127" t="str">
        <f>IF($Q207="","",TEXT(VLOOKUP($Q207,Events!A:AM,Z$2,0),"00000"))</f>
        <v/>
      </c>
      <c r="AA207" s="125" t="str">
        <f t="shared" si="14"/>
        <v/>
      </c>
      <c r="AB207" s="125" t="str">
        <f>IF($Q207="","",VLOOKUP($Q207,Events!A:AM,AB$2,0))</f>
        <v/>
      </c>
      <c r="AC207" s="125" t="str">
        <f t="shared" si="15"/>
        <v/>
      </c>
      <c r="AD207" s="125" t="str">
        <f>IF($Q207="","",IF(VLOOKUP($Q207,Events!A:AQ,AD$2,0)=1,AD$1,""))</f>
        <v/>
      </c>
      <c r="AE207" s="125" t="str">
        <f t="shared" si="16"/>
        <v/>
      </c>
      <c r="AF207" s="125" t="str">
        <f>IF($Q207="","",IF(VLOOKUP($Q207,Events!A:AQ,AF$2,0)=1,AF$1,""))</f>
        <v/>
      </c>
      <c r="AG207" s="125" t="str">
        <f t="shared" si="17"/>
        <v/>
      </c>
      <c r="AH207" s="125" t="str">
        <f>IF($Q207="","",IF(VLOOKUP($Q207,Events!A:AQ,AH$2,0)=1,AH$1,""))</f>
        <v/>
      </c>
      <c r="AI207" s="125" t="str">
        <f t="shared" si="18"/>
        <v/>
      </c>
      <c r="AJ207" s="125" t="str">
        <f>IF($Q207="","",IF(VLOOKUP($Q207,Events!A:AQ,AJ$2,0)=1,AJ$1,""))</f>
        <v/>
      </c>
      <c r="AK207" s="125" t="str">
        <f t="shared" si="19"/>
        <v/>
      </c>
      <c r="AL207" s="125" t="str">
        <f>IF($Q207="","",IF(VLOOKUP($Q207,Events!A:AQ,AL$2,0)=1,AL$1,""))</f>
        <v/>
      </c>
      <c r="AM207" s="125" t="str">
        <f t="shared" si="20"/>
        <v/>
      </c>
      <c r="AN207" s="125" t="str">
        <f>IF($Q207="","",IF(VLOOKUP($Q207,Events!A:AQ,AN$2,0)=1,AN$1,""))</f>
        <v/>
      </c>
      <c r="AO207" s="125" t="str">
        <f t="shared" si="21"/>
        <v/>
      </c>
      <c r="AP207" s="125" t="str">
        <f>IF($Q207="","",IF(VLOOKUP($Q207,Events!A:AQ,AP$2,0)=1,AP$1,""))</f>
        <v/>
      </c>
      <c r="AQ207" s="125" t="str">
        <f t="shared" si="22"/>
        <v/>
      </c>
      <c r="AR207" s="125" t="str">
        <f>IF($Q207="","",IF(VLOOKUP($Q207,Events!A:AQ,AR$2,0)=1,AR$1,""))</f>
        <v/>
      </c>
      <c r="AS207" s="125" t="str">
        <f t="shared" si="23"/>
        <v/>
      </c>
      <c r="AT207" s="125" t="str">
        <f>IF($Q207="","",IF(VLOOKUP($Q207,Events!A:AQ,AT$2,0)=1,AT$1,""))</f>
        <v/>
      </c>
      <c r="AU207" s="2" t="str">
        <f t="shared" si="24"/>
        <v/>
      </c>
      <c r="AW207" s="2"/>
      <c r="AX207" s="2"/>
      <c r="AY207" s="2"/>
    </row>
    <row r="208">
      <c r="A208" s="2">
        <v>206.0</v>
      </c>
      <c r="B208" s="2">
        <f t="shared" si="4"/>
        <v>3</v>
      </c>
      <c r="C208" s="2" t="str">
        <f>Events!AF215</f>
        <v/>
      </c>
      <c r="D208" s="2">
        <f t="shared" si="5"/>
        <v>206</v>
      </c>
      <c r="E208" s="2"/>
      <c r="F208" s="120" t="str">
        <f t="shared" si="1"/>
        <v/>
      </c>
      <c r="G208" s="2"/>
      <c r="H208" s="123" t="str">
        <f t="shared" si="6"/>
        <v/>
      </c>
      <c r="I208" s="123" t="str">
        <f t="shared" ref="I208:J208" si="431">IF($Q208="","",U208)</f>
        <v/>
      </c>
      <c r="J208" s="123" t="str">
        <f t="shared" si="431"/>
        <v/>
      </c>
      <c r="K208" s="123" t="str">
        <f t="shared" si="8"/>
        <v/>
      </c>
      <c r="L208" s="123" t="str">
        <f t="shared" ref="L208:M208" si="432">IF($Q208="","",Y208)</f>
        <v/>
      </c>
      <c r="M208" s="123" t="str">
        <f t="shared" si="432"/>
        <v/>
      </c>
      <c r="N208" s="123" t="str">
        <f t="shared" si="10"/>
        <v/>
      </c>
      <c r="O208" s="123" t="str">
        <f t="shared" si="11"/>
        <v/>
      </c>
      <c r="P208" s="2"/>
      <c r="Q208" s="125" t="str">
        <f t="shared" si="12"/>
        <v/>
      </c>
      <c r="R208" s="125"/>
      <c r="S208" s="125" t="str">
        <f>IF($Q208="","","Year "&amp;VLOOKUP($Q208,Events!A:AM,S$2,0))</f>
        <v/>
      </c>
      <c r="T208" s="125" t="str">
        <f>IF($Q208="","",VLOOKUP($Q208,Events!A:AM,T$2,0))</f>
        <v/>
      </c>
      <c r="U208" s="125" t="str">
        <f>IF($Q208="","",VLOOKUP($Q208,Events!A:AM,U$2,0))</f>
        <v/>
      </c>
      <c r="V208" s="125" t="str">
        <f>IF($Q208="","",VLOOKUP($Q208,Events!A:AM,V$2,0))</f>
        <v/>
      </c>
      <c r="W208" s="125" t="str">
        <f t="shared" si="13"/>
        <v/>
      </c>
      <c r="X208" s="125" t="str">
        <f>IF($Q208="","",text(VLOOKUP($Q208,Events!A:AM,X$2,0),"MMM dd")&amp;" "&amp;VLOOKUP($Q208,Events!A:AM,X$2+1,0))</f>
        <v/>
      </c>
      <c r="Y208" s="127" t="str">
        <f>IF($Q208="","",TEXT(VLOOKUP($Q208,Events!A:AM,Y$2,0),"0000"))</f>
        <v/>
      </c>
      <c r="Z208" s="127" t="str">
        <f>IF($Q208="","",TEXT(VLOOKUP($Q208,Events!A:AM,Z$2,0),"00000"))</f>
        <v/>
      </c>
      <c r="AA208" s="125" t="str">
        <f t="shared" si="14"/>
        <v/>
      </c>
      <c r="AB208" s="125" t="str">
        <f>IF($Q208="","",VLOOKUP($Q208,Events!A:AM,AB$2,0))</f>
        <v/>
      </c>
      <c r="AC208" s="125" t="str">
        <f t="shared" si="15"/>
        <v/>
      </c>
      <c r="AD208" s="125" t="str">
        <f>IF($Q208="","",IF(VLOOKUP($Q208,Events!A:AQ,AD$2,0)=1,AD$1,""))</f>
        <v/>
      </c>
      <c r="AE208" s="125" t="str">
        <f t="shared" si="16"/>
        <v/>
      </c>
      <c r="AF208" s="125" t="str">
        <f>IF($Q208="","",IF(VLOOKUP($Q208,Events!A:AQ,AF$2,0)=1,AF$1,""))</f>
        <v/>
      </c>
      <c r="AG208" s="125" t="str">
        <f t="shared" si="17"/>
        <v/>
      </c>
      <c r="AH208" s="125" t="str">
        <f>IF($Q208="","",IF(VLOOKUP($Q208,Events!A:AQ,AH$2,0)=1,AH$1,""))</f>
        <v/>
      </c>
      <c r="AI208" s="125" t="str">
        <f t="shared" si="18"/>
        <v/>
      </c>
      <c r="AJ208" s="125" t="str">
        <f>IF($Q208="","",IF(VLOOKUP($Q208,Events!A:AQ,AJ$2,0)=1,AJ$1,""))</f>
        <v/>
      </c>
      <c r="AK208" s="125" t="str">
        <f t="shared" si="19"/>
        <v/>
      </c>
      <c r="AL208" s="125" t="str">
        <f>IF($Q208="","",IF(VLOOKUP($Q208,Events!A:AQ,AL$2,0)=1,AL$1,""))</f>
        <v/>
      </c>
      <c r="AM208" s="125" t="str">
        <f t="shared" si="20"/>
        <v/>
      </c>
      <c r="AN208" s="125" t="str">
        <f>IF($Q208="","",IF(VLOOKUP($Q208,Events!A:AQ,AN$2,0)=1,AN$1,""))</f>
        <v/>
      </c>
      <c r="AO208" s="125" t="str">
        <f t="shared" si="21"/>
        <v/>
      </c>
      <c r="AP208" s="125" t="str">
        <f>IF($Q208="","",IF(VLOOKUP($Q208,Events!A:AQ,AP$2,0)=1,AP$1,""))</f>
        <v/>
      </c>
      <c r="AQ208" s="125" t="str">
        <f t="shared" si="22"/>
        <v/>
      </c>
      <c r="AR208" s="125" t="str">
        <f>IF($Q208="","",IF(VLOOKUP($Q208,Events!A:AQ,AR$2,0)=1,AR$1,""))</f>
        <v/>
      </c>
      <c r="AS208" s="125" t="str">
        <f t="shared" si="23"/>
        <v/>
      </c>
      <c r="AT208" s="125" t="str">
        <f>IF($Q208="","",IF(VLOOKUP($Q208,Events!A:AQ,AT$2,0)=1,AT$1,""))</f>
        <v/>
      </c>
      <c r="AU208" s="2" t="str">
        <f t="shared" si="24"/>
        <v/>
      </c>
      <c r="AW208" s="2"/>
      <c r="AX208" s="2"/>
      <c r="AY208" s="128"/>
    </row>
    <row r="209">
      <c r="A209" s="2">
        <v>207.0</v>
      </c>
      <c r="B209" s="2">
        <f t="shared" si="4"/>
        <v>3</v>
      </c>
      <c r="C209" s="2" t="str">
        <f>Events!AF216</f>
        <v/>
      </c>
      <c r="D209" s="2">
        <f t="shared" si="5"/>
        <v>207</v>
      </c>
      <c r="E209" s="2"/>
      <c r="F209" s="120" t="str">
        <f t="shared" si="1"/>
        <v/>
      </c>
      <c r="G209" s="2"/>
      <c r="H209" s="123" t="str">
        <f t="shared" si="6"/>
        <v/>
      </c>
      <c r="I209" s="123" t="str">
        <f t="shared" ref="I209:J209" si="433">IF($Q209="","",U209)</f>
        <v/>
      </c>
      <c r="J209" s="123" t="str">
        <f t="shared" si="433"/>
        <v/>
      </c>
      <c r="K209" s="123" t="str">
        <f t="shared" si="8"/>
        <v/>
      </c>
      <c r="L209" s="123" t="str">
        <f t="shared" ref="L209:M209" si="434">IF($Q209="","",Y209)</f>
        <v/>
      </c>
      <c r="M209" s="123" t="str">
        <f t="shared" si="434"/>
        <v/>
      </c>
      <c r="N209" s="123" t="str">
        <f t="shared" si="10"/>
        <v/>
      </c>
      <c r="O209" s="123" t="str">
        <f t="shared" si="11"/>
        <v/>
      </c>
      <c r="P209" s="2"/>
      <c r="Q209" s="125" t="str">
        <f t="shared" si="12"/>
        <v/>
      </c>
      <c r="R209" s="125"/>
      <c r="S209" s="125" t="str">
        <f>IF($Q209="","","Year "&amp;VLOOKUP($Q209,Events!A:AM,S$2,0))</f>
        <v/>
      </c>
      <c r="T209" s="125" t="str">
        <f>IF($Q209="","",VLOOKUP($Q209,Events!A:AM,T$2,0))</f>
        <v/>
      </c>
      <c r="U209" s="125" t="str">
        <f>IF($Q209="","",VLOOKUP($Q209,Events!A:AM,U$2,0))</f>
        <v/>
      </c>
      <c r="V209" s="125" t="str">
        <f>IF($Q209="","",VLOOKUP($Q209,Events!A:AM,V$2,0))</f>
        <v/>
      </c>
      <c r="W209" s="125" t="str">
        <f t="shared" si="13"/>
        <v/>
      </c>
      <c r="X209" s="125" t="str">
        <f>IF($Q209="","",text(VLOOKUP($Q209,Events!A:AM,X$2,0),"MMM dd")&amp;" "&amp;VLOOKUP($Q209,Events!A:AM,X$2+1,0))</f>
        <v/>
      </c>
      <c r="Y209" s="127" t="str">
        <f>IF($Q209="","",TEXT(VLOOKUP($Q209,Events!A:AM,Y$2,0),"0000"))</f>
        <v/>
      </c>
      <c r="Z209" s="127" t="str">
        <f>IF($Q209="","",TEXT(VLOOKUP($Q209,Events!A:AM,Z$2,0),"00000"))</f>
        <v/>
      </c>
      <c r="AA209" s="125" t="str">
        <f t="shared" si="14"/>
        <v/>
      </c>
      <c r="AB209" s="125" t="str">
        <f>IF($Q209="","",VLOOKUP($Q209,Events!A:AM,AB$2,0))</f>
        <v/>
      </c>
      <c r="AC209" s="125" t="str">
        <f t="shared" si="15"/>
        <v/>
      </c>
      <c r="AD209" s="125" t="str">
        <f>IF($Q209="","",IF(VLOOKUP($Q209,Events!A:AQ,AD$2,0)=1,AD$1,""))</f>
        <v/>
      </c>
      <c r="AE209" s="125" t="str">
        <f t="shared" si="16"/>
        <v/>
      </c>
      <c r="AF209" s="125" t="str">
        <f>IF($Q209="","",IF(VLOOKUP($Q209,Events!A:AQ,AF$2,0)=1,AF$1,""))</f>
        <v/>
      </c>
      <c r="AG209" s="125" t="str">
        <f t="shared" si="17"/>
        <v/>
      </c>
      <c r="AH209" s="125" t="str">
        <f>IF($Q209="","",IF(VLOOKUP($Q209,Events!A:AQ,AH$2,0)=1,AH$1,""))</f>
        <v/>
      </c>
      <c r="AI209" s="125" t="str">
        <f t="shared" si="18"/>
        <v/>
      </c>
      <c r="AJ209" s="125" t="str">
        <f>IF($Q209="","",IF(VLOOKUP($Q209,Events!A:AQ,AJ$2,0)=1,AJ$1,""))</f>
        <v/>
      </c>
      <c r="AK209" s="125" t="str">
        <f t="shared" si="19"/>
        <v/>
      </c>
      <c r="AL209" s="125" t="str">
        <f>IF($Q209="","",IF(VLOOKUP($Q209,Events!A:AQ,AL$2,0)=1,AL$1,""))</f>
        <v/>
      </c>
      <c r="AM209" s="125" t="str">
        <f t="shared" si="20"/>
        <v/>
      </c>
      <c r="AN209" s="125" t="str">
        <f>IF($Q209="","",IF(VLOOKUP($Q209,Events!A:AQ,AN$2,0)=1,AN$1,""))</f>
        <v/>
      </c>
      <c r="AO209" s="125" t="str">
        <f t="shared" si="21"/>
        <v/>
      </c>
      <c r="AP209" s="125" t="str">
        <f>IF($Q209="","",IF(VLOOKUP($Q209,Events!A:AQ,AP$2,0)=1,AP$1,""))</f>
        <v/>
      </c>
      <c r="AQ209" s="125" t="str">
        <f t="shared" si="22"/>
        <v/>
      </c>
      <c r="AR209" s="125" t="str">
        <f>IF($Q209="","",IF(VLOOKUP($Q209,Events!A:AQ,AR$2,0)=1,AR$1,""))</f>
        <v/>
      </c>
      <c r="AS209" s="125" t="str">
        <f t="shared" si="23"/>
        <v/>
      </c>
      <c r="AT209" s="125" t="str">
        <f>IF($Q209="","",IF(VLOOKUP($Q209,Events!A:AQ,AT$2,0)=1,AT$1,""))</f>
        <v/>
      </c>
      <c r="AU209" s="2" t="str">
        <f t="shared" si="24"/>
        <v/>
      </c>
      <c r="AW209" s="2"/>
      <c r="AX209" s="2"/>
      <c r="AY209" s="2"/>
    </row>
    <row r="210">
      <c r="A210" s="2">
        <v>208.0</v>
      </c>
      <c r="B210" s="2">
        <f t="shared" si="4"/>
        <v>3</v>
      </c>
      <c r="C210" s="2" t="str">
        <f>Events!AF217</f>
        <v/>
      </c>
      <c r="D210" s="2">
        <f t="shared" si="5"/>
        <v>208</v>
      </c>
      <c r="E210" s="2"/>
      <c r="F210" s="120" t="str">
        <f t="shared" si="1"/>
        <v/>
      </c>
      <c r="G210" s="2"/>
      <c r="H210" s="123" t="str">
        <f t="shared" si="6"/>
        <v/>
      </c>
      <c r="I210" s="123" t="str">
        <f t="shared" ref="I210:J210" si="435">IF($Q210="","",U210)</f>
        <v/>
      </c>
      <c r="J210" s="123" t="str">
        <f t="shared" si="435"/>
        <v/>
      </c>
      <c r="K210" s="123" t="str">
        <f t="shared" si="8"/>
        <v/>
      </c>
      <c r="L210" s="123" t="str">
        <f t="shared" ref="L210:M210" si="436">IF($Q210="","",Y210)</f>
        <v/>
      </c>
      <c r="M210" s="123" t="str">
        <f t="shared" si="436"/>
        <v/>
      </c>
      <c r="N210" s="123" t="str">
        <f t="shared" si="10"/>
        <v/>
      </c>
      <c r="O210" s="123" t="str">
        <f t="shared" si="11"/>
        <v/>
      </c>
      <c r="P210" s="2"/>
      <c r="Q210" s="125" t="str">
        <f t="shared" si="12"/>
        <v/>
      </c>
      <c r="R210" s="125"/>
      <c r="S210" s="125" t="str">
        <f>IF($Q210="","","Year "&amp;VLOOKUP($Q210,Events!A:AM,S$2,0))</f>
        <v/>
      </c>
      <c r="T210" s="125" t="str">
        <f>IF($Q210="","",VLOOKUP($Q210,Events!A:AM,T$2,0))</f>
        <v/>
      </c>
      <c r="U210" s="125" t="str">
        <f>IF($Q210="","",VLOOKUP($Q210,Events!A:AM,U$2,0))</f>
        <v/>
      </c>
      <c r="V210" s="125" t="str">
        <f>IF($Q210="","",VLOOKUP($Q210,Events!A:AM,V$2,0))</f>
        <v/>
      </c>
      <c r="W210" s="125" t="str">
        <f t="shared" si="13"/>
        <v/>
      </c>
      <c r="X210" s="125" t="str">
        <f>IF($Q210="","",text(VLOOKUP($Q210,Events!A:AM,X$2,0),"MMM dd")&amp;" "&amp;VLOOKUP($Q210,Events!A:AM,X$2+1,0))</f>
        <v/>
      </c>
      <c r="Y210" s="127" t="str">
        <f>IF($Q210="","",TEXT(VLOOKUP($Q210,Events!A:AM,Y$2,0),"0000"))</f>
        <v/>
      </c>
      <c r="Z210" s="127" t="str">
        <f>IF($Q210="","",TEXT(VLOOKUP($Q210,Events!A:AM,Z$2,0),"00000"))</f>
        <v/>
      </c>
      <c r="AA210" s="125" t="str">
        <f t="shared" si="14"/>
        <v/>
      </c>
      <c r="AB210" s="125" t="str">
        <f>IF($Q210="","",VLOOKUP($Q210,Events!A:AM,AB$2,0))</f>
        <v/>
      </c>
      <c r="AC210" s="125" t="str">
        <f t="shared" si="15"/>
        <v/>
      </c>
      <c r="AD210" s="125" t="str">
        <f>IF($Q210="","",IF(VLOOKUP($Q210,Events!A:AQ,AD$2,0)=1,AD$1,""))</f>
        <v/>
      </c>
      <c r="AE210" s="125" t="str">
        <f t="shared" si="16"/>
        <v/>
      </c>
      <c r="AF210" s="125" t="str">
        <f>IF($Q210="","",IF(VLOOKUP($Q210,Events!A:AQ,AF$2,0)=1,AF$1,""))</f>
        <v/>
      </c>
      <c r="AG210" s="125" t="str">
        <f t="shared" si="17"/>
        <v/>
      </c>
      <c r="AH210" s="125" t="str">
        <f>IF($Q210="","",IF(VLOOKUP($Q210,Events!A:AQ,AH$2,0)=1,AH$1,""))</f>
        <v/>
      </c>
      <c r="AI210" s="125" t="str">
        <f t="shared" si="18"/>
        <v/>
      </c>
      <c r="AJ210" s="125" t="str">
        <f>IF($Q210="","",IF(VLOOKUP($Q210,Events!A:AQ,AJ$2,0)=1,AJ$1,""))</f>
        <v/>
      </c>
      <c r="AK210" s="125" t="str">
        <f t="shared" si="19"/>
        <v/>
      </c>
      <c r="AL210" s="125" t="str">
        <f>IF($Q210="","",IF(VLOOKUP($Q210,Events!A:AQ,AL$2,0)=1,AL$1,""))</f>
        <v/>
      </c>
      <c r="AM210" s="125" t="str">
        <f t="shared" si="20"/>
        <v/>
      </c>
      <c r="AN210" s="125" t="str">
        <f>IF($Q210="","",IF(VLOOKUP($Q210,Events!A:AQ,AN$2,0)=1,AN$1,""))</f>
        <v/>
      </c>
      <c r="AO210" s="125" t="str">
        <f t="shared" si="21"/>
        <v/>
      </c>
      <c r="AP210" s="125" t="str">
        <f>IF($Q210="","",IF(VLOOKUP($Q210,Events!A:AQ,AP$2,0)=1,AP$1,""))</f>
        <v/>
      </c>
      <c r="AQ210" s="125" t="str">
        <f t="shared" si="22"/>
        <v/>
      </c>
      <c r="AR210" s="125" t="str">
        <f>IF($Q210="","",IF(VLOOKUP($Q210,Events!A:AQ,AR$2,0)=1,AR$1,""))</f>
        <v/>
      </c>
      <c r="AS210" s="125" t="str">
        <f t="shared" si="23"/>
        <v/>
      </c>
      <c r="AT210" s="125" t="str">
        <f>IF($Q210="","",IF(VLOOKUP($Q210,Events!A:AQ,AT$2,0)=1,AT$1,""))</f>
        <v/>
      </c>
      <c r="AU210" s="2" t="str">
        <f t="shared" si="24"/>
        <v/>
      </c>
      <c r="AW210" s="2"/>
      <c r="AX210" s="2"/>
      <c r="AY210" s="2"/>
    </row>
    <row r="211">
      <c r="A211" s="2">
        <v>209.0</v>
      </c>
      <c r="B211" s="2">
        <f t="shared" si="4"/>
        <v>3</v>
      </c>
      <c r="C211" s="2" t="str">
        <f>Events!AF218</f>
        <v/>
      </c>
      <c r="D211" s="2">
        <f t="shared" si="5"/>
        <v>209</v>
      </c>
      <c r="E211" s="2"/>
      <c r="F211" s="120" t="str">
        <f t="shared" si="1"/>
        <v/>
      </c>
      <c r="G211" s="2"/>
      <c r="H211" s="123" t="str">
        <f t="shared" si="6"/>
        <v/>
      </c>
      <c r="I211" s="123" t="str">
        <f t="shared" ref="I211:J211" si="437">IF($Q211="","",U211)</f>
        <v/>
      </c>
      <c r="J211" s="123" t="str">
        <f t="shared" si="437"/>
        <v/>
      </c>
      <c r="K211" s="123" t="str">
        <f t="shared" si="8"/>
        <v/>
      </c>
      <c r="L211" s="123" t="str">
        <f t="shared" ref="L211:M211" si="438">IF($Q211="","",Y211)</f>
        <v/>
      </c>
      <c r="M211" s="123" t="str">
        <f t="shared" si="438"/>
        <v/>
      </c>
      <c r="N211" s="123" t="str">
        <f t="shared" si="10"/>
        <v/>
      </c>
      <c r="O211" s="123" t="str">
        <f t="shared" si="11"/>
        <v/>
      </c>
      <c r="P211" s="2"/>
      <c r="Q211" s="125" t="str">
        <f t="shared" si="12"/>
        <v/>
      </c>
      <c r="R211" s="125"/>
      <c r="S211" s="125" t="str">
        <f>IF($Q211="","","Year "&amp;VLOOKUP($Q211,Events!A:AM,S$2,0))</f>
        <v/>
      </c>
      <c r="T211" s="125" t="str">
        <f>IF($Q211="","",VLOOKUP($Q211,Events!A:AM,T$2,0))</f>
        <v/>
      </c>
      <c r="U211" s="125" t="str">
        <f>IF($Q211="","",VLOOKUP($Q211,Events!A:AM,U$2,0))</f>
        <v/>
      </c>
      <c r="V211" s="125" t="str">
        <f>IF($Q211="","",VLOOKUP($Q211,Events!A:AM,V$2,0))</f>
        <v/>
      </c>
      <c r="W211" s="125" t="str">
        <f t="shared" si="13"/>
        <v/>
      </c>
      <c r="X211" s="125" t="str">
        <f>IF($Q211="","",text(VLOOKUP($Q211,Events!A:AM,X$2,0),"MMM dd")&amp;" "&amp;VLOOKUP($Q211,Events!A:AM,X$2+1,0))</f>
        <v/>
      </c>
      <c r="Y211" s="127" t="str">
        <f>IF($Q211="","",TEXT(VLOOKUP($Q211,Events!A:AM,Y$2,0),"0000"))</f>
        <v/>
      </c>
      <c r="Z211" s="127" t="str">
        <f>IF($Q211="","",TEXT(VLOOKUP($Q211,Events!A:AM,Z$2,0),"00000"))</f>
        <v/>
      </c>
      <c r="AA211" s="125" t="str">
        <f t="shared" si="14"/>
        <v/>
      </c>
      <c r="AB211" s="125" t="str">
        <f>IF($Q211="","",VLOOKUP($Q211,Events!A:AM,AB$2,0))</f>
        <v/>
      </c>
      <c r="AC211" s="125" t="str">
        <f t="shared" si="15"/>
        <v/>
      </c>
      <c r="AD211" s="125" t="str">
        <f>IF($Q211="","",IF(VLOOKUP($Q211,Events!A:AQ,AD$2,0)=1,AD$1,""))</f>
        <v/>
      </c>
      <c r="AE211" s="125" t="str">
        <f t="shared" si="16"/>
        <v/>
      </c>
      <c r="AF211" s="125" t="str">
        <f>IF($Q211="","",IF(VLOOKUP($Q211,Events!A:AQ,AF$2,0)=1,AF$1,""))</f>
        <v/>
      </c>
      <c r="AG211" s="125" t="str">
        <f t="shared" si="17"/>
        <v/>
      </c>
      <c r="AH211" s="125" t="str">
        <f>IF($Q211="","",IF(VLOOKUP($Q211,Events!A:AQ,AH$2,0)=1,AH$1,""))</f>
        <v/>
      </c>
      <c r="AI211" s="125" t="str">
        <f t="shared" si="18"/>
        <v/>
      </c>
      <c r="AJ211" s="125" t="str">
        <f>IF($Q211="","",IF(VLOOKUP($Q211,Events!A:AQ,AJ$2,0)=1,AJ$1,""))</f>
        <v/>
      </c>
      <c r="AK211" s="125" t="str">
        <f t="shared" si="19"/>
        <v/>
      </c>
      <c r="AL211" s="125" t="str">
        <f>IF($Q211="","",IF(VLOOKUP($Q211,Events!A:AQ,AL$2,0)=1,AL$1,""))</f>
        <v/>
      </c>
      <c r="AM211" s="125" t="str">
        <f t="shared" si="20"/>
        <v/>
      </c>
      <c r="AN211" s="125" t="str">
        <f>IF($Q211="","",IF(VLOOKUP($Q211,Events!A:AQ,AN$2,0)=1,AN$1,""))</f>
        <v/>
      </c>
      <c r="AO211" s="125" t="str">
        <f t="shared" si="21"/>
        <v/>
      </c>
      <c r="AP211" s="125" t="str">
        <f>IF($Q211="","",IF(VLOOKUP($Q211,Events!A:AQ,AP$2,0)=1,AP$1,""))</f>
        <v/>
      </c>
      <c r="AQ211" s="125" t="str">
        <f t="shared" si="22"/>
        <v/>
      </c>
      <c r="AR211" s="125" t="str">
        <f>IF($Q211="","",IF(VLOOKUP($Q211,Events!A:AQ,AR$2,0)=1,AR$1,""))</f>
        <v/>
      </c>
      <c r="AS211" s="125" t="str">
        <f t="shared" si="23"/>
        <v/>
      </c>
      <c r="AT211" s="125" t="str">
        <f>IF($Q211="","",IF(VLOOKUP($Q211,Events!A:AQ,AT$2,0)=1,AT$1,""))</f>
        <v/>
      </c>
      <c r="AU211" s="2" t="str">
        <f t="shared" si="24"/>
        <v/>
      </c>
      <c r="AW211" s="2"/>
      <c r="AX211" s="2"/>
      <c r="AY211" s="2"/>
    </row>
    <row r="212">
      <c r="A212" s="2">
        <v>210.0</v>
      </c>
      <c r="B212" s="2">
        <f t="shared" si="4"/>
        <v>3</v>
      </c>
      <c r="C212" s="2" t="str">
        <f>Events!AF219</f>
        <v/>
      </c>
      <c r="D212" s="2">
        <f t="shared" si="5"/>
        <v>210</v>
      </c>
      <c r="E212" s="2"/>
      <c r="F212" s="120" t="str">
        <f t="shared" si="1"/>
        <v/>
      </c>
      <c r="G212" s="2"/>
      <c r="H212" s="123" t="str">
        <f t="shared" si="6"/>
        <v/>
      </c>
      <c r="I212" s="123" t="str">
        <f t="shared" ref="I212:J212" si="439">IF($Q212="","",U212)</f>
        <v/>
      </c>
      <c r="J212" s="123" t="str">
        <f t="shared" si="439"/>
        <v/>
      </c>
      <c r="K212" s="123" t="str">
        <f t="shared" si="8"/>
        <v/>
      </c>
      <c r="L212" s="123" t="str">
        <f t="shared" ref="L212:M212" si="440">IF($Q212="","",Y212)</f>
        <v/>
      </c>
      <c r="M212" s="123" t="str">
        <f t="shared" si="440"/>
        <v/>
      </c>
      <c r="N212" s="123" t="str">
        <f t="shared" si="10"/>
        <v/>
      </c>
      <c r="O212" s="123" t="str">
        <f t="shared" si="11"/>
        <v/>
      </c>
      <c r="P212" s="2"/>
      <c r="Q212" s="125" t="str">
        <f t="shared" si="12"/>
        <v/>
      </c>
      <c r="R212" s="125"/>
      <c r="S212" s="125" t="str">
        <f>IF($Q212="","","Year "&amp;VLOOKUP($Q212,Events!A:AM,S$2,0))</f>
        <v/>
      </c>
      <c r="T212" s="125" t="str">
        <f>IF($Q212="","",VLOOKUP($Q212,Events!A:AM,T$2,0))</f>
        <v/>
      </c>
      <c r="U212" s="125" t="str">
        <f>IF($Q212="","",VLOOKUP($Q212,Events!A:AM,U$2,0))</f>
        <v/>
      </c>
      <c r="V212" s="125" t="str">
        <f>IF($Q212="","",VLOOKUP($Q212,Events!A:AM,V$2,0))</f>
        <v/>
      </c>
      <c r="W212" s="125" t="str">
        <f t="shared" si="13"/>
        <v/>
      </c>
      <c r="X212" s="125" t="str">
        <f>IF($Q212="","",text(VLOOKUP($Q212,Events!A:AM,X$2,0),"MMM dd")&amp;" "&amp;VLOOKUP($Q212,Events!A:AM,X$2+1,0))</f>
        <v/>
      </c>
      <c r="Y212" s="127" t="str">
        <f>IF($Q212="","",TEXT(VLOOKUP($Q212,Events!A:AM,Y$2,0),"0000"))</f>
        <v/>
      </c>
      <c r="Z212" s="127" t="str">
        <f>IF($Q212="","",TEXT(VLOOKUP($Q212,Events!A:AM,Z$2,0),"00000"))</f>
        <v/>
      </c>
      <c r="AA212" s="125" t="str">
        <f t="shared" si="14"/>
        <v/>
      </c>
      <c r="AB212" s="125" t="str">
        <f>IF($Q212="","",VLOOKUP($Q212,Events!A:AM,AB$2,0))</f>
        <v/>
      </c>
      <c r="AC212" s="125" t="str">
        <f t="shared" si="15"/>
        <v/>
      </c>
      <c r="AD212" s="125" t="str">
        <f>IF($Q212="","",IF(VLOOKUP($Q212,Events!A:AQ,AD$2,0)=1,AD$1,""))</f>
        <v/>
      </c>
      <c r="AE212" s="125" t="str">
        <f t="shared" si="16"/>
        <v/>
      </c>
      <c r="AF212" s="125" t="str">
        <f>IF($Q212="","",IF(VLOOKUP($Q212,Events!A:AQ,AF$2,0)=1,AF$1,""))</f>
        <v/>
      </c>
      <c r="AG212" s="125" t="str">
        <f t="shared" si="17"/>
        <v/>
      </c>
      <c r="AH212" s="125" t="str">
        <f>IF($Q212="","",IF(VLOOKUP($Q212,Events!A:AQ,AH$2,0)=1,AH$1,""))</f>
        <v/>
      </c>
      <c r="AI212" s="125" t="str">
        <f t="shared" si="18"/>
        <v/>
      </c>
      <c r="AJ212" s="125" t="str">
        <f>IF($Q212="","",IF(VLOOKUP($Q212,Events!A:AQ,AJ$2,0)=1,AJ$1,""))</f>
        <v/>
      </c>
      <c r="AK212" s="125" t="str">
        <f t="shared" si="19"/>
        <v/>
      </c>
      <c r="AL212" s="125" t="str">
        <f>IF($Q212="","",IF(VLOOKUP($Q212,Events!A:AQ,AL$2,0)=1,AL$1,""))</f>
        <v/>
      </c>
      <c r="AM212" s="125" t="str">
        <f t="shared" si="20"/>
        <v/>
      </c>
      <c r="AN212" s="125" t="str">
        <f>IF($Q212="","",IF(VLOOKUP($Q212,Events!A:AQ,AN$2,0)=1,AN$1,""))</f>
        <v/>
      </c>
      <c r="AO212" s="125" t="str">
        <f t="shared" si="21"/>
        <v/>
      </c>
      <c r="AP212" s="125" t="str">
        <f>IF($Q212="","",IF(VLOOKUP($Q212,Events!A:AQ,AP$2,0)=1,AP$1,""))</f>
        <v/>
      </c>
      <c r="AQ212" s="125" t="str">
        <f t="shared" si="22"/>
        <v/>
      </c>
      <c r="AR212" s="125" t="str">
        <f>IF($Q212="","",IF(VLOOKUP($Q212,Events!A:AQ,AR$2,0)=1,AR$1,""))</f>
        <v/>
      </c>
      <c r="AS212" s="125" t="str">
        <f t="shared" si="23"/>
        <v/>
      </c>
      <c r="AT212" s="125" t="str">
        <f>IF($Q212="","",IF(VLOOKUP($Q212,Events!A:AQ,AT$2,0)=1,AT$1,""))</f>
        <v/>
      </c>
      <c r="AU212" s="2" t="str">
        <f t="shared" si="24"/>
        <v/>
      </c>
      <c r="AW212" s="2"/>
      <c r="AX212" s="2"/>
      <c r="AY212" s="2"/>
    </row>
    <row r="213">
      <c r="A213" s="2">
        <v>211.0</v>
      </c>
      <c r="B213" s="2">
        <f t="shared" si="4"/>
        <v>3</v>
      </c>
      <c r="C213" s="2" t="str">
        <f>Events!AF220</f>
        <v/>
      </c>
      <c r="D213" s="2">
        <f t="shared" si="5"/>
        <v>211</v>
      </c>
      <c r="E213" s="2"/>
      <c r="F213" s="120" t="str">
        <f t="shared" si="1"/>
        <v/>
      </c>
      <c r="G213" s="2"/>
      <c r="H213" s="123" t="str">
        <f t="shared" si="6"/>
        <v/>
      </c>
      <c r="I213" s="123" t="str">
        <f t="shared" ref="I213:J213" si="441">IF($Q213="","",U213)</f>
        <v/>
      </c>
      <c r="J213" s="123" t="str">
        <f t="shared" si="441"/>
        <v/>
      </c>
      <c r="K213" s="123" t="str">
        <f t="shared" si="8"/>
        <v/>
      </c>
      <c r="L213" s="123" t="str">
        <f t="shared" ref="L213:M213" si="442">IF($Q213="","",Y213)</f>
        <v/>
      </c>
      <c r="M213" s="123" t="str">
        <f t="shared" si="442"/>
        <v/>
      </c>
      <c r="N213" s="123" t="str">
        <f t="shared" si="10"/>
        <v/>
      </c>
      <c r="O213" s="123" t="str">
        <f t="shared" si="11"/>
        <v/>
      </c>
      <c r="P213" s="2"/>
      <c r="Q213" s="125" t="str">
        <f t="shared" si="12"/>
        <v/>
      </c>
      <c r="R213" s="125"/>
      <c r="S213" s="125" t="str">
        <f>IF($Q213="","","Year "&amp;VLOOKUP($Q213,Events!A:AM,S$2,0))</f>
        <v/>
      </c>
      <c r="T213" s="125" t="str">
        <f>IF($Q213="","",VLOOKUP($Q213,Events!A:AM,T$2,0))</f>
        <v/>
      </c>
      <c r="U213" s="125" t="str">
        <f>IF($Q213="","",VLOOKUP($Q213,Events!A:AM,U$2,0))</f>
        <v/>
      </c>
      <c r="V213" s="125" t="str">
        <f>IF($Q213="","",VLOOKUP($Q213,Events!A:AM,V$2,0))</f>
        <v/>
      </c>
      <c r="W213" s="125" t="str">
        <f t="shared" si="13"/>
        <v/>
      </c>
      <c r="X213" s="125" t="str">
        <f>IF($Q213="","",text(VLOOKUP($Q213,Events!A:AM,X$2,0),"MMM dd")&amp;" "&amp;VLOOKUP($Q213,Events!A:AM,X$2+1,0))</f>
        <v/>
      </c>
      <c r="Y213" s="127" t="str">
        <f>IF($Q213="","",TEXT(VLOOKUP($Q213,Events!A:AM,Y$2,0),"0000"))</f>
        <v/>
      </c>
      <c r="Z213" s="127" t="str">
        <f>IF($Q213="","",TEXT(VLOOKUP($Q213,Events!A:AM,Z$2,0),"00000"))</f>
        <v/>
      </c>
      <c r="AA213" s="125" t="str">
        <f t="shared" si="14"/>
        <v/>
      </c>
      <c r="AB213" s="125" t="str">
        <f>IF($Q213="","",VLOOKUP($Q213,Events!A:AM,AB$2,0))</f>
        <v/>
      </c>
      <c r="AC213" s="125" t="str">
        <f t="shared" si="15"/>
        <v/>
      </c>
      <c r="AD213" s="125" t="str">
        <f>IF($Q213="","",IF(VLOOKUP($Q213,Events!A:AQ,AD$2,0)=1,AD$1,""))</f>
        <v/>
      </c>
      <c r="AE213" s="125" t="str">
        <f t="shared" si="16"/>
        <v/>
      </c>
      <c r="AF213" s="125" t="str">
        <f>IF($Q213="","",IF(VLOOKUP($Q213,Events!A:AQ,AF$2,0)=1,AF$1,""))</f>
        <v/>
      </c>
      <c r="AG213" s="125" t="str">
        <f t="shared" si="17"/>
        <v/>
      </c>
      <c r="AH213" s="125" t="str">
        <f>IF($Q213="","",IF(VLOOKUP($Q213,Events!A:AQ,AH$2,0)=1,AH$1,""))</f>
        <v/>
      </c>
      <c r="AI213" s="125" t="str">
        <f t="shared" si="18"/>
        <v/>
      </c>
      <c r="AJ213" s="125" t="str">
        <f>IF($Q213="","",IF(VLOOKUP($Q213,Events!A:AQ,AJ$2,0)=1,AJ$1,""))</f>
        <v/>
      </c>
      <c r="AK213" s="125" t="str">
        <f t="shared" si="19"/>
        <v/>
      </c>
      <c r="AL213" s="125" t="str">
        <f>IF($Q213="","",IF(VLOOKUP($Q213,Events!A:AQ,AL$2,0)=1,AL$1,""))</f>
        <v/>
      </c>
      <c r="AM213" s="125" t="str">
        <f t="shared" si="20"/>
        <v/>
      </c>
      <c r="AN213" s="125" t="str">
        <f>IF($Q213="","",IF(VLOOKUP($Q213,Events!A:AQ,AN$2,0)=1,AN$1,""))</f>
        <v/>
      </c>
      <c r="AO213" s="125" t="str">
        <f t="shared" si="21"/>
        <v/>
      </c>
      <c r="AP213" s="125" t="str">
        <f>IF($Q213="","",IF(VLOOKUP($Q213,Events!A:AQ,AP$2,0)=1,AP$1,""))</f>
        <v/>
      </c>
      <c r="AQ213" s="125" t="str">
        <f t="shared" si="22"/>
        <v/>
      </c>
      <c r="AR213" s="125" t="str">
        <f>IF($Q213="","",IF(VLOOKUP($Q213,Events!A:AQ,AR$2,0)=1,AR$1,""))</f>
        <v/>
      </c>
      <c r="AS213" s="125" t="str">
        <f t="shared" si="23"/>
        <v/>
      </c>
      <c r="AT213" s="125" t="str">
        <f>IF($Q213="","",IF(VLOOKUP($Q213,Events!A:AQ,AT$2,0)=1,AT$1,""))</f>
        <v/>
      </c>
      <c r="AU213" s="2" t="str">
        <f t="shared" si="24"/>
        <v/>
      </c>
      <c r="AW213" s="2"/>
      <c r="AX213" s="2"/>
      <c r="AY213" s="2"/>
    </row>
    <row r="214">
      <c r="A214" s="2">
        <v>212.0</v>
      </c>
      <c r="B214" s="2">
        <f t="shared" si="4"/>
        <v>3</v>
      </c>
      <c r="C214" s="2" t="str">
        <f>Events!AF221</f>
        <v/>
      </c>
      <c r="D214" s="2">
        <f t="shared" si="5"/>
        <v>212</v>
      </c>
      <c r="E214" s="2"/>
      <c r="F214" s="120" t="str">
        <f t="shared" si="1"/>
        <v/>
      </c>
      <c r="G214" s="2"/>
      <c r="H214" s="123" t="str">
        <f t="shared" si="6"/>
        <v/>
      </c>
      <c r="I214" s="123" t="str">
        <f t="shared" ref="I214:J214" si="443">IF($Q214="","",U214)</f>
        <v/>
      </c>
      <c r="J214" s="123" t="str">
        <f t="shared" si="443"/>
        <v/>
      </c>
      <c r="K214" s="123" t="str">
        <f t="shared" si="8"/>
        <v/>
      </c>
      <c r="L214" s="123" t="str">
        <f t="shared" ref="L214:M214" si="444">IF($Q214="","",Y214)</f>
        <v/>
      </c>
      <c r="M214" s="123" t="str">
        <f t="shared" si="444"/>
        <v/>
      </c>
      <c r="N214" s="123" t="str">
        <f t="shared" si="10"/>
        <v/>
      </c>
      <c r="O214" s="123" t="str">
        <f t="shared" si="11"/>
        <v/>
      </c>
      <c r="P214" s="2"/>
      <c r="Q214" s="125" t="str">
        <f t="shared" si="12"/>
        <v/>
      </c>
      <c r="R214" s="125"/>
      <c r="S214" s="125" t="str">
        <f>IF($Q214="","","Year "&amp;VLOOKUP($Q214,Events!A:AM,S$2,0))</f>
        <v/>
      </c>
      <c r="T214" s="125" t="str">
        <f>IF($Q214="","",VLOOKUP($Q214,Events!A:AM,T$2,0))</f>
        <v/>
      </c>
      <c r="U214" s="125" t="str">
        <f>IF($Q214="","",VLOOKUP($Q214,Events!A:AM,U$2,0))</f>
        <v/>
      </c>
      <c r="V214" s="125" t="str">
        <f>IF($Q214="","",VLOOKUP($Q214,Events!A:AM,V$2,0))</f>
        <v/>
      </c>
      <c r="W214" s="125" t="str">
        <f t="shared" si="13"/>
        <v/>
      </c>
      <c r="X214" s="125" t="str">
        <f>IF($Q214="","",text(VLOOKUP($Q214,Events!A:AM,X$2,0),"MMM dd")&amp;" "&amp;VLOOKUP($Q214,Events!A:AM,X$2+1,0))</f>
        <v/>
      </c>
      <c r="Y214" s="127" t="str">
        <f>IF($Q214="","",TEXT(VLOOKUP($Q214,Events!A:AM,Y$2,0),"0000"))</f>
        <v/>
      </c>
      <c r="Z214" s="127" t="str">
        <f>IF($Q214="","",TEXT(VLOOKUP($Q214,Events!A:AM,Z$2,0),"00000"))</f>
        <v/>
      </c>
      <c r="AA214" s="125" t="str">
        <f t="shared" si="14"/>
        <v/>
      </c>
      <c r="AB214" s="125" t="str">
        <f>IF($Q214="","",VLOOKUP($Q214,Events!A:AM,AB$2,0))</f>
        <v/>
      </c>
      <c r="AC214" s="125" t="str">
        <f t="shared" si="15"/>
        <v/>
      </c>
      <c r="AD214" s="125" t="str">
        <f>IF($Q214="","",IF(VLOOKUP($Q214,Events!A:AQ,AD$2,0)=1,AD$1,""))</f>
        <v/>
      </c>
      <c r="AE214" s="125" t="str">
        <f t="shared" si="16"/>
        <v/>
      </c>
      <c r="AF214" s="125" t="str">
        <f>IF($Q214="","",IF(VLOOKUP($Q214,Events!A:AQ,AF$2,0)=1,AF$1,""))</f>
        <v/>
      </c>
      <c r="AG214" s="125" t="str">
        <f t="shared" si="17"/>
        <v/>
      </c>
      <c r="AH214" s="125" t="str">
        <f>IF($Q214="","",IF(VLOOKUP($Q214,Events!A:AQ,AH$2,0)=1,AH$1,""))</f>
        <v/>
      </c>
      <c r="AI214" s="125" t="str">
        <f t="shared" si="18"/>
        <v/>
      </c>
      <c r="AJ214" s="125" t="str">
        <f>IF($Q214="","",IF(VLOOKUP($Q214,Events!A:AQ,AJ$2,0)=1,AJ$1,""))</f>
        <v/>
      </c>
      <c r="AK214" s="125" t="str">
        <f t="shared" si="19"/>
        <v/>
      </c>
      <c r="AL214" s="125" t="str">
        <f>IF($Q214="","",IF(VLOOKUP($Q214,Events!A:AQ,AL$2,0)=1,AL$1,""))</f>
        <v/>
      </c>
      <c r="AM214" s="125" t="str">
        <f t="shared" si="20"/>
        <v/>
      </c>
      <c r="AN214" s="125" t="str">
        <f>IF($Q214="","",IF(VLOOKUP($Q214,Events!A:AQ,AN$2,0)=1,AN$1,""))</f>
        <v/>
      </c>
      <c r="AO214" s="125" t="str">
        <f t="shared" si="21"/>
        <v/>
      </c>
      <c r="AP214" s="125" t="str">
        <f>IF($Q214="","",IF(VLOOKUP($Q214,Events!A:AQ,AP$2,0)=1,AP$1,""))</f>
        <v/>
      </c>
      <c r="AQ214" s="125" t="str">
        <f t="shared" si="22"/>
        <v/>
      </c>
      <c r="AR214" s="125" t="str">
        <f>IF($Q214="","",IF(VLOOKUP($Q214,Events!A:AQ,AR$2,0)=1,AR$1,""))</f>
        <v/>
      </c>
      <c r="AS214" s="125" t="str">
        <f t="shared" si="23"/>
        <v/>
      </c>
      <c r="AT214" s="125" t="str">
        <f>IF($Q214="","",IF(VLOOKUP($Q214,Events!A:AQ,AT$2,0)=1,AT$1,""))</f>
        <v/>
      </c>
      <c r="AU214" s="2" t="str">
        <f t="shared" si="24"/>
        <v/>
      </c>
      <c r="AW214" s="2"/>
      <c r="AX214" s="2"/>
      <c r="AY214" s="2"/>
    </row>
    <row r="215">
      <c r="A215" s="2">
        <v>213.0</v>
      </c>
      <c r="B215" s="2">
        <f t="shared" si="4"/>
        <v>3</v>
      </c>
      <c r="C215" s="2" t="str">
        <f>Events!AF222</f>
        <v/>
      </c>
      <c r="D215" s="2">
        <f t="shared" si="5"/>
        <v>213</v>
      </c>
      <c r="E215" s="2"/>
      <c r="F215" s="120" t="str">
        <f t="shared" si="1"/>
        <v/>
      </c>
      <c r="G215" s="2"/>
      <c r="H215" s="123" t="str">
        <f t="shared" si="6"/>
        <v/>
      </c>
      <c r="I215" s="123" t="str">
        <f t="shared" ref="I215:J215" si="445">IF($Q215="","",U215)</f>
        <v/>
      </c>
      <c r="J215" s="123" t="str">
        <f t="shared" si="445"/>
        <v/>
      </c>
      <c r="K215" s="123" t="str">
        <f t="shared" si="8"/>
        <v/>
      </c>
      <c r="L215" s="123" t="str">
        <f t="shared" ref="L215:M215" si="446">IF($Q215="","",Y215)</f>
        <v/>
      </c>
      <c r="M215" s="123" t="str">
        <f t="shared" si="446"/>
        <v/>
      </c>
      <c r="N215" s="123" t="str">
        <f t="shared" si="10"/>
        <v/>
      </c>
      <c r="O215" s="123" t="str">
        <f t="shared" si="11"/>
        <v/>
      </c>
      <c r="P215" s="2"/>
      <c r="Q215" s="125" t="str">
        <f t="shared" si="12"/>
        <v/>
      </c>
      <c r="R215" s="125"/>
      <c r="S215" s="125" t="str">
        <f>IF($Q215="","","Year "&amp;VLOOKUP($Q215,Events!A:AM,S$2,0))</f>
        <v/>
      </c>
      <c r="T215" s="125" t="str">
        <f>IF($Q215="","",VLOOKUP($Q215,Events!A:AM,T$2,0))</f>
        <v/>
      </c>
      <c r="U215" s="125" t="str">
        <f>IF($Q215="","",VLOOKUP($Q215,Events!A:AM,U$2,0))</f>
        <v/>
      </c>
      <c r="V215" s="125" t="str">
        <f>IF($Q215="","",VLOOKUP($Q215,Events!A:AM,V$2,0))</f>
        <v/>
      </c>
      <c r="W215" s="125" t="str">
        <f t="shared" si="13"/>
        <v/>
      </c>
      <c r="X215" s="125" t="str">
        <f>IF($Q215="","",text(VLOOKUP($Q215,Events!A:AM,X$2,0),"MMM dd")&amp;" "&amp;VLOOKUP($Q215,Events!A:AM,X$2+1,0))</f>
        <v/>
      </c>
      <c r="Y215" s="127" t="str">
        <f>IF($Q215="","",TEXT(VLOOKUP($Q215,Events!A:AM,Y$2,0),"0000"))</f>
        <v/>
      </c>
      <c r="Z215" s="127" t="str">
        <f>IF($Q215="","",TEXT(VLOOKUP($Q215,Events!A:AM,Z$2,0),"00000"))</f>
        <v/>
      </c>
      <c r="AA215" s="125" t="str">
        <f t="shared" si="14"/>
        <v/>
      </c>
      <c r="AB215" s="125" t="str">
        <f>IF($Q215="","",VLOOKUP($Q215,Events!A:AM,AB$2,0))</f>
        <v/>
      </c>
      <c r="AC215" s="125" t="str">
        <f t="shared" si="15"/>
        <v/>
      </c>
      <c r="AD215" s="125" t="str">
        <f>IF($Q215="","",IF(VLOOKUP($Q215,Events!A:AQ,AD$2,0)=1,AD$1,""))</f>
        <v/>
      </c>
      <c r="AE215" s="125" t="str">
        <f t="shared" si="16"/>
        <v/>
      </c>
      <c r="AF215" s="125" t="str">
        <f>IF($Q215="","",IF(VLOOKUP($Q215,Events!A:AQ,AF$2,0)=1,AF$1,""))</f>
        <v/>
      </c>
      <c r="AG215" s="125" t="str">
        <f t="shared" si="17"/>
        <v/>
      </c>
      <c r="AH215" s="125" t="str">
        <f>IF($Q215="","",IF(VLOOKUP($Q215,Events!A:AQ,AH$2,0)=1,AH$1,""))</f>
        <v/>
      </c>
      <c r="AI215" s="125" t="str">
        <f t="shared" si="18"/>
        <v/>
      </c>
      <c r="AJ215" s="125" t="str">
        <f>IF($Q215="","",IF(VLOOKUP($Q215,Events!A:AQ,AJ$2,0)=1,AJ$1,""))</f>
        <v/>
      </c>
      <c r="AK215" s="125" t="str">
        <f t="shared" si="19"/>
        <v/>
      </c>
      <c r="AL215" s="125" t="str">
        <f>IF($Q215="","",IF(VLOOKUP($Q215,Events!A:AQ,AL$2,0)=1,AL$1,""))</f>
        <v/>
      </c>
      <c r="AM215" s="125" t="str">
        <f t="shared" si="20"/>
        <v/>
      </c>
      <c r="AN215" s="125" t="str">
        <f>IF($Q215="","",IF(VLOOKUP($Q215,Events!A:AQ,AN$2,0)=1,AN$1,""))</f>
        <v/>
      </c>
      <c r="AO215" s="125" t="str">
        <f t="shared" si="21"/>
        <v/>
      </c>
      <c r="AP215" s="125" t="str">
        <f>IF($Q215="","",IF(VLOOKUP($Q215,Events!A:AQ,AP$2,0)=1,AP$1,""))</f>
        <v/>
      </c>
      <c r="AQ215" s="125" t="str">
        <f t="shared" si="22"/>
        <v/>
      </c>
      <c r="AR215" s="125" t="str">
        <f>IF($Q215="","",IF(VLOOKUP($Q215,Events!A:AQ,AR$2,0)=1,AR$1,""))</f>
        <v/>
      </c>
      <c r="AS215" s="125" t="str">
        <f t="shared" si="23"/>
        <v/>
      </c>
      <c r="AT215" s="125" t="str">
        <f>IF($Q215="","",IF(VLOOKUP($Q215,Events!A:AQ,AT$2,0)=1,AT$1,""))</f>
        <v/>
      </c>
      <c r="AU215" s="2" t="str">
        <f t="shared" si="24"/>
        <v/>
      </c>
      <c r="AW215" s="2"/>
      <c r="AX215" s="2"/>
      <c r="AY215" s="2"/>
    </row>
    <row r="216">
      <c r="A216" s="2">
        <v>214.0</v>
      </c>
      <c r="B216" s="2">
        <f t="shared" si="4"/>
        <v>3</v>
      </c>
      <c r="C216" s="2" t="str">
        <f>Events!AF223</f>
        <v/>
      </c>
      <c r="D216" s="2">
        <f t="shared" si="5"/>
        <v>214</v>
      </c>
      <c r="E216" s="2"/>
      <c r="F216" s="120" t="str">
        <f t="shared" si="1"/>
        <v/>
      </c>
      <c r="G216" s="2"/>
      <c r="H216" s="123" t="str">
        <f t="shared" si="6"/>
        <v/>
      </c>
      <c r="I216" s="123" t="str">
        <f t="shared" ref="I216:J216" si="447">IF($Q216="","",U216)</f>
        <v/>
      </c>
      <c r="J216" s="123" t="str">
        <f t="shared" si="447"/>
        <v/>
      </c>
      <c r="K216" s="123" t="str">
        <f t="shared" si="8"/>
        <v/>
      </c>
      <c r="L216" s="123" t="str">
        <f t="shared" ref="L216:M216" si="448">IF($Q216="","",Y216)</f>
        <v/>
      </c>
      <c r="M216" s="123" t="str">
        <f t="shared" si="448"/>
        <v/>
      </c>
      <c r="N216" s="123" t="str">
        <f t="shared" si="10"/>
        <v/>
      </c>
      <c r="O216" s="123" t="str">
        <f t="shared" si="11"/>
        <v/>
      </c>
      <c r="P216" s="2"/>
      <c r="Q216" s="125" t="str">
        <f t="shared" si="12"/>
        <v/>
      </c>
      <c r="R216" s="125"/>
      <c r="S216" s="125" t="str">
        <f>IF($Q216="","","Year "&amp;VLOOKUP($Q216,Events!A:AM,S$2,0))</f>
        <v/>
      </c>
      <c r="T216" s="125" t="str">
        <f>IF($Q216="","",VLOOKUP($Q216,Events!A:AM,T$2,0))</f>
        <v/>
      </c>
      <c r="U216" s="125" t="str">
        <f>IF($Q216="","",VLOOKUP($Q216,Events!A:AM,U$2,0))</f>
        <v/>
      </c>
      <c r="V216" s="125" t="str">
        <f>IF($Q216="","",VLOOKUP($Q216,Events!A:AM,V$2,0))</f>
        <v/>
      </c>
      <c r="W216" s="125" t="str">
        <f t="shared" si="13"/>
        <v/>
      </c>
      <c r="X216" s="125" t="str">
        <f>IF($Q216="","",text(VLOOKUP($Q216,Events!A:AM,X$2,0),"MMM dd")&amp;" "&amp;VLOOKUP($Q216,Events!A:AM,X$2+1,0))</f>
        <v/>
      </c>
      <c r="Y216" s="127" t="str">
        <f>IF($Q216="","",TEXT(VLOOKUP($Q216,Events!A:AM,Y$2,0),"0000"))</f>
        <v/>
      </c>
      <c r="Z216" s="127" t="str">
        <f>IF($Q216="","",TEXT(VLOOKUP($Q216,Events!A:AM,Z$2,0),"00000"))</f>
        <v/>
      </c>
      <c r="AA216" s="125" t="str">
        <f t="shared" si="14"/>
        <v/>
      </c>
      <c r="AB216" s="125" t="str">
        <f>IF($Q216="","",VLOOKUP($Q216,Events!A:AM,AB$2,0))</f>
        <v/>
      </c>
      <c r="AC216" s="125" t="str">
        <f t="shared" si="15"/>
        <v/>
      </c>
      <c r="AD216" s="125" t="str">
        <f>IF($Q216="","",IF(VLOOKUP($Q216,Events!A:AQ,AD$2,0)=1,AD$1,""))</f>
        <v/>
      </c>
      <c r="AE216" s="125" t="str">
        <f t="shared" si="16"/>
        <v/>
      </c>
      <c r="AF216" s="125" t="str">
        <f>IF($Q216="","",IF(VLOOKUP($Q216,Events!A:AQ,AF$2,0)=1,AF$1,""))</f>
        <v/>
      </c>
      <c r="AG216" s="125" t="str">
        <f t="shared" si="17"/>
        <v/>
      </c>
      <c r="AH216" s="125" t="str">
        <f>IF($Q216="","",IF(VLOOKUP($Q216,Events!A:AQ,AH$2,0)=1,AH$1,""))</f>
        <v/>
      </c>
      <c r="AI216" s="125" t="str">
        <f t="shared" si="18"/>
        <v/>
      </c>
      <c r="AJ216" s="125" t="str">
        <f>IF($Q216="","",IF(VLOOKUP($Q216,Events!A:AQ,AJ$2,0)=1,AJ$1,""))</f>
        <v/>
      </c>
      <c r="AK216" s="125" t="str">
        <f t="shared" si="19"/>
        <v/>
      </c>
      <c r="AL216" s="125" t="str">
        <f>IF($Q216="","",IF(VLOOKUP($Q216,Events!A:AQ,AL$2,0)=1,AL$1,""))</f>
        <v/>
      </c>
      <c r="AM216" s="125" t="str">
        <f t="shared" si="20"/>
        <v/>
      </c>
      <c r="AN216" s="125" t="str">
        <f>IF($Q216="","",IF(VLOOKUP($Q216,Events!A:AQ,AN$2,0)=1,AN$1,""))</f>
        <v/>
      </c>
      <c r="AO216" s="125" t="str">
        <f t="shared" si="21"/>
        <v/>
      </c>
      <c r="AP216" s="125" t="str">
        <f>IF($Q216="","",IF(VLOOKUP($Q216,Events!A:AQ,AP$2,0)=1,AP$1,""))</f>
        <v/>
      </c>
      <c r="AQ216" s="125" t="str">
        <f t="shared" si="22"/>
        <v/>
      </c>
      <c r="AR216" s="125" t="str">
        <f>IF($Q216="","",IF(VLOOKUP($Q216,Events!A:AQ,AR$2,0)=1,AR$1,""))</f>
        <v/>
      </c>
      <c r="AS216" s="125" t="str">
        <f t="shared" si="23"/>
        <v/>
      </c>
      <c r="AT216" s="125" t="str">
        <f>IF($Q216="","",IF(VLOOKUP($Q216,Events!A:AQ,AT$2,0)=1,AT$1,""))</f>
        <v/>
      </c>
      <c r="AU216" s="2" t="str">
        <f t="shared" si="24"/>
        <v/>
      </c>
      <c r="AW216" s="2"/>
      <c r="AX216" s="2"/>
      <c r="AY216" s="2"/>
    </row>
    <row r="217">
      <c r="A217" s="2">
        <v>215.0</v>
      </c>
      <c r="B217" s="2">
        <f t="shared" si="4"/>
        <v>3</v>
      </c>
      <c r="C217" s="2" t="str">
        <f>Events!AF224</f>
        <v/>
      </c>
      <c r="D217" s="2">
        <f t="shared" si="5"/>
        <v>215</v>
      </c>
      <c r="E217" s="2"/>
      <c r="F217" s="120" t="str">
        <f t="shared" si="1"/>
        <v/>
      </c>
      <c r="G217" s="2"/>
      <c r="H217" s="123" t="str">
        <f t="shared" si="6"/>
        <v/>
      </c>
      <c r="I217" s="123" t="str">
        <f t="shared" ref="I217:J217" si="449">IF($Q217="","",U217)</f>
        <v/>
      </c>
      <c r="J217" s="123" t="str">
        <f t="shared" si="449"/>
        <v/>
      </c>
      <c r="K217" s="123" t="str">
        <f t="shared" si="8"/>
        <v/>
      </c>
      <c r="L217" s="123" t="str">
        <f t="shared" ref="L217:M217" si="450">IF($Q217="","",Y217)</f>
        <v/>
      </c>
      <c r="M217" s="123" t="str">
        <f t="shared" si="450"/>
        <v/>
      </c>
      <c r="N217" s="123" t="str">
        <f t="shared" si="10"/>
        <v/>
      </c>
      <c r="O217" s="123" t="str">
        <f t="shared" si="11"/>
        <v/>
      </c>
      <c r="P217" s="2"/>
      <c r="Q217" s="125" t="str">
        <f t="shared" si="12"/>
        <v/>
      </c>
      <c r="R217" s="125"/>
      <c r="S217" s="125" t="str">
        <f>IF($Q217="","","Year "&amp;VLOOKUP($Q217,Events!A:AM,S$2,0))</f>
        <v/>
      </c>
      <c r="T217" s="125" t="str">
        <f>IF($Q217="","",VLOOKUP($Q217,Events!A:AM,T$2,0))</f>
        <v/>
      </c>
      <c r="U217" s="125" t="str">
        <f>IF($Q217="","",VLOOKUP($Q217,Events!A:AM,U$2,0))</f>
        <v/>
      </c>
      <c r="V217" s="125" t="str">
        <f>IF($Q217="","",VLOOKUP($Q217,Events!A:AM,V$2,0))</f>
        <v/>
      </c>
      <c r="W217" s="125" t="str">
        <f t="shared" si="13"/>
        <v/>
      </c>
      <c r="X217" s="125" t="str">
        <f>IF($Q217="","",text(VLOOKUP($Q217,Events!A:AM,X$2,0),"MMM dd")&amp;" "&amp;VLOOKUP($Q217,Events!A:AM,X$2+1,0))</f>
        <v/>
      </c>
      <c r="Y217" s="127" t="str">
        <f>IF($Q217="","",TEXT(VLOOKUP($Q217,Events!A:AM,Y$2,0),"0000"))</f>
        <v/>
      </c>
      <c r="Z217" s="127" t="str">
        <f>IF($Q217="","",TEXT(VLOOKUP($Q217,Events!A:AM,Z$2,0),"00000"))</f>
        <v/>
      </c>
      <c r="AA217" s="125" t="str">
        <f t="shared" si="14"/>
        <v/>
      </c>
      <c r="AB217" s="125" t="str">
        <f>IF($Q217="","",VLOOKUP($Q217,Events!A:AM,AB$2,0))</f>
        <v/>
      </c>
      <c r="AC217" s="125" t="str">
        <f t="shared" si="15"/>
        <v/>
      </c>
      <c r="AD217" s="125" t="str">
        <f>IF($Q217="","",IF(VLOOKUP($Q217,Events!A:AQ,AD$2,0)=1,AD$1,""))</f>
        <v/>
      </c>
      <c r="AE217" s="125" t="str">
        <f t="shared" si="16"/>
        <v/>
      </c>
      <c r="AF217" s="125" t="str">
        <f>IF($Q217="","",IF(VLOOKUP($Q217,Events!A:AQ,AF$2,0)=1,AF$1,""))</f>
        <v/>
      </c>
      <c r="AG217" s="125" t="str">
        <f t="shared" si="17"/>
        <v/>
      </c>
      <c r="AH217" s="125" t="str">
        <f>IF($Q217="","",IF(VLOOKUP($Q217,Events!A:AQ,AH$2,0)=1,AH$1,""))</f>
        <v/>
      </c>
      <c r="AI217" s="125" t="str">
        <f t="shared" si="18"/>
        <v/>
      </c>
      <c r="AJ217" s="125" t="str">
        <f>IF($Q217="","",IF(VLOOKUP($Q217,Events!A:AQ,AJ$2,0)=1,AJ$1,""))</f>
        <v/>
      </c>
      <c r="AK217" s="125" t="str">
        <f t="shared" si="19"/>
        <v/>
      </c>
      <c r="AL217" s="125" t="str">
        <f>IF($Q217="","",IF(VLOOKUP($Q217,Events!A:AQ,AL$2,0)=1,AL$1,""))</f>
        <v/>
      </c>
      <c r="AM217" s="125" t="str">
        <f t="shared" si="20"/>
        <v/>
      </c>
      <c r="AN217" s="125" t="str">
        <f>IF($Q217="","",IF(VLOOKUP($Q217,Events!A:AQ,AN$2,0)=1,AN$1,""))</f>
        <v/>
      </c>
      <c r="AO217" s="125" t="str">
        <f t="shared" si="21"/>
        <v/>
      </c>
      <c r="AP217" s="125" t="str">
        <f>IF($Q217="","",IF(VLOOKUP($Q217,Events!A:AQ,AP$2,0)=1,AP$1,""))</f>
        <v/>
      </c>
      <c r="AQ217" s="125" t="str">
        <f t="shared" si="22"/>
        <v/>
      </c>
      <c r="AR217" s="125" t="str">
        <f>IF($Q217="","",IF(VLOOKUP($Q217,Events!A:AQ,AR$2,0)=1,AR$1,""))</f>
        <v/>
      </c>
      <c r="AS217" s="125" t="str">
        <f t="shared" si="23"/>
        <v/>
      </c>
      <c r="AT217" s="125" t="str">
        <f>IF($Q217="","",IF(VLOOKUP($Q217,Events!A:AQ,AT$2,0)=1,AT$1,""))</f>
        <v/>
      </c>
      <c r="AU217" s="2" t="str">
        <f t="shared" si="24"/>
        <v/>
      </c>
      <c r="AW217" s="2"/>
      <c r="AX217" s="2"/>
      <c r="AY217" s="2"/>
    </row>
    <row r="218">
      <c r="A218" s="2">
        <v>216.0</v>
      </c>
      <c r="B218" s="2">
        <f t="shared" si="4"/>
        <v>3</v>
      </c>
      <c r="C218" s="2" t="str">
        <f>Events!AF225</f>
        <v/>
      </c>
      <c r="D218" s="2">
        <f t="shared" si="5"/>
        <v>216</v>
      </c>
      <c r="E218" s="2"/>
      <c r="F218" s="120" t="str">
        <f t="shared" si="1"/>
        <v/>
      </c>
      <c r="G218" s="2"/>
      <c r="H218" s="123" t="str">
        <f t="shared" si="6"/>
        <v/>
      </c>
      <c r="I218" s="123" t="str">
        <f t="shared" ref="I218:J218" si="451">IF($Q218="","",U218)</f>
        <v/>
      </c>
      <c r="J218" s="123" t="str">
        <f t="shared" si="451"/>
        <v/>
      </c>
      <c r="K218" s="123" t="str">
        <f t="shared" si="8"/>
        <v/>
      </c>
      <c r="L218" s="123" t="str">
        <f t="shared" ref="L218:M218" si="452">IF($Q218="","",Y218)</f>
        <v/>
      </c>
      <c r="M218" s="123" t="str">
        <f t="shared" si="452"/>
        <v/>
      </c>
      <c r="N218" s="123" t="str">
        <f t="shared" si="10"/>
        <v/>
      </c>
      <c r="O218" s="123" t="str">
        <f t="shared" si="11"/>
        <v/>
      </c>
      <c r="P218" s="2"/>
      <c r="Q218" s="125" t="str">
        <f t="shared" si="12"/>
        <v/>
      </c>
      <c r="R218" s="125"/>
      <c r="S218" s="125" t="str">
        <f>IF($Q218="","","Year "&amp;VLOOKUP($Q218,Events!A:AM,S$2,0))</f>
        <v/>
      </c>
      <c r="T218" s="125" t="str">
        <f>IF($Q218="","",VLOOKUP($Q218,Events!A:AM,T$2,0))</f>
        <v/>
      </c>
      <c r="U218" s="125" t="str">
        <f>IF($Q218="","",VLOOKUP($Q218,Events!A:AM,U$2,0))</f>
        <v/>
      </c>
      <c r="V218" s="125" t="str">
        <f>IF($Q218="","",VLOOKUP($Q218,Events!A:AM,V$2,0))</f>
        <v/>
      </c>
      <c r="W218" s="125" t="str">
        <f t="shared" si="13"/>
        <v/>
      </c>
      <c r="X218" s="125" t="str">
        <f>IF($Q218="","",text(VLOOKUP($Q218,Events!A:AM,X$2,0),"MMM dd")&amp;" "&amp;VLOOKUP($Q218,Events!A:AM,X$2+1,0))</f>
        <v/>
      </c>
      <c r="Y218" s="127" t="str">
        <f>IF($Q218="","",TEXT(VLOOKUP($Q218,Events!A:AM,Y$2,0),"0000"))</f>
        <v/>
      </c>
      <c r="Z218" s="127" t="str">
        <f>IF($Q218="","",TEXT(VLOOKUP($Q218,Events!A:AM,Z$2,0),"00000"))</f>
        <v/>
      </c>
      <c r="AA218" s="125" t="str">
        <f t="shared" si="14"/>
        <v/>
      </c>
      <c r="AB218" s="125" t="str">
        <f>IF($Q218="","",VLOOKUP($Q218,Events!A:AM,AB$2,0))</f>
        <v/>
      </c>
      <c r="AC218" s="125" t="str">
        <f t="shared" si="15"/>
        <v/>
      </c>
      <c r="AD218" s="125" t="str">
        <f>IF($Q218="","",IF(VLOOKUP($Q218,Events!A:AQ,AD$2,0)=1,AD$1,""))</f>
        <v/>
      </c>
      <c r="AE218" s="125" t="str">
        <f t="shared" si="16"/>
        <v/>
      </c>
      <c r="AF218" s="125" t="str">
        <f>IF($Q218="","",IF(VLOOKUP($Q218,Events!A:AQ,AF$2,0)=1,AF$1,""))</f>
        <v/>
      </c>
      <c r="AG218" s="125" t="str">
        <f t="shared" si="17"/>
        <v/>
      </c>
      <c r="AH218" s="125" t="str">
        <f>IF($Q218="","",IF(VLOOKUP($Q218,Events!A:AQ,AH$2,0)=1,AH$1,""))</f>
        <v/>
      </c>
      <c r="AI218" s="125" t="str">
        <f t="shared" si="18"/>
        <v/>
      </c>
      <c r="AJ218" s="125" t="str">
        <f>IF($Q218="","",IF(VLOOKUP($Q218,Events!A:AQ,AJ$2,0)=1,AJ$1,""))</f>
        <v/>
      </c>
      <c r="AK218" s="125" t="str">
        <f t="shared" si="19"/>
        <v/>
      </c>
      <c r="AL218" s="125" t="str">
        <f>IF($Q218="","",IF(VLOOKUP($Q218,Events!A:AQ,AL$2,0)=1,AL$1,""))</f>
        <v/>
      </c>
      <c r="AM218" s="125" t="str">
        <f t="shared" si="20"/>
        <v/>
      </c>
      <c r="AN218" s="125" t="str">
        <f>IF($Q218="","",IF(VLOOKUP($Q218,Events!A:AQ,AN$2,0)=1,AN$1,""))</f>
        <v/>
      </c>
      <c r="AO218" s="125" t="str">
        <f t="shared" si="21"/>
        <v/>
      </c>
      <c r="AP218" s="125" t="str">
        <f>IF($Q218="","",IF(VLOOKUP($Q218,Events!A:AQ,AP$2,0)=1,AP$1,""))</f>
        <v/>
      </c>
      <c r="AQ218" s="125" t="str">
        <f t="shared" si="22"/>
        <v/>
      </c>
      <c r="AR218" s="125" t="str">
        <f>IF($Q218="","",IF(VLOOKUP($Q218,Events!A:AQ,AR$2,0)=1,AR$1,""))</f>
        <v/>
      </c>
      <c r="AS218" s="125" t="str">
        <f t="shared" si="23"/>
        <v/>
      </c>
      <c r="AT218" s="125" t="str">
        <f>IF($Q218="","",IF(VLOOKUP($Q218,Events!A:AQ,AT$2,0)=1,AT$1,""))</f>
        <v/>
      </c>
      <c r="AU218" s="2" t="str">
        <f t="shared" si="24"/>
        <v/>
      </c>
      <c r="AW218" s="2"/>
      <c r="AX218" s="2"/>
      <c r="AY218" s="2"/>
    </row>
    <row r="219">
      <c r="A219" s="2">
        <v>217.0</v>
      </c>
      <c r="B219" s="2">
        <f t="shared" si="4"/>
        <v>3</v>
      </c>
      <c r="C219" s="2" t="str">
        <f>Events!AF226</f>
        <v/>
      </c>
      <c r="D219" s="2">
        <f t="shared" si="5"/>
        <v>217</v>
      </c>
      <c r="E219" s="2"/>
      <c r="F219" s="120" t="str">
        <f t="shared" si="1"/>
        <v/>
      </c>
      <c r="G219" s="2"/>
      <c r="H219" s="123" t="str">
        <f t="shared" si="6"/>
        <v/>
      </c>
      <c r="I219" s="123" t="str">
        <f t="shared" ref="I219:J219" si="453">IF($Q219="","",U219)</f>
        <v/>
      </c>
      <c r="J219" s="123" t="str">
        <f t="shared" si="453"/>
        <v/>
      </c>
      <c r="K219" s="123" t="str">
        <f t="shared" si="8"/>
        <v/>
      </c>
      <c r="L219" s="123" t="str">
        <f t="shared" ref="L219:M219" si="454">IF($Q219="","",Y219)</f>
        <v/>
      </c>
      <c r="M219" s="123" t="str">
        <f t="shared" si="454"/>
        <v/>
      </c>
      <c r="N219" s="123" t="str">
        <f t="shared" si="10"/>
        <v/>
      </c>
      <c r="O219" s="123" t="str">
        <f t="shared" si="11"/>
        <v/>
      </c>
      <c r="P219" s="2"/>
      <c r="Q219" s="125" t="str">
        <f t="shared" si="12"/>
        <v/>
      </c>
      <c r="R219" s="125"/>
      <c r="S219" s="125" t="str">
        <f>IF($Q219="","","Year "&amp;VLOOKUP($Q219,Events!A:AM,S$2,0))</f>
        <v/>
      </c>
      <c r="T219" s="125" t="str">
        <f>IF($Q219="","",VLOOKUP($Q219,Events!A:AM,T$2,0))</f>
        <v/>
      </c>
      <c r="U219" s="125" t="str">
        <f>IF($Q219="","",VLOOKUP($Q219,Events!A:AM,U$2,0))</f>
        <v/>
      </c>
      <c r="V219" s="125" t="str">
        <f>IF($Q219="","",VLOOKUP($Q219,Events!A:AM,V$2,0))</f>
        <v/>
      </c>
      <c r="W219" s="125" t="str">
        <f t="shared" si="13"/>
        <v/>
      </c>
      <c r="X219" s="125" t="str">
        <f>IF($Q219="","",text(VLOOKUP($Q219,Events!A:AM,X$2,0),"MMM dd")&amp;" "&amp;VLOOKUP($Q219,Events!A:AM,X$2+1,0))</f>
        <v/>
      </c>
      <c r="Y219" s="127" t="str">
        <f>IF($Q219="","",TEXT(VLOOKUP($Q219,Events!A:AM,Y$2,0),"0000"))</f>
        <v/>
      </c>
      <c r="Z219" s="127" t="str">
        <f>IF($Q219="","",TEXT(VLOOKUP($Q219,Events!A:AM,Z$2,0),"00000"))</f>
        <v/>
      </c>
      <c r="AA219" s="125" t="str">
        <f t="shared" si="14"/>
        <v/>
      </c>
      <c r="AB219" s="125" t="str">
        <f>IF($Q219="","",VLOOKUP($Q219,Events!A:AM,AB$2,0))</f>
        <v/>
      </c>
      <c r="AC219" s="125" t="str">
        <f t="shared" si="15"/>
        <v/>
      </c>
      <c r="AD219" s="125" t="str">
        <f>IF($Q219="","",IF(VLOOKUP($Q219,Events!A:AQ,AD$2,0)=1,AD$1,""))</f>
        <v/>
      </c>
      <c r="AE219" s="125" t="str">
        <f t="shared" si="16"/>
        <v/>
      </c>
      <c r="AF219" s="125" t="str">
        <f>IF($Q219="","",IF(VLOOKUP($Q219,Events!A:AQ,AF$2,0)=1,AF$1,""))</f>
        <v/>
      </c>
      <c r="AG219" s="125" t="str">
        <f t="shared" si="17"/>
        <v/>
      </c>
      <c r="AH219" s="125" t="str">
        <f>IF($Q219="","",IF(VLOOKUP($Q219,Events!A:AQ,AH$2,0)=1,AH$1,""))</f>
        <v/>
      </c>
      <c r="AI219" s="125" t="str">
        <f t="shared" si="18"/>
        <v/>
      </c>
      <c r="AJ219" s="125" t="str">
        <f>IF($Q219="","",IF(VLOOKUP($Q219,Events!A:AQ,AJ$2,0)=1,AJ$1,""))</f>
        <v/>
      </c>
      <c r="AK219" s="125" t="str">
        <f t="shared" si="19"/>
        <v/>
      </c>
      <c r="AL219" s="125" t="str">
        <f>IF($Q219="","",IF(VLOOKUP($Q219,Events!A:AQ,AL$2,0)=1,AL$1,""))</f>
        <v/>
      </c>
      <c r="AM219" s="125" t="str">
        <f t="shared" si="20"/>
        <v/>
      </c>
      <c r="AN219" s="125" t="str">
        <f>IF($Q219="","",IF(VLOOKUP($Q219,Events!A:AQ,AN$2,0)=1,AN$1,""))</f>
        <v/>
      </c>
      <c r="AO219" s="125" t="str">
        <f t="shared" si="21"/>
        <v/>
      </c>
      <c r="AP219" s="125" t="str">
        <f>IF($Q219="","",IF(VLOOKUP($Q219,Events!A:AQ,AP$2,0)=1,AP$1,""))</f>
        <v/>
      </c>
      <c r="AQ219" s="125" t="str">
        <f t="shared" si="22"/>
        <v/>
      </c>
      <c r="AR219" s="125" t="str">
        <f>IF($Q219="","",IF(VLOOKUP($Q219,Events!A:AQ,AR$2,0)=1,AR$1,""))</f>
        <v/>
      </c>
      <c r="AS219" s="125" t="str">
        <f t="shared" si="23"/>
        <v/>
      </c>
      <c r="AT219" s="125" t="str">
        <f>IF($Q219="","",IF(VLOOKUP($Q219,Events!A:AQ,AT$2,0)=1,AT$1,""))</f>
        <v/>
      </c>
      <c r="AU219" s="2" t="str">
        <f t="shared" si="24"/>
        <v/>
      </c>
      <c r="AW219" s="2"/>
      <c r="AX219" s="2"/>
      <c r="AY219" s="2"/>
    </row>
    <row r="220">
      <c r="A220" s="2">
        <v>218.0</v>
      </c>
      <c r="B220" s="2">
        <f t="shared" si="4"/>
        <v>3</v>
      </c>
      <c r="C220" s="2" t="str">
        <f>Events!AF227</f>
        <v/>
      </c>
      <c r="D220" s="2">
        <f t="shared" si="5"/>
        <v>218</v>
      </c>
      <c r="E220" s="2"/>
      <c r="F220" s="120" t="str">
        <f t="shared" si="1"/>
        <v/>
      </c>
      <c r="G220" s="2"/>
      <c r="H220" s="123" t="str">
        <f t="shared" si="6"/>
        <v/>
      </c>
      <c r="I220" s="123" t="str">
        <f t="shared" ref="I220:J220" si="455">IF($Q220="","",U220)</f>
        <v/>
      </c>
      <c r="J220" s="123" t="str">
        <f t="shared" si="455"/>
        <v/>
      </c>
      <c r="K220" s="123" t="str">
        <f t="shared" si="8"/>
        <v/>
      </c>
      <c r="L220" s="123" t="str">
        <f t="shared" ref="L220:M220" si="456">IF($Q220="","",Y220)</f>
        <v/>
      </c>
      <c r="M220" s="123" t="str">
        <f t="shared" si="456"/>
        <v/>
      </c>
      <c r="N220" s="123" t="str">
        <f t="shared" si="10"/>
        <v/>
      </c>
      <c r="O220" s="123" t="str">
        <f t="shared" si="11"/>
        <v/>
      </c>
      <c r="P220" s="2"/>
      <c r="Q220" s="125" t="str">
        <f t="shared" si="12"/>
        <v/>
      </c>
      <c r="R220" s="125"/>
      <c r="S220" s="125" t="str">
        <f>IF($Q220="","","Year "&amp;VLOOKUP($Q220,Events!A:AM,S$2,0))</f>
        <v/>
      </c>
      <c r="T220" s="125" t="str">
        <f>IF($Q220="","",VLOOKUP($Q220,Events!A:AM,T$2,0))</f>
        <v/>
      </c>
      <c r="U220" s="125" t="str">
        <f>IF($Q220="","",VLOOKUP($Q220,Events!A:AM,U$2,0))</f>
        <v/>
      </c>
      <c r="V220" s="125" t="str">
        <f>IF($Q220="","",VLOOKUP($Q220,Events!A:AM,V$2,0))</f>
        <v/>
      </c>
      <c r="W220" s="125" t="str">
        <f t="shared" si="13"/>
        <v/>
      </c>
      <c r="X220" s="125" t="str">
        <f>IF($Q220="","",text(VLOOKUP($Q220,Events!A:AM,X$2,0),"MMM dd")&amp;" "&amp;VLOOKUP($Q220,Events!A:AM,X$2+1,0))</f>
        <v/>
      </c>
      <c r="Y220" s="127" t="str">
        <f>IF($Q220="","",TEXT(VLOOKUP($Q220,Events!A:AM,Y$2,0),"0000"))</f>
        <v/>
      </c>
      <c r="Z220" s="127" t="str">
        <f>IF($Q220="","",TEXT(VLOOKUP($Q220,Events!A:AM,Z$2,0),"00000"))</f>
        <v/>
      </c>
      <c r="AA220" s="125" t="str">
        <f t="shared" si="14"/>
        <v/>
      </c>
      <c r="AB220" s="125" t="str">
        <f>IF($Q220="","",VLOOKUP($Q220,Events!A:AM,AB$2,0))</f>
        <v/>
      </c>
      <c r="AC220" s="125" t="str">
        <f t="shared" si="15"/>
        <v/>
      </c>
      <c r="AD220" s="125" t="str">
        <f>IF($Q220="","",IF(VLOOKUP($Q220,Events!A:AQ,AD$2,0)=1,AD$1,""))</f>
        <v/>
      </c>
      <c r="AE220" s="125" t="str">
        <f t="shared" si="16"/>
        <v/>
      </c>
      <c r="AF220" s="125" t="str">
        <f>IF($Q220="","",IF(VLOOKUP($Q220,Events!A:AQ,AF$2,0)=1,AF$1,""))</f>
        <v/>
      </c>
      <c r="AG220" s="125" t="str">
        <f t="shared" si="17"/>
        <v/>
      </c>
      <c r="AH220" s="125" t="str">
        <f>IF($Q220="","",IF(VLOOKUP($Q220,Events!A:AQ,AH$2,0)=1,AH$1,""))</f>
        <v/>
      </c>
      <c r="AI220" s="125" t="str">
        <f t="shared" si="18"/>
        <v/>
      </c>
      <c r="AJ220" s="125" t="str">
        <f>IF($Q220="","",IF(VLOOKUP($Q220,Events!A:AQ,AJ$2,0)=1,AJ$1,""))</f>
        <v/>
      </c>
      <c r="AK220" s="125" t="str">
        <f t="shared" si="19"/>
        <v/>
      </c>
      <c r="AL220" s="125" t="str">
        <f>IF($Q220="","",IF(VLOOKUP($Q220,Events!A:AQ,AL$2,0)=1,AL$1,""))</f>
        <v/>
      </c>
      <c r="AM220" s="125" t="str">
        <f t="shared" si="20"/>
        <v/>
      </c>
      <c r="AN220" s="125" t="str">
        <f>IF($Q220="","",IF(VLOOKUP($Q220,Events!A:AQ,AN$2,0)=1,AN$1,""))</f>
        <v/>
      </c>
      <c r="AO220" s="125" t="str">
        <f t="shared" si="21"/>
        <v/>
      </c>
      <c r="AP220" s="125" t="str">
        <f>IF($Q220="","",IF(VLOOKUP($Q220,Events!A:AQ,AP$2,0)=1,AP$1,""))</f>
        <v/>
      </c>
      <c r="AQ220" s="125" t="str">
        <f t="shared" si="22"/>
        <v/>
      </c>
      <c r="AR220" s="125" t="str">
        <f>IF($Q220="","",IF(VLOOKUP($Q220,Events!A:AQ,AR$2,0)=1,AR$1,""))</f>
        <v/>
      </c>
      <c r="AS220" s="125" t="str">
        <f t="shared" si="23"/>
        <v/>
      </c>
      <c r="AT220" s="125" t="str">
        <f>IF($Q220="","",IF(VLOOKUP($Q220,Events!A:AQ,AT$2,0)=1,AT$1,""))</f>
        <v/>
      </c>
      <c r="AU220" s="2" t="str">
        <f t="shared" si="24"/>
        <v/>
      </c>
      <c r="AW220" s="2"/>
      <c r="AX220" s="2"/>
      <c r="AY220" s="2"/>
    </row>
    <row r="221">
      <c r="A221" s="2">
        <v>219.0</v>
      </c>
      <c r="B221" s="2">
        <f t="shared" si="4"/>
        <v>3</v>
      </c>
      <c r="C221" s="2" t="str">
        <f>Events!AF228</f>
        <v/>
      </c>
      <c r="D221" s="2">
        <f t="shared" si="5"/>
        <v>219</v>
      </c>
      <c r="E221" s="2"/>
      <c r="F221" s="120" t="str">
        <f t="shared" si="1"/>
        <v/>
      </c>
      <c r="G221" s="2"/>
      <c r="H221" s="123" t="str">
        <f t="shared" si="6"/>
        <v/>
      </c>
      <c r="I221" s="123" t="str">
        <f t="shared" ref="I221:J221" si="457">IF($Q221="","",U221)</f>
        <v/>
      </c>
      <c r="J221" s="123" t="str">
        <f t="shared" si="457"/>
        <v/>
      </c>
      <c r="K221" s="123" t="str">
        <f t="shared" si="8"/>
        <v/>
      </c>
      <c r="L221" s="123" t="str">
        <f t="shared" ref="L221:M221" si="458">IF($Q221="","",Y221)</f>
        <v/>
      </c>
      <c r="M221" s="123" t="str">
        <f t="shared" si="458"/>
        <v/>
      </c>
      <c r="N221" s="123" t="str">
        <f t="shared" si="10"/>
        <v/>
      </c>
      <c r="O221" s="123" t="str">
        <f t="shared" si="11"/>
        <v/>
      </c>
      <c r="P221" s="2"/>
      <c r="Q221" s="125" t="str">
        <f t="shared" si="12"/>
        <v/>
      </c>
      <c r="R221" s="125"/>
      <c r="S221" s="125" t="str">
        <f>IF($Q221="","","Year "&amp;VLOOKUP($Q221,Events!A:AM,S$2,0))</f>
        <v/>
      </c>
      <c r="T221" s="125" t="str">
        <f>IF($Q221="","",VLOOKUP($Q221,Events!A:AM,T$2,0))</f>
        <v/>
      </c>
      <c r="U221" s="125" t="str">
        <f>IF($Q221="","",VLOOKUP($Q221,Events!A:AM,U$2,0))</f>
        <v/>
      </c>
      <c r="V221" s="125" t="str">
        <f>IF($Q221="","",VLOOKUP($Q221,Events!A:AM,V$2,0))</f>
        <v/>
      </c>
      <c r="W221" s="125" t="str">
        <f t="shared" si="13"/>
        <v/>
      </c>
      <c r="X221" s="125" t="str">
        <f>IF($Q221="","",text(VLOOKUP($Q221,Events!A:AM,X$2,0),"MMM dd")&amp;" "&amp;VLOOKUP($Q221,Events!A:AM,X$2+1,0))</f>
        <v/>
      </c>
      <c r="Y221" s="127" t="str">
        <f>IF($Q221="","",TEXT(VLOOKUP($Q221,Events!A:AM,Y$2,0),"0000"))</f>
        <v/>
      </c>
      <c r="Z221" s="127" t="str">
        <f>IF($Q221="","",TEXT(VLOOKUP($Q221,Events!A:AM,Z$2,0),"00000"))</f>
        <v/>
      </c>
      <c r="AA221" s="125" t="str">
        <f t="shared" si="14"/>
        <v/>
      </c>
      <c r="AB221" s="125" t="str">
        <f>IF($Q221="","",VLOOKUP($Q221,Events!A:AM,AB$2,0))</f>
        <v/>
      </c>
      <c r="AC221" s="125" t="str">
        <f t="shared" si="15"/>
        <v/>
      </c>
      <c r="AD221" s="125" t="str">
        <f>IF($Q221="","",IF(VLOOKUP($Q221,Events!A:AQ,AD$2,0)=1,AD$1,""))</f>
        <v/>
      </c>
      <c r="AE221" s="125" t="str">
        <f t="shared" si="16"/>
        <v/>
      </c>
      <c r="AF221" s="125" t="str">
        <f>IF($Q221="","",IF(VLOOKUP($Q221,Events!A:AQ,AF$2,0)=1,AF$1,""))</f>
        <v/>
      </c>
      <c r="AG221" s="125" t="str">
        <f t="shared" si="17"/>
        <v/>
      </c>
      <c r="AH221" s="125" t="str">
        <f>IF($Q221="","",IF(VLOOKUP($Q221,Events!A:AQ,AH$2,0)=1,AH$1,""))</f>
        <v/>
      </c>
      <c r="AI221" s="125" t="str">
        <f t="shared" si="18"/>
        <v/>
      </c>
      <c r="AJ221" s="125" t="str">
        <f>IF($Q221="","",IF(VLOOKUP($Q221,Events!A:AQ,AJ$2,0)=1,AJ$1,""))</f>
        <v/>
      </c>
      <c r="AK221" s="125" t="str">
        <f t="shared" si="19"/>
        <v/>
      </c>
      <c r="AL221" s="125" t="str">
        <f>IF($Q221="","",IF(VLOOKUP($Q221,Events!A:AQ,AL$2,0)=1,AL$1,""))</f>
        <v/>
      </c>
      <c r="AM221" s="125" t="str">
        <f t="shared" si="20"/>
        <v/>
      </c>
      <c r="AN221" s="125" t="str">
        <f>IF($Q221="","",IF(VLOOKUP($Q221,Events!A:AQ,AN$2,0)=1,AN$1,""))</f>
        <v/>
      </c>
      <c r="AO221" s="125" t="str">
        <f t="shared" si="21"/>
        <v/>
      </c>
      <c r="AP221" s="125" t="str">
        <f>IF($Q221="","",IF(VLOOKUP($Q221,Events!A:AQ,AP$2,0)=1,AP$1,""))</f>
        <v/>
      </c>
      <c r="AQ221" s="125" t="str">
        <f t="shared" si="22"/>
        <v/>
      </c>
      <c r="AR221" s="125" t="str">
        <f>IF($Q221="","",IF(VLOOKUP($Q221,Events!A:AQ,AR$2,0)=1,AR$1,""))</f>
        <v/>
      </c>
      <c r="AS221" s="125" t="str">
        <f t="shared" si="23"/>
        <v/>
      </c>
      <c r="AT221" s="125" t="str">
        <f>IF($Q221="","",IF(VLOOKUP($Q221,Events!A:AQ,AT$2,0)=1,AT$1,""))</f>
        <v/>
      </c>
      <c r="AU221" s="2" t="str">
        <f t="shared" si="24"/>
        <v/>
      </c>
      <c r="AW221" s="2"/>
      <c r="AX221" s="2"/>
      <c r="AY221" s="2"/>
    </row>
    <row r="222">
      <c r="A222" s="2">
        <v>220.0</v>
      </c>
      <c r="B222" s="2">
        <f t="shared" si="4"/>
        <v>3</v>
      </c>
      <c r="C222" s="2" t="str">
        <f>Events!AF229</f>
        <v/>
      </c>
      <c r="D222" s="2">
        <f t="shared" si="5"/>
        <v>220</v>
      </c>
      <c r="E222" s="2"/>
      <c r="F222" s="120" t="str">
        <f t="shared" si="1"/>
        <v/>
      </c>
      <c r="G222" s="2"/>
      <c r="H222" s="123" t="str">
        <f t="shared" si="6"/>
        <v/>
      </c>
      <c r="I222" s="123" t="str">
        <f t="shared" ref="I222:J222" si="459">IF($Q222="","",U222)</f>
        <v/>
      </c>
      <c r="J222" s="123" t="str">
        <f t="shared" si="459"/>
        <v/>
      </c>
      <c r="K222" s="123" t="str">
        <f t="shared" si="8"/>
        <v/>
      </c>
      <c r="L222" s="123" t="str">
        <f t="shared" ref="L222:M222" si="460">IF($Q222="","",Y222)</f>
        <v/>
      </c>
      <c r="M222" s="123" t="str">
        <f t="shared" si="460"/>
        <v/>
      </c>
      <c r="N222" s="123" t="str">
        <f t="shared" si="10"/>
        <v/>
      </c>
      <c r="O222" s="123" t="str">
        <f t="shared" si="11"/>
        <v/>
      </c>
      <c r="P222" s="2"/>
      <c r="Q222" s="125" t="str">
        <f t="shared" si="12"/>
        <v/>
      </c>
      <c r="R222" s="125"/>
      <c r="S222" s="125" t="str">
        <f>IF($Q222="","","Year "&amp;VLOOKUP($Q222,Events!A:AM,S$2,0))</f>
        <v/>
      </c>
      <c r="T222" s="125" t="str">
        <f>IF($Q222="","",VLOOKUP($Q222,Events!A:AM,T$2,0))</f>
        <v/>
      </c>
      <c r="U222" s="125" t="str">
        <f>IF($Q222="","",VLOOKUP($Q222,Events!A:AM,U$2,0))</f>
        <v/>
      </c>
      <c r="V222" s="125" t="str">
        <f>IF($Q222="","",VLOOKUP($Q222,Events!A:AM,V$2,0))</f>
        <v/>
      </c>
      <c r="W222" s="125" t="str">
        <f t="shared" si="13"/>
        <v/>
      </c>
      <c r="X222" s="125" t="str">
        <f>IF($Q222="","",text(VLOOKUP($Q222,Events!A:AM,X$2,0),"MMM dd")&amp;" "&amp;VLOOKUP($Q222,Events!A:AM,X$2+1,0))</f>
        <v/>
      </c>
      <c r="Y222" s="127" t="str">
        <f>IF($Q222="","",TEXT(VLOOKUP($Q222,Events!A:AM,Y$2,0),"0000"))</f>
        <v/>
      </c>
      <c r="Z222" s="127" t="str">
        <f>IF($Q222="","",TEXT(VLOOKUP($Q222,Events!A:AM,Z$2,0),"00000"))</f>
        <v/>
      </c>
      <c r="AA222" s="125" t="str">
        <f t="shared" si="14"/>
        <v/>
      </c>
      <c r="AB222" s="125" t="str">
        <f>IF($Q222="","",VLOOKUP($Q222,Events!A:AM,AB$2,0))</f>
        <v/>
      </c>
      <c r="AC222" s="125" t="str">
        <f t="shared" si="15"/>
        <v/>
      </c>
      <c r="AD222" s="125" t="str">
        <f>IF($Q222="","",IF(VLOOKUP($Q222,Events!A:AQ,AD$2,0)=1,AD$1,""))</f>
        <v/>
      </c>
      <c r="AE222" s="125" t="str">
        <f t="shared" si="16"/>
        <v/>
      </c>
      <c r="AF222" s="125" t="str">
        <f>IF($Q222="","",IF(VLOOKUP($Q222,Events!A:AQ,AF$2,0)=1,AF$1,""))</f>
        <v/>
      </c>
      <c r="AG222" s="125" t="str">
        <f t="shared" si="17"/>
        <v/>
      </c>
      <c r="AH222" s="125" t="str">
        <f>IF($Q222="","",IF(VLOOKUP($Q222,Events!A:AQ,AH$2,0)=1,AH$1,""))</f>
        <v/>
      </c>
      <c r="AI222" s="125" t="str">
        <f t="shared" si="18"/>
        <v/>
      </c>
      <c r="AJ222" s="125" t="str">
        <f>IF($Q222="","",IF(VLOOKUP($Q222,Events!A:AQ,AJ$2,0)=1,AJ$1,""))</f>
        <v/>
      </c>
      <c r="AK222" s="125" t="str">
        <f t="shared" si="19"/>
        <v/>
      </c>
      <c r="AL222" s="125" t="str">
        <f>IF($Q222="","",IF(VLOOKUP($Q222,Events!A:AQ,AL$2,0)=1,AL$1,""))</f>
        <v/>
      </c>
      <c r="AM222" s="125" t="str">
        <f t="shared" si="20"/>
        <v/>
      </c>
      <c r="AN222" s="125" t="str">
        <f>IF($Q222="","",IF(VLOOKUP($Q222,Events!A:AQ,AN$2,0)=1,AN$1,""))</f>
        <v/>
      </c>
      <c r="AO222" s="125" t="str">
        <f t="shared" si="21"/>
        <v/>
      </c>
      <c r="AP222" s="125" t="str">
        <f>IF($Q222="","",IF(VLOOKUP($Q222,Events!A:AQ,AP$2,0)=1,AP$1,""))</f>
        <v/>
      </c>
      <c r="AQ222" s="125" t="str">
        <f t="shared" si="22"/>
        <v/>
      </c>
      <c r="AR222" s="125" t="str">
        <f>IF($Q222="","",IF(VLOOKUP($Q222,Events!A:AQ,AR$2,0)=1,AR$1,""))</f>
        <v/>
      </c>
      <c r="AS222" s="125" t="str">
        <f t="shared" si="23"/>
        <v/>
      </c>
      <c r="AT222" s="125" t="str">
        <f>IF($Q222="","",IF(VLOOKUP($Q222,Events!A:AQ,AT$2,0)=1,AT$1,""))</f>
        <v/>
      </c>
      <c r="AU222" s="2" t="str">
        <f t="shared" si="24"/>
        <v/>
      </c>
      <c r="AW222" s="2"/>
      <c r="AX222" s="2"/>
      <c r="AY222" s="2"/>
    </row>
    <row r="223">
      <c r="A223" s="2">
        <v>221.0</v>
      </c>
      <c r="B223" s="2">
        <f t="shared" si="4"/>
        <v>3</v>
      </c>
      <c r="C223" s="2" t="str">
        <f>Events!AF230</f>
        <v/>
      </c>
      <c r="D223" s="2">
        <f t="shared" si="5"/>
        <v>221</v>
      </c>
      <c r="E223" s="2"/>
      <c r="F223" s="120" t="str">
        <f t="shared" si="1"/>
        <v/>
      </c>
      <c r="G223" s="2"/>
      <c r="H223" s="123" t="str">
        <f t="shared" si="6"/>
        <v/>
      </c>
      <c r="I223" s="123" t="str">
        <f t="shared" ref="I223:J223" si="461">IF($Q223="","",U223)</f>
        <v/>
      </c>
      <c r="J223" s="123" t="str">
        <f t="shared" si="461"/>
        <v/>
      </c>
      <c r="K223" s="123" t="str">
        <f t="shared" si="8"/>
        <v/>
      </c>
      <c r="L223" s="123" t="str">
        <f t="shared" ref="L223:M223" si="462">IF($Q223="","",Y223)</f>
        <v/>
      </c>
      <c r="M223" s="123" t="str">
        <f t="shared" si="462"/>
        <v/>
      </c>
      <c r="N223" s="123" t="str">
        <f t="shared" si="10"/>
        <v/>
      </c>
      <c r="O223" s="123" t="str">
        <f t="shared" si="11"/>
        <v/>
      </c>
      <c r="P223" s="2"/>
      <c r="Q223" s="125" t="str">
        <f t="shared" si="12"/>
        <v/>
      </c>
      <c r="R223" s="125"/>
      <c r="S223" s="125" t="str">
        <f>IF($Q223="","","Year "&amp;VLOOKUP($Q223,Events!A:AM,S$2,0))</f>
        <v/>
      </c>
      <c r="T223" s="125" t="str">
        <f>IF($Q223="","",VLOOKUP($Q223,Events!A:AM,T$2,0))</f>
        <v/>
      </c>
      <c r="U223" s="125" t="str">
        <f>IF($Q223="","",VLOOKUP($Q223,Events!A:AM,U$2,0))</f>
        <v/>
      </c>
      <c r="V223" s="125" t="str">
        <f>IF($Q223="","",VLOOKUP($Q223,Events!A:AM,V$2,0))</f>
        <v/>
      </c>
      <c r="W223" s="125" t="str">
        <f t="shared" si="13"/>
        <v/>
      </c>
      <c r="X223" s="125" t="str">
        <f>IF($Q223="","",text(VLOOKUP($Q223,Events!A:AM,X$2,0),"MMM dd")&amp;" "&amp;VLOOKUP($Q223,Events!A:AM,X$2+1,0))</f>
        <v/>
      </c>
      <c r="Y223" s="127" t="str">
        <f>IF($Q223="","",TEXT(VLOOKUP($Q223,Events!A:AM,Y$2,0),"0000"))</f>
        <v/>
      </c>
      <c r="Z223" s="127" t="str">
        <f>IF($Q223="","",TEXT(VLOOKUP($Q223,Events!A:AM,Z$2,0),"00000"))</f>
        <v/>
      </c>
      <c r="AA223" s="125" t="str">
        <f t="shared" si="14"/>
        <v/>
      </c>
      <c r="AB223" s="125" t="str">
        <f>IF($Q223="","",VLOOKUP($Q223,Events!A:AM,AB$2,0))</f>
        <v/>
      </c>
      <c r="AC223" s="125" t="str">
        <f t="shared" si="15"/>
        <v/>
      </c>
      <c r="AD223" s="125" t="str">
        <f>IF($Q223="","",IF(VLOOKUP($Q223,Events!A:AQ,AD$2,0)=1,AD$1,""))</f>
        <v/>
      </c>
      <c r="AE223" s="125" t="str">
        <f t="shared" si="16"/>
        <v/>
      </c>
      <c r="AF223" s="125" t="str">
        <f>IF($Q223="","",IF(VLOOKUP($Q223,Events!A:AQ,AF$2,0)=1,AF$1,""))</f>
        <v/>
      </c>
      <c r="AG223" s="125" t="str">
        <f t="shared" si="17"/>
        <v/>
      </c>
      <c r="AH223" s="125" t="str">
        <f>IF($Q223="","",IF(VLOOKUP($Q223,Events!A:AQ,AH$2,0)=1,AH$1,""))</f>
        <v/>
      </c>
      <c r="AI223" s="125" t="str">
        <f t="shared" si="18"/>
        <v/>
      </c>
      <c r="AJ223" s="125" t="str">
        <f>IF($Q223="","",IF(VLOOKUP($Q223,Events!A:AQ,AJ$2,0)=1,AJ$1,""))</f>
        <v/>
      </c>
      <c r="AK223" s="125" t="str">
        <f t="shared" si="19"/>
        <v/>
      </c>
      <c r="AL223" s="125" t="str">
        <f>IF($Q223="","",IF(VLOOKUP($Q223,Events!A:AQ,AL$2,0)=1,AL$1,""))</f>
        <v/>
      </c>
      <c r="AM223" s="125" t="str">
        <f t="shared" si="20"/>
        <v/>
      </c>
      <c r="AN223" s="125" t="str">
        <f>IF($Q223="","",IF(VLOOKUP($Q223,Events!A:AQ,AN$2,0)=1,AN$1,""))</f>
        <v/>
      </c>
      <c r="AO223" s="125" t="str">
        <f t="shared" si="21"/>
        <v/>
      </c>
      <c r="AP223" s="125" t="str">
        <f>IF($Q223="","",IF(VLOOKUP($Q223,Events!A:AQ,AP$2,0)=1,AP$1,""))</f>
        <v/>
      </c>
      <c r="AQ223" s="125" t="str">
        <f t="shared" si="22"/>
        <v/>
      </c>
      <c r="AR223" s="125" t="str">
        <f>IF($Q223="","",IF(VLOOKUP($Q223,Events!A:AQ,AR$2,0)=1,AR$1,""))</f>
        <v/>
      </c>
      <c r="AS223" s="125" t="str">
        <f t="shared" si="23"/>
        <v/>
      </c>
      <c r="AT223" s="125" t="str">
        <f>IF($Q223="","",IF(VLOOKUP($Q223,Events!A:AQ,AT$2,0)=1,AT$1,""))</f>
        <v/>
      </c>
      <c r="AU223" s="2" t="str">
        <f t="shared" si="24"/>
        <v/>
      </c>
      <c r="AW223" s="2"/>
      <c r="AX223" s="2"/>
      <c r="AY223" s="2"/>
    </row>
    <row r="224">
      <c r="A224" s="2">
        <v>222.0</v>
      </c>
      <c r="B224" s="2">
        <f t="shared" si="4"/>
        <v>3</v>
      </c>
      <c r="C224" s="2" t="str">
        <f>Events!AF231</f>
        <v/>
      </c>
      <c r="D224" s="2">
        <f t="shared" si="5"/>
        <v>222</v>
      </c>
      <c r="E224" s="2"/>
      <c r="F224" s="120" t="str">
        <f t="shared" si="1"/>
        <v/>
      </c>
      <c r="G224" s="2"/>
      <c r="H224" s="123" t="str">
        <f t="shared" si="6"/>
        <v/>
      </c>
      <c r="I224" s="123" t="str">
        <f t="shared" ref="I224:J224" si="463">IF($Q224="","",U224)</f>
        <v/>
      </c>
      <c r="J224" s="123" t="str">
        <f t="shared" si="463"/>
        <v/>
      </c>
      <c r="K224" s="123" t="str">
        <f t="shared" si="8"/>
        <v/>
      </c>
      <c r="L224" s="123" t="str">
        <f t="shared" ref="L224:M224" si="464">IF($Q224="","",Y224)</f>
        <v/>
      </c>
      <c r="M224" s="123" t="str">
        <f t="shared" si="464"/>
        <v/>
      </c>
      <c r="N224" s="123" t="str">
        <f t="shared" si="10"/>
        <v/>
      </c>
      <c r="O224" s="123" t="str">
        <f t="shared" si="11"/>
        <v/>
      </c>
      <c r="P224" s="2"/>
      <c r="Q224" s="125" t="str">
        <f t="shared" si="12"/>
        <v/>
      </c>
      <c r="R224" s="125"/>
      <c r="S224" s="125" t="str">
        <f>IF($Q224="","","Year "&amp;VLOOKUP($Q224,Events!A:AM,S$2,0))</f>
        <v/>
      </c>
      <c r="T224" s="125" t="str">
        <f>IF($Q224="","",VLOOKUP($Q224,Events!A:AM,T$2,0))</f>
        <v/>
      </c>
      <c r="U224" s="125" t="str">
        <f>IF($Q224="","",VLOOKUP($Q224,Events!A:AM,U$2,0))</f>
        <v/>
      </c>
      <c r="V224" s="125" t="str">
        <f>IF($Q224="","",VLOOKUP($Q224,Events!A:AM,V$2,0))</f>
        <v/>
      </c>
      <c r="W224" s="125" t="str">
        <f t="shared" si="13"/>
        <v/>
      </c>
      <c r="X224" s="125" t="str">
        <f>IF($Q224="","",text(VLOOKUP($Q224,Events!A:AM,X$2,0),"MMM dd")&amp;" "&amp;VLOOKUP($Q224,Events!A:AM,X$2+1,0))</f>
        <v/>
      </c>
      <c r="Y224" s="127" t="str">
        <f>IF($Q224="","",TEXT(VLOOKUP($Q224,Events!A:AM,Y$2,0),"0000"))</f>
        <v/>
      </c>
      <c r="Z224" s="127" t="str">
        <f>IF($Q224="","",TEXT(VLOOKUP($Q224,Events!A:AM,Z$2,0),"00000"))</f>
        <v/>
      </c>
      <c r="AA224" s="125" t="str">
        <f t="shared" si="14"/>
        <v/>
      </c>
      <c r="AB224" s="125" t="str">
        <f>IF($Q224="","",VLOOKUP($Q224,Events!A:AM,AB$2,0))</f>
        <v/>
      </c>
      <c r="AC224" s="125" t="str">
        <f t="shared" si="15"/>
        <v/>
      </c>
      <c r="AD224" s="125" t="str">
        <f>IF($Q224="","",IF(VLOOKUP($Q224,Events!A:AQ,AD$2,0)=1,AD$1,""))</f>
        <v/>
      </c>
      <c r="AE224" s="125" t="str">
        <f t="shared" si="16"/>
        <v/>
      </c>
      <c r="AF224" s="125" t="str">
        <f>IF($Q224="","",IF(VLOOKUP($Q224,Events!A:AQ,AF$2,0)=1,AF$1,""))</f>
        <v/>
      </c>
      <c r="AG224" s="125" t="str">
        <f t="shared" si="17"/>
        <v/>
      </c>
      <c r="AH224" s="125" t="str">
        <f>IF($Q224="","",IF(VLOOKUP($Q224,Events!A:AQ,AH$2,0)=1,AH$1,""))</f>
        <v/>
      </c>
      <c r="AI224" s="125" t="str">
        <f t="shared" si="18"/>
        <v/>
      </c>
      <c r="AJ224" s="125" t="str">
        <f>IF($Q224="","",IF(VLOOKUP($Q224,Events!A:AQ,AJ$2,0)=1,AJ$1,""))</f>
        <v/>
      </c>
      <c r="AK224" s="125" t="str">
        <f t="shared" si="19"/>
        <v/>
      </c>
      <c r="AL224" s="125" t="str">
        <f>IF($Q224="","",IF(VLOOKUP($Q224,Events!A:AQ,AL$2,0)=1,AL$1,""))</f>
        <v/>
      </c>
      <c r="AM224" s="125" t="str">
        <f t="shared" si="20"/>
        <v/>
      </c>
      <c r="AN224" s="125" t="str">
        <f>IF($Q224="","",IF(VLOOKUP($Q224,Events!A:AQ,AN$2,0)=1,AN$1,""))</f>
        <v/>
      </c>
      <c r="AO224" s="125" t="str">
        <f t="shared" si="21"/>
        <v/>
      </c>
      <c r="AP224" s="125" t="str">
        <f>IF($Q224="","",IF(VLOOKUP($Q224,Events!A:AQ,AP$2,0)=1,AP$1,""))</f>
        <v/>
      </c>
      <c r="AQ224" s="125" t="str">
        <f t="shared" si="22"/>
        <v/>
      </c>
      <c r="AR224" s="125" t="str">
        <f>IF($Q224="","",IF(VLOOKUP($Q224,Events!A:AQ,AR$2,0)=1,AR$1,""))</f>
        <v/>
      </c>
      <c r="AS224" s="125" t="str">
        <f t="shared" si="23"/>
        <v/>
      </c>
      <c r="AT224" s="125" t="str">
        <f>IF($Q224="","",IF(VLOOKUP($Q224,Events!A:AQ,AT$2,0)=1,AT$1,""))</f>
        <v/>
      </c>
      <c r="AU224" s="2" t="str">
        <f t="shared" si="24"/>
        <v/>
      </c>
      <c r="AW224" s="2"/>
      <c r="AX224" s="2"/>
      <c r="AY224" s="2"/>
    </row>
    <row r="225">
      <c r="A225" s="2">
        <v>223.0</v>
      </c>
      <c r="B225" s="2">
        <f t="shared" si="4"/>
        <v>3</v>
      </c>
      <c r="C225" s="2" t="str">
        <f>Events!AF232</f>
        <v/>
      </c>
      <c r="D225" s="2">
        <f t="shared" si="5"/>
        <v>223</v>
      </c>
      <c r="E225" s="2"/>
      <c r="F225" s="120" t="str">
        <f t="shared" si="1"/>
        <v/>
      </c>
      <c r="G225" s="2"/>
      <c r="H225" s="123" t="str">
        <f t="shared" si="6"/>
        <v/>
      </c>
      <c r="I225" s="123" t="str">
        <f t="shared" ref="I225:J225" si="465">IF($Q225="","",U225)</f>
        <v/>
      </c>
      <c r="J225" s="123" t="str">
        <f t="shared" si="465"/>
        <v/>
      </c>
      <c r="K225" s="123" t="str">
        <f t="shared" si="8"/>
        <v/>
      </c>
      <c r="L225" s="123" t="str">
        <f t="shared" ref="L225:M225" si="466">IF($Q225="","",Y225)</f>
        <v/>
      </c>
      <c r="M225" s="123" t="str">
        <f t="shared" si="466"/>
        <v/>
      </c>
      <c r="N225" s="123" t="str">
        <f t="shared" si="10"/>
        <v/>
      </c>
      <c r="O225" s="123" t="str">
        <f t="shared" si="11"/>
        <v/>
      </c>
      <c r="P225" s="2"/>
      <c r="Q225" s="125" t="str">
        <f t="shared" si="12"/>
        <v/>
      </c>
      <c r="R225" s="125"/>
      <c r="S225" s="125" t="str">
        <f>IF($Q225="","","Year "&amp;VLOOKUP($Q225,Events!A:AM,S$2,0))</f>
        <v/>
      </c>
      <c r="T225" s="125" t="str">
        <f>IF($Q225="","",VLOOKUP($Q225,Events!A:AM,T$2,0))</f>
        <v/>
      </c>
      <c r="U225" s="125" t="str">
        <f>IF($Q225="","",VLOOKUP($Q225,Events!A:AM,U$2,0))</f>
        <v/>
      </c>
      <c r="V225" s="125" t="str">
        <f>IF($Q225="","",VLOOKUP($Q225,Events!A:AM,V$2,0))</f>
        <v/>
      </c>
      <c r="W225" s="125" t="str">
        <f t="shared" si="13"/>
        <v/>
      </c>
      <c r="X225" s="125" t="str">
        <f>IF($Q225="","",text(VLOOKUP($Q225,Events!A:AM,X$2,0),"MMM dd")&amp;" "&amp;VLOOKUP($Q225,Events!A:AM,X$2+1,0))</f>
        <v/>
      </c>
      <c r="Y225" s="127" t="str">
        <f>IF($Q225="","",TEXT(VLOOKUP($Q225,Events!A:AM,Y$2,0),"0000"))</f>
        <v/>
      </c>
      <c r="Z225" s="127" t="str">
        <f>IF($Q225="","",TEXT(VLOOKUP($Q225,Events!A:AM,Z$2,0),"00000"))</f>
        <v/>
      </c>
      <c r="AA225" s="125" t="str">
        <f t="shared" si="14"/>
        <v/>
      </c>
      <c r="AB225" s="125" t="str">
        <f>IF($Q225="","",VLOOKUP($Q225,Events!A:AM,AB$2,0))</f>
        <v/>
      </c>
      <c r="AC225" s="125" t="str">
        <f t="shared" si="15"/>
        <v/>
      </c>
      <c r="AD225" s="125" t="str">
        <f>IF($Q225="","",IF(VLOOKUP($Q225,Events!A:AQ,AD$2,0)=1,AD$1,""))</f>
        <v/>
      </c>
      <c r="AE225" s="125" t="str">
        <f t="shared" si="16"/>
        <v/>
      </c>
      <c r="AF225" s="125" t="str">
        <f>IF($Q225="","",IF(VLOOKUP($Q225,Events!A:AQ,AF$2,0)=1,AF$1,""))</f>
        <v/>
      </c>
      <c r="AG225" s="125" t="str">
        <f t="shared" si="17"/>
        <v/>
      </c>
      <c r="AH225" s="125" t="str">
        <f>IF($Q225="","",IF(VLOOKUP($Q225,Events!A:AQ,AH$2,0)=1,AH$1,""))</f>
        <v/>
      </c>
      <c r="AI225" s="125" t="str">
        <f t="shared" si="18"/>
        <v/>
      </c>
      <c r="AJ225" s="125" t="str">
        <f>IF($Q225="","",IF(VLOOKUP($Q225,Events!A:AQ,AJ$2,0)=1,AJ$1,""))</f>
        <v/>
      </c>
      <c r="AK225" s="125" t="str">
        <f t="shared" si="19"/>
        <v/>
      </c>
      <c r="AL225" s="125" t="str">
        <f>IF($Q225="","",IF(VLOOKUP($Q225,Events!A:AQ,AL$2,0)=1,AL$1,""))</f>
        <v/>
      </c>
      <c r="AM225" s="125" t="str">
        <f t="shared" si="20"/>
        <v/>
      </c>
      <c r="AN225" s="125" t="str">
        <f>IF($Q225="","",IF(VLOOKUP($Q225,Events!A:AQ,AN$2,0)=1,AN$1,""))</f>
        <v/>
      </c>
      <c r="AO225" s="125" t="str">
        <f t="shared" si="21"/>
        <v/>
      </c>
      <c r="AP225" s="125" t="str">
        <f>IF($Q225="","",IF(VLOOKUP($Q225,Events!A:AQ,AP$2,0)=1,AP$1,""))</f>
        <v/>
      </c>
      <c r="AQ225" s="125" t="str">
        <f t="shared" si="22"/>
        <v/>
      </c>
      <c r="AR225" s="125" t="str">
        <f>IF($Q225="","",IF(VLOOKUP($Q225,Events!A:AQ,AR$2,0)=1,AR$1,""))</f>
        <v/>
      </c>
      <c r="AS225" s="125" t="str">
        <f t="shared" si="23"/>
        <v/>
      </c>
      <c r="AT225" s="125" t="str">
        <f>IF($Q225="","",IF(VLOOKUP($Q225,Events!A:AQ,AT$2,0)=1,AT$1,""))</f>
        <v/>
      </c>
      <c r="AU225" s="2" t="str">
        <f t="shared" si="24"/>
        <v/>
      </c>
      <c r="AW225" s="2"/>
      <c r="AX225" s="2"/>
      <c r="AY225" s="2"/>
    </row>
    <row r="226">
      <c r="A226" s="2">
        <v>224.0</v>
      </c>
      <c r="B226" s="2">
        <f t="shared" si="4"/>
        <v>3</v>
      </c>
      <c r="C226" s="2" t="str">
        <f>Events!AF233</f>
        <v/>
      </c>
      <c r="D226" s="2">
        <f t="shared" si="5"/>
        <v>224</v>
      </c>
      <c r="E226" s="2"/>
      <c r="F226" s="120" t="str">
        <f t="shared" si="1"/>
        <v/>
      </c>
      <c r="G226" s="2"/>
      <c r="H226" s="123" t="str">
        <f t="shared" si="6"/>
        <v/>
      </c>
      <c r="I226" s="123" t="str">
        <f t="shared" ref="I226:J226" si="467">IF($Q226="","",U226)</f>
        <v/>
      </c>
      <c r="J226" s="123" t="str">
        <f t="shared" si="467"/>
        <v/>
      </c>
      <c r="K226" s="123" t="str">
        <f t="shared" si="8"/>
        <v/>
      </c>
      <c r="L226" s="123" t="str">
        <f t="shared" ref="L226:M226" si="468">IF($Q226="","",Y226)</f>
        <v/>
      </c>
      <c r="M226" s="123" t="str">
        <f t="shared" si="468"/>
        <v/>
      </c>
      <c r="N226" s="123" t="str">
        <f t="shared" si="10"/>
        <v/>
      </c>
      <c r="O226" s="123" t="str">
        <f t="shared" si="11"/>
        <v/>
      </c>
      <c r="P226" s="2"/>
      <c r="Q226" s="125" t="str">
        <f t="shared" si="12"/>
        <v/>
      </c>
      <c r="R226" s="125"/>
      <c r="S226" s="125" t="str">
        <f>IF($Q226="","","Year "&amp;VLOOKUP($Q226,Events!A:AM,S$2,0))</f>
        <v/>
      </c>
      <c r="T226" s="125" t="str">
        <f>IF($Q226="","",VLOOKUP($Q226,Events!A:AM,T$2,0))</f>
        <v/>
      </c>
      <c r="U226" s="125" t="str">
        <f>IF($Q226="","",VLOOKUP($Q226,Events!A:AM,U$2,0))</f>
        <v/>
      </c>
      <c r="V226" s="125" t="str">
        <f>IF($Q226="","",VLOOKUP($Q226,Events!A:AM,V$2,0))</f>
        <v/>
      </c>
      <c r="W226" s="125" t="str">
        <f t="shared" si="13"/>
        <v/>
      </c>
      <c r="X226" s="125" t="str">
        <f>IF($Q226="","",text(VLOOKUP($Q226,Events!A:AM,X$2,0),"MMM dd")&amp;" "&amp;VLOOKUP($Q226,Events!A:AM,X$2+1,0))</f>
        <v/>
      </c>
      <c r="Y226" s="127" t="str">
        <f>IF($Q226="","",TEXT(VLOOKUP($Q226,Events!A:AM,Y$2,0),"0000"))</f>
        <v/>
      </c>
      <c r="Z226" s="127" t="str">
        <f>IF($Q226="","",TEXT(VLOOKUP($Q226,Events!A:AM,Z$2,0),"00000"))</f>
        <v/>
      </c>
      <c r="AA226" s="125" t="str">
        <f t="shared" si="14"/>
        <v/>
      </c>
      <c r="AB226" s="125" t="str">
        <f>IF($Q226="","",VLOOKUP($Q226,Events!A:AM,AB$2,0))</f>
        <v/>
      </c>
      <c r="AC226" s="125" t="str">
        <f t="shared" si="15"/>
        <v/>
      </c>
      <c r="AD226" s="125" t="str">
        <f>IF($Q226="","",IF(VLOOKUP($Q226,Events!A:AQ,AD$2,0)=1,AD$1,""))</f>
        <v/>
      </c>
      <c r="AE226" s="125" t="str">
        <f t="shared" si="16"/>
        <v/>
      </c>
      <c r="AF226" s="125" t="str">
        <f>IF($Q226="","",IF(VLOOKUP($Q226,Events!A:AQ,AF$2,0)=1,AF$1,""))</f>
        <v/>
      </c>
      <c r="AG226" s="125" t="str">
        <f t="shared" si="17"/>
        <v/>
      </c>
      <c r="AH226" s="125" t="str">
        <f>IF($Q226="","",IF(VLOOKUP($Q226,Events!A:AQ,AH$2,0)=1,AH$1,""))</f>
        <v/>
      </c>
      <c r="AI226" s="125" t="str">
        <f t="shared" si="18"/>
        <v/>
      </c>
      <c r="AJ226" s="125" t="str">
        <f>IF($Q226="","",IF(VLOOKUP($Q226,Events!A:AQ,AJ$2,0)=1,AJ$1,""))</f>
        <v/>
      </c>
      <c r="AK226" s="125" t="str">
        <f t="shared" si="19"/>
        <v/>
      </c>
      <c r="AL226" s="125" t="str">
        <f>IF($Q226="","",IF(VLOOKUP($Q226,Events!A:AQ,AL$2,0)=1,AL$1,""))</f>
        <v/>
      </c>
      <c r="AM226" s="125" t="str">
        <f t="shared" si="20"/>
        <v/>
      </c>
      <c r="AN226" s="125" t="str">
        <f>IF($Q226="","",IF(VLOOKUP($Q226,Events!A:AQ,AN$2,0)=1,AN$1,""))</f>
        <v/>
      </c>
      <c r="AO226" s="125" t="str">
        <f t="shared" si="21"/>
        <v/>
      </c>
      <c r="AP226" s="125" t="str">
        <f>IF($Q226="","",IF(VLOOKUP($Q226,Events!A:AQ,AP$2,0)=1,AP$1,""))</f>
        <v/>
      </c>
      <c r="AQ226" s="125" t="str">
        <f t="shared" si="22"/>
        <v/>
      </c>
      <c r="AR226" s="125" t="str">
        <f>IF($Q226="","",IF(VLOOKUP($Q226,Events!A:AQ,AR$2,0)=1,AR$1,""))</f>
        <v/>
      </c>
      <c r="AS226" s="125" t="str">
        <f t="shared" si="23"/>
        <v/>
      </c>
      <c r="AT226" s="125" t="str">
        <f>IF($Q226="","",IF(VLOOKUP($Q226,Events!A:AQ,AT$2,0)=1,AT$1,""))</f>
        <v/>
      </c>
      <c r="AU226" s="2" t="str">
        <f t="shared" si="24"/>
        <v/>
      </c>
      <c r="AW226" s="2"/>
      <c r="AX226" s="2"/>
      <c r="AY226" s="2"/>
    </row>
    <row r="227">
      <c r="A227" s="2">
        <v>225.0</v>
      </c>
      <c r="B227" s="2">
        <f t="shared" si="4"/>
        <v>3</v>
      </c>
      <c r="C227" s="2" t="str">
        <f>Events!AF234</f>
        <v/>
      </c>
      <c r="D227" s="2">
        <f t="shared" si="5"/>
        <v>225</v>
      </c>
      <c r="E227" s="2"/>
      <c r="F227" s="120" t="str">
        <f t="shared" si="1"/>
        <v/>
      </c>
      <c r="G227" s="2"/>
      <c r="H227" s="123" t="str">
        <f t="shared" si="6"/>
        <v/>
      </c>
      <c r="I227" s="123" t="str">
        <f t="shared" ref="I227:J227" si="469">IF($Q227="","",U227)</f>
        <v/>
      </c>
      <c r="J227" s="123" t="str">
        <f t="shared" si="469"/>
        <v/>
      </c>
      <c r="K227" s="123" t="str">
        <f t="shared" si="8"/>
        <v/>
      </c>
      <c r="L227" s="123" t="str">
        <f t="shared" ref="L227:M227" si="470">IF($Q227="","",Y227)</f>
        <v/>
      </c>
      <c r="M227" s="123" t="str">
        <f t="shared" si="470"/>
        <v/>
      </c>
      <c r="N227" s="123" t="str">
        <f t="shared" si="10"/>
        <v/>
      </c>
      <c r="O227" s="123" t="str">
        <f t="shared" si="11"/>
        <v/>
      </c>
      <c r="P227" s="2"/>
      <c r="Q227" s="125" t="str">
        <f t="shared" si="12"/>
        <v/>
      </c>
      <c r="R227" s="125"/>
      <c r="S227" s="125" t="str">
        <f>IF($Q227="","","Year "&amp;VLOOKUP($Q227,Events!A:AM,S$2,0))</f>
        <v/>
      </c>
      <c r="T227" s="125" t="str">
        <f>IF($Q227="","",VLOOKUP($Q227,Events!A:AM,T$2,0))</f>
        <v/>
      </c>
      <c r="U227" s="125" t="str">
        <f>IF($Q227="","",VLOOKUP($Q227,Events!A:AM,U$2,0))</f>
        <v/>
      </c>
      <c r="V227" s="125" t="str">
        <f>IF($Q227="","",VLOOKUP($Q227,Events!A:AM,V$2,0))</f>
        <v/>
      </c>
      <c r="W227" s="125" t="str">
        <f t="shared" si="13"/>
        <v/>
      </c>
      <c r="X227" s="125" t="str">
        <f>IF($Q227="","",text(VLOOKUP($Q227,Events!A:AM,X$2,0),"MMM dd")&amp;" "&amp;VLOOKUP($Q227,Events!A:AM,X$2+1,0))</f>
        <v/>
      </c>
      <c r="Y227" s="127" t="str">
        <f>IF($Q227="","",TEXT(VLOOKUP($Q227,Events!A:AM,Y$2,0),"0000"))</f>
        <v/>
      </c>
      <c r="Z227" s="127" t="str">
        <f>IF($Q227="","",TEXT(VLOOKUP($Q227,Events!A:AM,Z$2,0),"00000"))</f>
        <v/>
      </c>
      <c r="AA227" s="125" t="str">
        <f t="shared" si="14"/>
        <v/>
      </c>
      <c r="AB227" s="125" t="str">
        <f>IF($Q227="","",VLOOKUP($Q227,Events!A:AM,AB$2,0))</f>
        <v/>
      </c>
      <c r="AC227" s="125" t="str">
        <f t="shared" si="15"/>
        <v/>
      </c>
      <c r="AD227" s="125" t="str">
        <f>IF($Q227="","",IF(VLOOKUP($Q227,Events!A:AQ,AD$2,0)=1,AD$1,""))</f>
        <v/>
      </c>
      <c r="AE227" s="125" t="str">
        <f t="shared" si="16"/>
        <v/>
      </c>
      <c r="AF227" s="125" t="str">
        <f>IF($Q227="","",IF(VLOOKUP($Q227,Events!A:AQ,AF$2,0)=1,AF$1,""))</f>
        <v/>
      </c>
      <c r="AG227" s="125" t="str">
        <f t="shared" si="17"/>
        <v/>
      </c>
      <c r="AH227" s="125" t="str">
        <f>IF($Q227="","",IF(VLOOKUP($Q227,Events!A:AQ,AH$2,0)=1,AH$1,""))</f>
        <v/>
      </c>
      <c r="AI227" s="125" t="str">
        <f t="shared" si="18"/>
        <v/>
      </c>
      <c r="AJ227" s="125" t="str">
        <f>IF($Q227="","",IF(VLOOKUP($Q227,Events!A:AQ,AJ$2,0)=1,AJ$1,""))</f>
        <v/>
      </c>
      <c r="AK227" s="125" t="str">
        <f t="shared" si="19"/>
        <v/>
      </c>
      <c r="AL227" s="125" t="str">
        <f>IF($Q227="","",IF(VLOOKUP($Q227,Events!A:AQ,AL$2,0)=1,AL$1,""))</f>
        <v/>
      </c>
      <c r="AM227" s="125" t="str">
        <f t="shared" si="20"/>
        <v/>
      </c>
      <c r="AN227" s="125" t="str">
        <f>IF($Q227="","",IF(VLOOKUP($Q227,Events!A:AQ,AN$2,0)=1,AN$1,""))</f>
        <v/>
      </c>
      <c r="AO227" s="125" t="str">
        <f t="shared" si="21"/>
        <v/>
      </c>
      <c r="AP227" s="125" t="str">
        <f>IF($Q227="","",IF(VLOOKUP($Q227,Events!A:AQ,AP$2,0)=1,AP$1,""))</f>
        <v/>
      </c>
      <c r="AQ227" s="125" t="str">
        <f t="shared" si="22"/>
        <v/>
      </c>
      <c r="AR227" s="125" t="str">
        <f>IF($Q227="","",IF(VLOOKUP($Q227,Events!A:AQ,AR$2,0)=1,AR$1,""))</f>
        <v/>
      </c>
      <c r="AS227" s="125" t="str">
        <f t="shared" si="23"/>
        <v/>
      </c>
      <c r="AT227" s="125" t="str">
        <f>IF($Q227="","",IF(VLOOKUP($Q227,Events!A:AQ,AT$2,0)=1,AT$1,""))</f>
        <v/>
      </c>
      <c r="AU227" s="2" t="str">
        <f t="shared" si="24"/>
        <v/>
      </c>
      <c r="AW227" s="2"/>
      <c r="AX227" s="2"/>
      <c r="AY227" s="2"/>
    </row>
    <row r="228">
      <c r="A228" s="2">
        <v>226.0</v>
      </c>
      <c r="B228" s="2">
        <f t="shared" si="4"/>
        <v>3</v>
      </c>
      <c r="C228" s="2" t="str">
        <f>Events!AF235</f>
        <v/>
      </c>
      <c r="D228" s="2">
        <f t="shared" si="5"/>
        <v>226</v>
      </c>
      <c r="E228" s="2"/>
      <c r="F228" s="120" t="str">
        <f t="shared" si="1"/>
        <v/>
      </c>
      <c r="G228" s="2"/>
      <c r="H228" s="123" t="str">
        <f t="shared" si="6"/>
        <v/>
      </c>
      <c r="I228" s="123" t="str">
        <f t="shared" ref="I228:J228" si="471">IF($Q228="","",U228)</f>
        <v/>
      </c>
      <c r="J228" s="123" t="str">
        <f t="shared" si="471"/>
        <v/>
      </c>
      <c r="K228" s="123" t="str">
        <f t="shared" si="8"/>
        <v/>
      </c>
      <c r="L228" s="123" t="str">
        <f t="shared" ref="L228:M228" si="472">IF($Q228="","",Y228)</f>
        <v/>
      </c>
      <c r="M228" s="123" t="str">
        <f t="shared" si="472"/>
        <v/>
      </c>
      <c r="N228" s="123" t="str">
        <f t="shared" si="10"/>
        <v/>
      </c>
      <c r="O228" s="123" t="str">
        <f t="shared" si="11"/>
        <v/>
      </c>
      <c r="P228" s="2"/>
      <c r="Q228" s="125" t="str">
        <f t="shared" si="12"/>
        <v/>
      </c>
      <c r="R228" s="125"/>
      <c r="S228" s="125" t="str">
        <f>IF($Q228="","","Year "&amp;VLOOKUP($Q228,Events!A:AM,S$2,0))</f>
        <v/>
      </c>
      <c r="T228" s="125" t="str">
        <f>IF($Q228="","",VLOOKUP($Q228,Events!A:AM,T$2,0))</f>
        <v/>
      </c>
      <c r="U228" s="125" t="str">
        <f>IF($Q228="","",VLOOKUP($Q228,Events!A:AM,U$2,0))</f>
        <v/>
      </c>
      <c r="V228" s="125" t="str">
        <f>IF($Q228="","",VLOOKUP($Q228,Events!A:AM,V$2,0))</f>
        <v/>
      </c>
      <c r="W228" s="125" t="str">
        <f t="shared" si="13"/>
        <v/>
      </c>
      <c r="X228" s="125" t="str">
        <f>IF($Q228="","",text(VLOOKUP($Q228,Events!A:AM,X$2,0),"MMM dd")&amp;" "&amp;VLOOKUP($Q228,Events!A:AM,X$2+1,0))</f>
        <v/>
      </c>
      <c r="Y228" s="127" t="str">
        <f>IF($Q228="","",TEXT(VLOOKUP($Q228,Events!A:AM,Y$2,0),"0000"))</f>
        <v/>
      </c>
      <c r="Z228" s="127" t="str">
        <f>IF($Q228="","",TEXT(VLOOKUP($Q228,Events!A:AM,Z$2,0),"00000"))</f>
        <v/>
      </c>
      <c r="AA228" s="125" t="str">
        <f t="shared" si="14"/>
        <v/>
      </c>
      <c r="AB228" s="125" t="str">
        <f>IF($Q228="","",VLOOKUP($Q228,Events!A:AM,AB$2,0))</f>
        <v/>
      </c>
      <c r="AC228" s="125" t="str">
        <f t="shared" si="15"/>
        <v/>
      </c>
      <c r="AD228" s="125" t="str">
        <f>IF($Q228="","",IF(VLOOKUP($Q228,Events!A:AQ,AD$2,0)=1,AD$1,""))</f>
        <v/>
      </c>
      <c r="AE228" s="125" t="str">
        <f t="shared" si="16"/>
        <v/>
      </c>
      <c r="AF228" s="125" t="str">
        <f>IF($Q228="","",IF(VLOOKUP($Q228,Events!A:AQ,AF$2,0)=1,AF$1,""))</f>
        <v/>
      </c>
      <c r="AG228" s="125" t="str">
        <f t="shared" si="17"/>
        <v/>
      </c>
      <c r="AH228" s="125" t="str">
        <f>IF($Q228="","",IF(VLOOKUP($Q228,Events!A:AQ,AH$2,0)=1,AH$1,""))</f>
        <v/>
      </c>
      <c r="AI228" s="125" t="str">
        <f t="shared" si="18"/>
        <v/>
      </c>
      <c r="AJ228" s="125" t="str">
        <f>IF($Q228="","",IF(VLOOKUP($Q228,Events!A:AQ,AJ$2,0)=1,AJ$1,""))</f>
        <v/>
      </c>
      <c r="AK228" s="125" t="str">
        <f t="shared" si="19"/>
        <v/>
      </c>
      <c r="AL228" s="125" t="str">
        <f>IF($Q228="","",IF(VLOOKUP($Q228,Events!A:AQ,AL$2,0)=1,AL$1,""))</f>
        <v/>
      </c>
      <c r="AM228" s="125" t="str">
        <f t="shared" si="20"/>
        <v/>
      </c>
      <c r="AN228" s="125" t="str">
        <f>IF($Q228="","",IF(VLOOKUP($Q228,Events!A:AQ,AN$2,0)=1,AN$1,""))</f>
        <v/>
      </c>
      <c r="AO228" s="125" t="str">
        <f t="shared" si="21"/>
        <v/>
      </c>
      <c r="AP228" s="125" t="str">
        <f>IF($Q228="","",IF(VLOOKUP($Q228,Events!A:AQ,AP$2,0)=1,AP$1,""))</f>
        <v/>
      </c>
      <c r="AQ228" s="125" t="str">
        <f t="shared" si="22"/>
        <v/>
      </c>
      <c r="AR228" s="125" t="str">
        <f>IF($Q228="","",IF(VLOOKUP($Q228,Events!A:AQ,AR$2,0)=1,AR$1,""))</f>
        <v/>
      </c>
      <c r="AS228" s="125" t="str">
        <f t="shared" si="23"/>
        <v/>
      </c>
      <c r="AT228" s="125" t="str">
        <f>IF($Q228="","",IF(VLOOKUP($Q228,Events!A:AQ,AT$2,0)=1,AT$1,""))</f>
        <v/>
      </c>
      <c r="AU228" s="2" t="str">
        <f t="shared" si="24"/>
        <v/>
      </c>
      <c r="AW228" s="2"/>
      <c r="AX228" s="2"/>
      <c r="AY228" s="2"/>
    </row>
    <row r="229">
      <c r="A229" s="2">
        <v>227.0</v>
      </c>
      <c r="B229" s="2">
        <f t="shared" si="4"/>
        <v>3</v>
      </c>
      <c r="C229" s="2" t="str">
        <f>Events!AF236</f>
        <v/>
      </c>
      <c r="D229" s="2">
        <f t="shared" si="5"/>
        <v>227</v>
      </c>
      <c r="E229" s="2"/>
      <c r="F229" s="120" t="str">
        <f t="shared" si="1"/>
        <v/>
      </c>
      <c r="G229" s="2"/>
      <c r="H229" s="123" t="str">
        <f t="shared" si="6"/>
        <v/>
      </c>
      <c r="I229" s="123" t="str">
        <f t="shared" ref="I229:J229" si="473">IF($Q229="","",U229)</f>
        <v/>
      </c>
      <c r="J229" s="123" t="str">
        <f t="shared" si="473"/>
        <v/>
      </c>
      <c r="K229" s="123" t="str">
        <f t="shared" si="8"/>
        <v/>
      </c>
      <c r="L229" s="123" t="str">
        <f t="shared" ref="L229:M229" si="474">IF($Q229="","",Y229)</f>
        <v/>
      </c>
      <c r="M229" s="123" t="str">
        <f t="shared" si="474"/>
        <v/>
      </c>
      <c r="N229" s="123" t="str">
        <f t="shared" si="10"/>
        <v/>
      </c>
      <c r="O229" s="123" t="str">
        <f t="shared" si="11"/>
        <v/>
      </c>
      <c r="P229" s="2"/>
      <c r="Q229" s="125" t="str">
        <f t="shared" si="12"/>
        <v/>
      </c>
      <c r="R229" s="125"/>
      <c r="S229" s="125" t="str">
        <f>IF($Q229="","","Year "&amp;VLOOKUP($Q229,Events!A:AM,S$2,0))</f>
        <v/>
      </c>
      <c r="T229" s="125" t="str">
        <f>IF($Q229="","",VLOOKUP($Q229,Events!A:AM,T$2,0))</f>
        <v/>
      </c>
      <c r="U229" s="125" t="str">
        <f>IF($Q229="","",VLOOKUP($Q229,Events!A:AM,U$2,0))</f>
        <v/>
      </c>
      <c r="V229" s="125" t="str">
        <f>IF($Q229="","",VLOOKUP($Q229,Events!A:AM,V$2,0))</f>
        <v/>
      </c>
      <c r="W229" s="125" t="str">
        <f t="shared" si="13"/>
        <v/>
      </c>
      <c r="X229" s="125" t="str">
        <f>IF($Q229="","",text(VLOOKUP($Q229,Events!A:AM,X$2,0),"MMM dd")&amp;" "&amp;VLOOKUP($Q229,Events!A:AM,X$2+1,0))</f>
        <v/>
      </c>
      <c r="Y229" s="127" t="str">
        <f>IF($Q229="","",TEXT(VLOOKUP($Q229,Events!A:AM,Y$2,0),"0000"))</f>
        <v/>
      </c>
      <c r="Z229" s="127" t="str">
        <f>IF($Q229="","",TEXT(VLOOKUP($Q229,Events!A:AM,Z$2,0),"00000"))</f>
        <v/>
      </c>
      <c r="AA229" s="125" t="str">
        <f t="shared" si="14"/>
        <v/>
      </c>
      <c r="AB229" s="125" t="str">
        <f>IF($Q229="","",VLOOKUP($Q229,Events!A:AM,AB$2,0))</f>
        <v/>
      </c>
      <c r="AC229" s="125" t="str">
        <f t="shared" si="15"/>
        <v/>
      </c>
      <c r="AD229" s="125" t="str">
        <f>IF($Q229="","",IF(VLOOKUP($Q229,Events!A:AQ,AD$2,0)=1,AD$1,""))</f>
        <v/>
      </c>
      <c r="AE229" s="125" t="str">
        <f t="shared" si="16"/>
        <v/>
      </c>
      <c r="AF229" s="125" t="str">
        <f>IF($Q229="","",IF(VLOOKUP($Q229,Events!A:AQ,AF$2,0)=1,AF$1,""))</f>
        <v/>
      </c>
      <c r="AG229" s="125" t="str">
        <f t="shared" si="17"/>
        <v/>
      </c>
      <c r="AH229" s="125" t="str">
        <f>IF($Q229="","",IF(VLOOKUP($Q229,Events!A:AQ,AH$2,0)=1,AH$1,""))</f>
        <v/>
      </c>
      <c r="AI229" s="125" t="str">
        <f t="shared" si="18"/>
        <v/>
      </c>
      <c r="AJ229" s="125" t="str">
        <f>IF($Q229="","",IF(VLOOKUP($Q229,Events!A:AQ,AJ$2,0)=1,AJ$1,""))</f>
        <v/>
      </c>
      <c r="AK229" s="125" t="str">
        <f t="shared" si="19"/>
        <v/>
      </c>
      <c r="AL229" s="125" t="str">
        <f>IF($Q229="","",IF(VLOOKUP($Q229,Events!A:AQ,AL$2,0)=1,AL$1,""))</f>
        <v/>
      </c>
      <c r="AM229" s="125" t="str">
        <f t="shared" si="20"/>
        <v/>
      </c>
      <c r="AN229" s="125" t="str">
        <f>IF($Q229="","",IF(VLOOKUP($Q229,Events!A:AQ,AN$2,0)=1,AN$1,""))</f>
        <v/>
      </c>
      <c r="AO229" s="125" t="str">
        <f t="shared" si="21"/>
        <v/>
      </c>
      <c r="AP229" s="125" t="str">
        <f>IF($Q229="","",IF(VLOOKUP($Q229,Events!A:AQ,AP$2,0)=1,AP$1,""))</f>
        <v/>
      </c>
      <c r="AQ229" s="125" t="str">
        <f t="shared" si="22"/>
        <v/>
      </c>
      <c r="AR229" s="125" t="str">
        <f>IF($Q229="","",IF(VLOOKUP($Q229,Events!A:AQ,AR$2,0)=1,AR$1,""))</f>
        <v/>
      </c>
      <c r="AS229" s="125" t="str">
        <f t="shared" si="23"/>
        <v/>
      </c>
      <c r="AT229" s="125" t="str">
        <f>IF($Q229="","",IF(VLOOKUP($Q229,Events!A:AQ,AT$2,0)=1,AT$1,""))</f>
        <v/>
      </c>
      <c r="AU229" s="2" t="str">
        <f t="shared" si="24"/>
        <v/>
      </c>
      <c r="AW229" s="2"/>
      <c r="AX229" s="2"/>
      <c r="AY229" s="2"/>
    </row>
    <row r="230">
      <c r="A230" s="2">
        <v>228.0</v>
      </c>
      <c r="B230" s="2">
        <f t="shared" si="4"/>
        <v>3</v>
      </c>
      <c r="C230" s="2" t="str">
        <f>Events!AF237</f>
        <v/>
      </c>
      <c r="D230" s="2">
        <f t="shared" si="5"/>
        <v>228</v>
      </c>
      <c r="E230" s="2"/>
      <c r="F230" s="120" t="str">
        <f t="shared" si="1"/>
        <v/>
      </c>
      <c r="G230" s="2"/>
      <c r="H230" s="123" t="str">
        <f t="shared" si="6"/>
        <v/>
      </c>
      <c r="I230" s="123" t="str">
        <f t="shared" ref="I230:J230" si="475">IF($Q230="","",U230)</f>
        <v/>
      </c>
      <c r="J230" s="123" t="str">
        <f t="shared" si="475"/>
        <v/>
      </c>
      <c r="K230" s="123" t="str">
        <f t="shared" si="8"/>
        <v/>
      </c>
      <c r="L230" s="123" t="str">
        <f t="shared" ref="L230:M230" si="476">IF($Q230="","",Y230)</f>
        <v/>
      </c>
      <c r="M230" s="123" t="str">
        <f t="shared" si="476"/>
        <v/>
      </c>
      <c r="N230" s="123" t="str">
        <f t="shared" si="10"/>
        <v/>
      </c>
      <c r="O230" s="123" t="str">
        <f t="shared" si="11"/>
        <v/>
      </c>
      <c r="P230" s="2"/>
      <c r="Q230" s="125" t="str">
        <f t="shared" si="12"/>
        <v/>
      </c>
      <c r="R230" s="125"/>
      <c r="S230" s="125" t="str">
        <f>IF($Q230="","","Year "&amp;VLOOKUP($Q230,Events!A:AM,S$2,0))</f>
        <v/>
      </c>
      <c r="T230" s="125" t="str">
        <f>IF($Q230="","",VLOOKUP($Q230,Events!A:AM,T$2,0))</f>
        <v/>
      </c>
      <c r="U230" s="125" t="str">
        <f>IF($Q230="","",VLOOKUP($Q230,Events!A:AM,U$2,0))</f>
        <v/>
      </c>
      <c r="V230" s="125" t="str">
        <f>IF($Q230="","",VLOOKUP($Q230,Events!A:AM,V$2,0))</f>
        <v/>
      </c>
      <c r="W230" s="125" t="str">
        <f t="shared" si="13"/>
        <v/>
      </c>
      <c r="X230" s="125" t="str">
        <f>IF($Q230="","",text(VLOOKUP($Q230,Events!A:AM,X$2,0),"MMM dd")&amp;" "&amp;VLOOKUP($Q230,Events!A:AM,X$2+1,0))</f>
        <v/>
      </c>
      <c r="Y230" s="127" t="str">
        <f>IF($Q230="","",TEXT(VLOOKUP($Q230,Events!A:AM,Y$2,0),"0000"))</f>
        <v/>
      </c>
      <c r="Z230" s="127" t="str">
        <f>IF($Q230="","",TEXT(VLOOKUP($Q230,Events!A:AM,Z$2,0),"00000"))</f>
        <v/>
      </c>
      <c r="AA230" s="125" t="str">
        <f t="shared" si="14"/>
        <v/>
      </c>
      <c r="AB230" s="125" t="str">
        <f>IF($Q230="","",VLOOKUP($Q230,Events!A:AM,AB$2,0))</f>
        <v/>
      </c>
      <c r="AC230" s="125" t="str">
        <f t="shared" si="15"/>
        <v/>
      </c>
      <c r="AD230" s="125" t="str">
        <f>IF($Q230="","",IF(VLOOKUP($Q230,Events!A:AQ,AD$2,0)=1,AD$1,""))</f>
        <v/>
      </c>
      <c r="AE230" s="125" t="str">
        <f t="shared" si="16"/>
        <v/>
      </c>
      <c r="AF230" s="125" t="str">
        <f>IF($Q230="","",IF(VLOOKUP($Q230,Events!A:AQ,AF$2,0)=1,AF$1,""))</f>
        <v/>
      </c>
      <c r="AG230" s="125" t="str">
        <f t="shared" si="17"/>
        <v/>
      </c>
      <c r="AH230" s="125" t="str">
        <f>IF($Q230="","",IF(VLOOKUP($Q230,Events!A:AQ,AH$2,0)=1,AH$1,""))</f>
        <v/>
      </c>
      <c r="AI230" s="125" t="str">
        <f t="shared" si="18"/>
        <v/>
      </c>
      <c r="AJ230" s="125" t="str">
        <f>IF($Q230="","",IF(VLOOKUP($Q230,Events!A:AQ,AJ$2,0)=1,AJ$1,""))</f>
        <v/>
      </c>
      <c r="AK230" s="125" t="str">
        <f t="shared" si="19"/>
        <v/>
      </c>
      <c r="AL230" s="125" t="str">
        <f>IF($Q230="","",IF(VLOOKUP($Q230,Events!A:AQ,AL$2,0)=1,AL$1,""))</f>
        <v/>
      </c>
      <c r="AM230" s="125" t="str">
        <f t="shared" si="20"/>
        <v/>
      </c>
      <c r="AN230" s="125" t="str">
        <f>IF($Q230="","",IF(VLOOKUP($Q230,Events!A:AQ,AN$2,0)=1,AN$1,""))</f>
        <v/>
      </c>
      <c r="AO230" s="125" t="str">
        <f t="shared" si="21"/>
        <v/>
      </c>
      <c r="AP230" s="125" t="str">
        <f>IF($Q230="","",IF(VLOOKUP($Q230,Events!A:AQ,AP$2,0)=1,AP$1,""))</f>
        <v/>
      </c>
      <c r="AQ230" s="125" t="str">
        <f t="shared" si="22"/>
        <v/>
      </c>
      <c r="AR230" s="125" t="str">
        <f>IF($Q230="","",IF(VLOOKUP($Q230,Events!A:AQ,AR$2,0)=1,AR$1,""))</f>
        <v/>
      </c>
      <c r="AS230" s="125" t="str">
        <f t="shared" si="23"/>
        <v/>
      </c>
      <c r="AT230" s="125" t="str">
        <f>IF($Q230="","",IF(VLOOKUP($Q230,Events!A:AQ,AT$2,0)=1,AT$1,""))</f>
        <v/>
      </c>
      <c r="AU230" s="2" t="str">
        <f t="shared" si="24"/>
        <v/>
      </c>
      <c r="AW230" s="2"/>
      <c r="AX230" s="2"/>
      <c r="AY230" s="2"/>
    </row>
    <row r="231">
      <c r="A231" s="2">
        <v>229.0</v>
      </c>
      <c r="B231" s="2">
        <f t="shared" si="4"/>
        <v>3</v>
      </c>
      <c r="C231" s="2" t="str">
        <f>Events!AF238</f>
        <v/>
      </c>
      <c r="D231" s="2">
        <f t="shared" si="5"/>
        <v>229</v>
      </c>
      <c r="E231" s="2"/>
      <c r="F231" s="120" t="str">
        <f t="shared" si="1"/>
        <v/>
      </c>
      <c r="G231" s="2"/>
      <c r="H231" s="123" t="str">
        <f t="shared" si="6"/>
        <v/>
      </c>
      <c r="I231" s="123" t="str">
        <f t="shared" ref="I231:J231" si="477">IF($Q231="","",U231)</f>
        <v/>
      </c>
      <c r="J231" s="123" t="str">
        <f t="shared" si="477"/>
        <v/>
      </c>
      <c r="K231" s="123" t="str">
        <f t="shared" si="8"/>
        <v/>
      </c>
      <c r="L231" s="123" t="str">
        <f t="shared" ref="L231:M231" si="478">IF($Q231="","",Y231)</f>
        <v/>
      </c>
      <c r="M231" s="123" t="str">
        <f t="shared" si="478"/>
        <v/>
      </c>
      <c r="N231" s="123" t="str">
        <f t="shared" si="10"/>
        <v/>
      </c>
      <c r="O231" s="123" t="str">
        <f t="shared" si="11"/>
        <v/>
      </c>
      <c r="P231" s="2"/>
      <c r="Q231" s="125" t="str">
        <f t="shared" si="12"/>
        <v/>
      </c>
      <c r="R231" s="125"/>
      <c r="S231" s="125" t="str">
        <f>IF($Q231="","","Year "&amp;VLOOKUP($Q231,Events!A:AM,S$2,0))</f>
        <v/>
      </c>
      <c r="T231" s="125" t="str">
        <f>IF($Q231="","",VLOOKUP($Q231,Events!A:AM,T$2,0))</f>
        <v/>
      </c>
      <c r="U231" s="125" t="str">
        <f>IF($Q231="","",VLOOKUP($Q231,Events!A:AM,U$2,0))</f>
        <v/>
      </c>
      <c r="V231" s="125" t="str">
        <f>IF($Q231="","",VLOOKUP($Q231,Events!A:AM,V$2,0))</f>
        <v/>
      </c>
      <c r="W231" s="125" t="str">
        <f t="shared" si="13"/>
        <v/>
      </c>
      <c r="X231" s="125" t="str">
        <f>IF($Q231="","",text(VLOOKUP($Q231,Events!A:AM,X$2,0),"MMM dd")&amp;" "&amp;VLOOKUP($Q231,Events!A:AM,X$2+1,0))</f>
        <v/>
      </c>
      <c r="Y231" s="127" t="str">
        <f>IF($Q231="","",TEXT(VLOOKUP($Q231,Events!A:AM,Y$2,0),"0000"))</f>
        <v/>
      </c>
      <c r="Z231" s="127" t="str">
        <f>IF($Q231="","",TEXT(VLOOKUP($Q231,Events!A:AM,Z$2,0),"00000"))</f>
        <v/>
      </c>
      <c r="AA231" s="125" t="str">
        <f t="shared" si="14"/>
        <v/>
      </c>
      <c r="AB231" s="125" t="str">
        <f>IF($Q231="","",VLOOKUP($Q231,Events!A:AM,AB$2,0))</f>
        <v/>
      </c>
      <c r="AC231" s="125" t="str">
        <f t="shared" si="15"/>
        <v/>
      </c>
      <c r="AD231" s="125" t="str">
        <f>IF($Q231="","",IF(VLOOKUP($Q231,Events!A:AQ,AD$2,0)=1,AD$1,""))</f>
        <v/>
      </c>
      <c r="AE231" s="125" t="str">
        <f t="shared" si="16"/>
        <v/>
      </c>
      <c r="AF231" s="125" t="str">
        <f>IF($Q231="","",IF(VLOOKUP($Q231,Events!A:AQ,AF$2,0)=1,AF$1,""))</f>
        <v/>
      </c>
      <c r="AG231" s="125" t="str">
        <f t="shared" si="17"/>
        <v/>
      </c>
      <c r="AH231" s="125" t="str">
        <f>IF($Q231="","",IF(VLOOKUP($Q231,Events!A:AQ,AH$2,0)=1,AH$1,""))</f>
        <v/>
      </c>
      <c r="AI231" s="125" t="str">
        <f t="shared" si="18"/>
        <v/>
      </c>
      <c r="AJ231" s="125" t="str">
        <f>IF($Q231="","",IF(VLOOKUP($Q231,Events!A:AQ,AJ$2,0)=1,AJ$1,""))</f>
        <v/>
      </c>
      <c r="AK231" s="125" t="str">
        <f t="shared" si="19"/>
        <v/>
      </c>
      <c r="AL231" s="125" t="str">
        <f>IF($Q231="","",IF(VLOOKUP($Q231,Events!A:AQ,AL$2,0)=1,AL$1,""))</f>
        <v/>
      </c>
      <c r="AM231" s="125" t="str">
        <f t="shared" si="20"/>
        <v/>
      </c>
      <c r="AN231" s="125" t="str">
        <f>IF($Q231="","",IF(VLOOKUP($Q231,Events!A:AQ,AN$2,0)=1,AN$1,""))</f>
        <v/>
      </c>
      <c r="AO231" s="125" t="str">
        <f t="shared" si="21"/>
        <v/>
      </c>
      <c r="AP231" s="125" t="str">
        <f>IF($Q231="","",IF(VLOOKUP($Q231,Events!A:AQ,AP$2,0)=1,AP$1,""))</f>
        <v/>
      </c>
      <c r="AQ231" s="125" t="str">
        <f t="shared" si="22"/>
        <v/>
      </c>
      <c r="AR231" s="125" t="str">
        <f>IF($Q231="","",IF(VLOOKUP($Q231,Events!A:AQ,AR$2,0)=1,AR$1,""))</f>
        <v/>
      </c>
      <c r="AS231" s="125" t="str">
        <f t="shared" si="23"/>
        <v/>
      </c>
      <c r="AT231" s="125" t="str">
        <f>IF($Q231="","",IF(VLOOKUP($Q231,Events!A:AQ,AT$2,0)=1,AT$1,""))</f>
        <v/>
      </c>
      <c r="AU231" s="2" t="str">
        <f t="shared" si="24"/>
        <v/>
      </c>
      <c r="AW231" s="2"/>
      <c r="AX231" s="2"/>
      <c r="AY231" s="2"/>
    </row>
    <row r="232">
      <c r="A232" s="2">
        <v>230.0</v>
      </c>
      <c r="B232" s="2">
        <f t="shared" si="4"/>
        <v>3</v>
      </c>
      <c r="C232" s="2" t="str">
        <f>Events!AF239</f>
        <v/>
      </c>
      <c r="D232" s="2">
        <f t="shared" si="5"/>
        <v>230</v>
      </c>
      <c r="E232" s="2"/>
      <c r="F232" s="120" t="str">
        <f t="shared" si="1"/>
        <v/>
      </c>
      <c r="G232" s="2"/>
      <c r="H232" s="123" t="str">
        <f t="shared" si="6"/>
        <v/>
      </c>
      <c r="I232" s="123" t="str">
        <f t="shared" ref="I232:J232" si="479">IF($Q232="","",U232)</f>
        <v/>
      </c>
      <c r="J232" s="123" t="str">
        <f t="shared" si="479"/>
        <v/>
      </c>
      <c r="K232" s="123" t="str">
        <f t="shared" si="8"/>
        <v/>
      </c>
      <c r="L232" s="123" t="str">
        <f t="shared" ref="L232:M232" si="480">IF($Q232="","",Y232)</f>
        <v/>
      </c>
      <c r="M232" s="123" t="str">
        <f t="shared" si="480"/>
        <v/>
      </c>
      <c r="N232" s="123" t="str">
        <f t="shared" si="10"/>
        <v/>
      </c>
      <c r="O232" s="123" t="str">
        <f t="shared" si="11"/>
        <v/>
      </c>
      <c r="P232" s="2"/>
      <c r="Q232" s="125" t="str">
        <f t="shared" si="12"/>
        <v/>
      </c>
      <c r="R232" s="125"/>
      <c r="S232" s="125" t="str">
        <f>IF($Q232="","","Year "&amp;VLOOKUP($Q232,Events!A:AM,S$2,0))</f>
        <v/>
      </c>
      <c r="T232" s="125" t="str">
        <f>IF($Q232="","",VLOOKUP($Q232,Events!A:AM,T$2,0))</f>
        <v/>
      </c>
      <c r="U232" s="125" t="str">
        <f>IF($Q232="","",VLOOKUP($Q232,Events!A:AM,U$2,0))</f>
        <v/>
      </c>
      <c r="V232" s="125" t="str">
        <f>IF($Q232="","",VLOOKUP($Q232,Events!A:AM,V$2,0))</f>
        <v/>
      </c>
      <c r="W232" s="125" t="str">
        <f t="shared" si="13"/>
        <v/>
      </c>
      <c r="X232" s="125" t="str">
        <f>IF($Q232="","",text(VLOOKUP($Q232,Events!A:AM,X$2,0),"MMM dd")&amp;" "&amp;VLOOKUP($Q232,Events!A:AM,X$2+1,0))</f>
        <v/>
      </c>
      <c r="Y232" s="127" t="str">
        <f>IF($Q232="","",TEXT(VLOOKUP($Q232,Events!A:AM,Y$2,0),"0000"))</f>
        <v/>
      </c>
      <c r="Z232" s="127" t="str">
        <f>IF($Q232="","",TEXT(VLOOKUP($Q232,Events!A:AM,Z$2,0),"00000"))</f>
        <v/>
      </c>
      <c r="AA232" s="125" t="str">
        <f t="shared" si="14"/>
        <v/>
      </c>
      <c r="AB232" s="125" t="str">
        <f>IF($Q232="","",VLOOKUP($Q232,Events!A:AM,AB$2,0))</f>
        <v/>
      </c>
      <c r="AC232" s="125" t="str">
        <f t="shared" si="15"/>
        <v/>
      </c>
      <c r="AD232" s="125" t="str">
        <f>IF($Q232="","",IF(VLOOKUP($Q232,Events!A:AQ,AD$2,0)=1,AD$1,""))</f>
        <v/>
      </c>
      <c r="AE232" s="125" t="str">
        <f t="shared" si="16"/>
        <v/>
      </c>
      <c r="AF232" s="125" t="str">
        <f>IF($Q232="","",IF(VLOOKUP($Q232,Events!A:AQ,AF$2,0)=1,AF$1,""))</f>
        <v/>
      </c>
      <c r="AG232" s="125" t="str">
        <f t="shared" si="17"/>
        <v/>
      </c>
      <c r="AH232" s="125" t="str">
        <f>IF($Q232="","",IF(VLOOKUP($Q232,Events!A:AQ,AH$2,0)=1,AH$1,""))</f>
        <v/>
      </c>
      <c r="AI232" s="125" t="str">
        <f t="shared" si="18"/>
        <v/>
      </c>
      <c r="AJ232" s="125" t="str">
        <f>IF($Q232="","",IF(VLOOKUP($Q232,Events!A:AQ,AJ$2,0)=1,AJ$1,""))</f>
        <v/>
      </c>
      <c r="AK232" s="125" t="str">
        <f t="shared" si="19"/>
        <v/>
      </c>
      <c r="AL232" s="125" t="str">
        <f>IF($Q232="","",IF(VLOOKUP($Q232,Events!A:AQ,AL$2,0)=1,AL$1,""))</f>
        <v/>
      </c>
      <c r="AM232" s="125" t="str">
        <f t="shared" si="20"/>
        <v/>
      </c>
      <c r="AN232" s="125" t="str">
        <f>IF($Q232="","",IF(VLOOKUP($Q232,Events!A:AQ,AN$2,0)=1,AN$1,""))</f>
        <v/>
      </c>
      <c r="AO232" s="125" t="str">
        <f t="shared" si="21"/>
        <v/>
      </c>
      <c r="AP232" s="125" t="str">
        <f>IF($Q232="","",IF(VLOOKUP($Q232,Events!A:AQ,AP$2,0)=1,AP$1,""))</f>
        <v/>
      </c>
      <c r="AQ232" s="125" t="str">
        <f t="shared" si="22"/>
        <v/>
      </c>
      <c r="AR232" s="125" t="str">
        <f>IF($Q232="","",IF(VLOOKUP($Q232,Events!A:AQ,AR$2,0)=1,AR$1,""))</f>
        <v/>
      </c>
      <c r="AS232" s="125" t="str">
        <f t="shared" si="23"/>
        <v/>
      </c>
      <c r="AT232" s="125" t="str">
        <f>IF($Q232="","",IF(VLOOKUP($Q232,Events!A:AQ,AT$2,0)=1,AT$1,""))</f>
        <v/>
      </c>
      <c r="AU232" s="2" t="str">
        <f t="shared" si="24"/>
        <v/>
      </c>
      <c r="AW232" s="2"/>
      <c r="AX232" s="2"/>
      <c r="AY232" s="2"/>
      <c r="AZ232" s="2"/>
      <c r="BA232" s="2"/>
    </row>
    <row r="233">
      <c r="A233" s="2">
        <v>231.0</v>
      </c>
      <c r="B233" s="2">
        <f t="shared" si="4"/>
        <v>3</v>
      </c>
      <c r="C233" s="2" t="str">
        <f>Events!AF240</f>
        <v/>
      </c>
      <c r="D233" s="2">
        <f t="shared" si="5"/>
        <v>231</v>
      </c>
      <c r="E233" s="2"/>
      <c r="F233" s="120" t="str">
        <f t="shared" si="1"/>
        <v/>
      </c>
      <c r="G233" s="2"/>
      <c r="H233" s="123" t="str">
        <f t="shared" si="6"/>
        <v/>
      </c>
      <c r="I233" s="123" t="str">
        <f t="shared" ref="I233:J233" si="481">IF($Q233="","",U233)</f>
        <v/>
      </c>
      <c r="J233" s="123" t="str">
        <f t="shared" si="481"/>
        <v/>
      </c>
      <c r="K233" s="123" t="str">
        <f t="shared" si="8"/>
        <v/>
      </c>
      <c r="L233" s="123" t="str">
        <f t="shared" ref="L233:M233" si="482">IF($Q233="","",Y233)</f>
        <v/>
      </c>
      <c r="M233" s="123" t="str">
        <f t="shared" si="482"/>
        <v/>
      </c>
      <c r="N233" s="123" t="str">
        <f t="shared" si="10"/>
        <v/>
      </c>
      <c r="O233" s="123" t="str">
        <f t="shared" si="11"/>
        <v/>
      </c>
      <c r="P233" s="2"/>
      <c r="Q233" s="125" t="str">
        <f t="shared" si="12"/>
        <v/>
      </c>
      <c r="R233" s="125"/>
      <c r="S233" s="125" t="str">
        <f>IF($Q233="","","Year "&amp;VLOOKUP($Q233,Events!A:AM,S$2,0))</f>
        <v/>
      </c>
      <c r="T233" s="125" t="str">
        <f>IF($Q233="","",VLOOKUP($Q233,Events!A:AM,T$2,0))</f>
        <v/>
      </c>
      <c r="U233" s="125" t="str">
        <f>IF($Q233="","",VLOOKUP($Q233,Events!A:AM,U$2,0))</f>
        <v/>
      </c>
      <c r="V233" s="125" t="str">
        <f>IF($Q233="","",VLOOKUP($Q233,Events!A:AM,V$2,0))</f>
        <v/>
      </c>
      <c r="W233" s="125" t="str">
        <f t="shared" si="13"/>
        <v/>
      </c>
      <c r="X233" s="125" t="str">
        <f>IF($Q233="","",text(VLOOKUP($Q233,Events!A:AM,X$2,0),"MMM dd")&amp;" "&amp;VLOOKUP($Q233,Events!A:AM,X$2+1,0))</f>
        <v/>
      </c>
      <c r="Y233" s="127" t="str">
        <f>IF($Q233="","",TEXT(VLOOKUP($Q233,Events!A:AM,Y$2,0),"0000"))</f>
        <v/>
      </c>
      <c r="Z233" s="127" t="str">
        <f>IF($Q233="","",TEXT(VLOOKUP($Q233,Events!A:AM,Z$2,0),"00000"))</f>
        <v/>
      </c>
      <c r="AA233" s="125" t="str">
        <f t="shared" si="14"/>
        <v/>
      </c>
      <c r="AB233" s="125" t="str">
        <f>IF($Q233="","",VLOOKUP($Q233,Events!A:AM,AB$2,0))</f>
        <v/>
      </c>
      <c r="AC233" s="125" t="str">
        <f t="shared" si="15"/>
        <v/>
      </c>
      <c r="AD233" s="125" t="str">
        <f>IF($Q233="","",IF(VLOOKUP($Q233,Events!A:AQ,AD$2,0)=1,AD$1,""))</f>
        <v/>
      </c>
      <c r="AE233" s="125" t="str">
        <f t="shared" si="16"/>
        <v/>
      </c>
      <c r="AF233" s="125" t="str">
        <f>IF($Q233="","",IF(VLOOKUP($Q233,Events!A:AQ,AF$2,0)=1,AF$1,""))</f>
        <v/>
      </c>
      <c r="AG233" s="125" t="str">
        <f t="shared" si="17"/>
        <v/>
      </c>
      <c r="AH233" s="125" t="str">
        <f>IF($Q233="","",IF(VLOOKUP($Q233,Events!A:AQ,AH$2,0)=1,AH$1,""))</f>
        <v/>
      </c>
      <c r="AI233" s="125" t="str">
        <f t="shared" si="18"/>
        <v/>
      </c>
      <c r="AJ233" s="125" t="str">
        <f>IF($Q233="","",IF(VLOOKUP($Q233,Events!A:AQ,AJ$2,0)=1,AJ$1,""))</f>
        <v/>
      </c>
      <c r="AK233" s="125" t="str">
        <f t="shared" si="19"/>
        <v/>
      </c>
      <c r="AL233" s="125" t="str">
        <f>IF($Q233="","",IF(VLOOKUP($Q233,Events!A:AQ,AL$2,0)=1,AL$1,""))</f>
        <v/>
      </c>
      <c r="AM233" s="125" t="str">
        <f t="shared" si="20"/>
        <v/>
      </c>
      <c r="AN233" s="125" t="str">
        <f>IF($Q233="","",IF(VLOOKUP($Q233,Events!A:AQ,AN$2,0)=1,AN$1,""))</f>
        <v/>
      </c>
      <c r="AO233" s="125" t="str">
        <f t="shared" si="21"/>
        <v/>
      </c>
      <c r="AP233" s="125" t="str">
        <f>IF($Q233="","",IF(VLOOKUP($Q233,Events!A:AQ,AP$2,0)=1,AP$1,""))</f>
        <v/>
      </c>
      <c r="AQ233" s="125" t="str">
        <f t="shared" si="22"/>
        <v/>
      </c>
      <c r="AR233" s="125" t="str">
        <f>IF($Q233="","",IF(VLOOKUP($Q233,Events!A:AQ,AR$2,0)=1,AR$1,""))</f>
        <v/>
      </c>
      <c r="AS233" s="125" t="str">
        <f t="shared" si="23"/>
        <v/>
      </c>
      <c r="AT233" s="125" t="str">
        <f>IF($Q233="","",IF(VLOOKUP($Q233,Events!A:AQ,AT$2,0)=1,AT$1,""))</f>
        <v/>
      </c>
      <c r="AU233" s="2" t="str">
        <f t="shared" si="24"/>
        <v/>
      </c>
      <c r="AW233" s="2"/>
      <c r="AX233" s="2"/>
      <c r="AY233" s="2"/>
    </row>
    <row r="234">
      <c r="A234" s="2">
        <v>232.0</v>
      </c>
      <c r="B234" s="2">
        <f t="shared" si="4"/>
        <v>3</v>
      </c>
      <c r="C234" s="2" t="str">
        <f>Events!AF241</f>
        <v/>
      </c>
      <c r="D234" s="2">
        <f t="shared" si="5"/>
        <v>232</v>
      </c>
      <c r="E234" s="2"/>
      <c r="F234" s="120" t="str">
        <f t="shared" si="1"/>
        <v/>
      </c>
      <c r="G234" s="2"/>
      <c r="H234" s="123" t="str">
        <f t="shared" si="6"/>
        <v/>
      </c>
      <c r="I234" s="123" t="str">
        <f t="shared" ref="I234:J234" si="483">IF($Q234="","",U234)</f>
        <v/>
      </c>
      <c r="J234" s="123" t="str">
        <f t="shared" si="483"/>
        <v/>
      </c>
      <c r="K234" s="123" t="str">
        <f t="shared" si="8"/>
        <v/>
      </c>
      <c r="L234" s="123" t="str">
        <f t="shared" ref="L234:M234" si="484">IF($Q234="","",Y234)</f>
        <v/>
      </c>
      <c r="M234" s="123" t="str">
        <f t="shared" si="484"/>
        <v/>
      </c>
      <c r="N234" s="123" t="str">
        <f t="shared" si="10"/>
        <v/>
      </c>
      <c r="O234" s="123" t="str">
        <f t="shared" si="11"/>
        <v/>
      </c>
      <c r="P234" s="2"/>
      <c r="Q234" s="125" t="str">
        <f t="shared" si="12"/>
        <v/>
      </c>
      <c r="R234" s="125"/>
      <c r="S234" s="125" t="str">
        <f>IF($Q234="","","Year "&amp;VLOOKUP($Q234,Events!A:AM,S$2,0))</f>
        <v/>
      </c>
      <c r="T234" s="125" t="str">
        <f>IF($Q234="","",VLOOKUP($Q234,Events!A:AM,T$2,0))</f>
        <v/>
      </c>
      <c r="U234" s="125" t="str">
        <f>IF($Q234="","",VLOOKUP($Q234,Events!A:AM,U$2,0))</f>
        <v/>
      </c>
      <c r="V234" s="125" t="str">
        <f>IF($Q234="","",VLOOKUP($Q234,Events!A:AM,V$2,0))</f>
        <v/>
      </c>
      <c r="W234" s="125" t="str">
        <f t="shared" si="13"/>
        <v/>
      </c>
      <c r="X234" s="125" t="str">
        <f>IF($Q234="","",text(VLOOKUP($Q234,Events!A:AM,X$2,0),"MMM dd")&amp;" "&amp;VLOOKUP($Q234,Events!A:AM,X$2+1,0))</f>
        <v/>
      </c>
      <c r="Y234" s="127" t="str">
        <f>IF($Q234="","",TEXT(VLOOKUP($Q234,Events!A:AM,Y$2,0),"0000"))</f>
        <v/>
      </c>
      <c r="Z234" s="127" t="str">
        <f>IF($Q234="","",TEXT(VLOOKUP($Q234,Events!A:AM,Z$2,0),"00000"))</f>
        <v/>
      </c>
      <c r="AA234" s="125" t="str">
        <f t="shared" si="14"/>
        <v/>
      </c>
      <c r="AB234" s="125" t="str">
        <f>IF($Q234="","",VLOOKUP($Q234,Events!A:AM,AB$2,0))</f>
        <v/>
      </c>
      <c r="AC234" s="125" t="str">
        <f t="shared" si="15"/>
        <v/>
      </c>
      <c r="AD234" s="125" t="str">
        <f>IF($Q234="","",IF(VLOOKUP($Q234,Events!A:AQ,AD$2,0)=1,AD$1,""))</f>
        <v/>
      </c>
      <c r="AE234" s="125" t="str">
        <f t="shared" si="16"/>
        <v/>
      </c>
      <c r="AF234" s="125" t="str">
        <f>IF($Q234="","",IF(VLOOKUP($Q234,Events!A:AQ,AF$2,0)=1,AF$1,""))</f>
        <v/>
      </c>
      <c r="AG234" s="125" t="str">
        <f t="shared" si="17"/>
        <v/>
      </c>
      <c r="AH234" s="125" t="str">
        <f>IF($Q234="","",IF(VLOOKUP($Q234,Events!A:AQ,AH$2,0)=1,AH$1,""))</f>
        <v/>
      </c>
      <c r="AI234" s="125" t="str">
        <f t="shared" si="18"/>
        <v/>
      </c>
      <c r="AJ234" s="125" t="str">
        <f>IF($Q234="","",IF(VLOOKUP($Q234,Events!A:AQ,AJ$2,0)=1,AJ$1,""))</f>
        <v/>
      </c>
      <c r="AK234" s="125" t="str">
        <f t="shared" si="19"/>
        <v/>
      </c>
      <c r="AL234" s="125" t="str">
        <f>IF($Q234="","",IF(VLOOKUP($Q234,Events!A:AQ,AL$2,0)=1,AL$1,""))</f>
        <v/>
      </c>
      <c r="AM234" s="125" t="str">
        <f t="shared" si="20"/>
        <v/>
      </c>
      <c r="AN234" s="125" t="str">
        <f>IF($Q234="","",IF(VLOOKUP($Q234,Events!A:AQ,AN$2,0)=1,AN$1,""))</f>
        <v/>
      </c>
      <c r="AO234" s="125" t="str">
        <f t="shared" si="21"/>
        <v/>
      </c>
      <c r="AP234" s="125" t="str">
        <f>IF($Q234="","",IF(VLOOKUP($Q234,Events!A:AQ,AP$2,0)=1,AP$1,""))</f>
        <v/>
      </c>
      <c r="AQ234" s="125" t="str">
        <f t="shared" si="22"/>
        <v/>
      </c>
      <c r="AR234" s="125" t="str">
        <f>IF($Q234="","",IF(VLOOKUP($Q234,Events!A:AQ,AR$2,0)=1,AR$1,""))</f>
        <v/>
      </c>
      <c r="AS234" s="125" t="str">
        <f t="shared" si="23"/>
        <v/>
      </c>
      <c r="AT234" s="125" t="str">
        <f>IF($Q234="","",IF(VLOOKUP($Q234,Events!A:AQ,AT$2,0)=1,AT$1,""))</f>
        <v/>
      </c>
      <c r="AU234" s="2" t="str">
        <f t="shared" si="24"/>
        <v/>
      </c>
      <c r="AW234" s="2"/>
      <c r="AX234" s="2"/>
      <c r="AY234" s="2"/>
    </row>
    <row r="235">
      <c r="A235" s="2">
        <v>233.0</v>
      </c>
      <c r="B235" s="2">
        <f t="shared" si="4"/>
        <v>3</v>
      </c>
      <c r="C235" s="2" t="str">
        <f>Events!AF242</f>
        <v/>
      </c>
      <c r="D235" s="2">
        <f t="shared" si="5"/>
        <v>233</v>
      </c>
      <c r="E235" s="2"/>
      <c r="F235" s="120" t="str">
        <f t="shared" si="1"/>
        <v/>
      </c>
      <c r="G235" s="2"/>
      <c r="H235" s="123" t="str">
        <f t="shared" si="6"/>
        <v/>
      </c>
      <c r="I235" s="123" t="str">
        <f t="shared" ref="I235:J235" si="485">IF($Q235="","",U235)</f>
        <v/>
      </c>
      <c r="J235" s="123" t="str">
        <f t="shared" si="485"/>
        <v/>
      </c>
      <c r="K235" s="123" t="str">
        <f t="shared" si="8"/>
        <v/>
      </c>
      <c r="L235" s="123" t="str">
        <f t="shared" ref="L235:M235" si="486">IF($Q235="","",Y235)</f>
        <v/>
      </c>
      <c r="M235" s="123" t="str">
        <f t="shared" si="486"/>
        <v/>
      </c>
      <c r="N235" s="123" t="str">
        <f t="shared" si="10"/>
        <v/>
      </c>
      <c r="O235" s="123" t="str">
        <f t="shared" si="11"/>
        <v/>
      </c>
      <c r="P235" s="2"/>
      <c r="Q235" s="125" t="str">
        <f t="shared" si="12"/>
        <v/>
      </c>
      <c r="R235" s="125"/>
      <c r="S235" s="125" t="str">
        <f>IF($Q235="","","Year "&amp;VLOOKUP($Q235,Events!A:AM,S$2,0))</f>
        <v/>
      </c>
      <c r="T235" s="125" t="str">
        <f>IF($Q235="","",VLOOKUP($Q235,Events!A:AM,T$2,0))</f>
        <v/>
      </c>
      <c r="U235" s="125" t="str">
        <f>IF($Q235="","",VLOOKUP($Q235,Events!A:AM,U$2,0))</f>
        <v/>
      </c>
      <c r="V235" s="125" t="str">
        <f>IF($Q235="","",VLOOKUP($Q235,Events!A:AM,V$2,0))</f>
        <v/>
      </c>
      <c r="W235" s="125" t="str">
        <f t="shared" si="13"/>
        <v/>
      </c>
      <c r="X235" s="125" t="str">
        <f>IF($Q235="","",text(VLOOKUP($Q235,Events!A:AM,X$2,0),"MMM dd")&amp;" "&amp;VLOOKUP($Q235,Events!A:AM,X$2+1,0))</f>
        <v/>
      </c>
      <c r="Y235" s="127" t="str">
        <f>IF($Q235="","",TEXT(VLOOKUP($Q235,Events!A:AM,Y$2,0),"0000"))</f>
        <v/>
      </c>
      <c r="Z235" s="127" t="str">
        <f>IF($Q235="","",TEXT(VLOOKUP($Q235,Events!A:AM,Z$2,0),"00000"))</f>
        <v/>
      </c>
      <c r="AA235" s="125" t="str">
        <f t="shared" si="14"/>
        <v/>
      </c>
      <c r="AB235" s="125" t="str">
        <f>IF($Q235="","",VLOOKUP($Q235,Events!A:AM,AB$2,0))</f>
        <v/>
      </c>
      <c r="AC235" s="125" t="str">
        <f t="shared" si="15"/>
        <v/>
      </c>
      <c r="AD235" s="125" t="str">
        <f>IF($Q235="","",IF(VLOOKUP($Q235,Events!A:AQ,AD$2,0)=1,AD$1,""))</f>
        <v/>
      </c>
      <c r="AE235" s="125" t="str">
        <f t="shared" si="16"/>
        <v/>
      </c>
      <c r="AF235" s="125" t="str">
        <f>IF($Q235="","",IF(VLOOKUP($Q235,Events!A:AQ,AF$2,0)=1,AF$1,""))</f>
        <v/>
      </c>
      <c r="AG235" s="125" t="str">
        <f t="shared" si="17"/>
        <v/>
      </c>
      <c r="AH235" s="125" t="str">
        <f>IF($Q235="","",IF(VLOOKUP($Q235,Events!A:AQ,AH$2,0)=1,AH$1,""))</f>
        <v/>
      </c>
      <c r="AI235" s="125" t="str">
        <f t="shared" si="18"/>
        <v/>
      </c>
      <c r="AJ235" s="125" t="str">
        <f>IF($Q235="","",IF(VLOOKUP($Q235,Events!A:AQ,AJ$2,0)=1,AJ$1,""))</f>
        <v/>
      </c>
      <c r="AK235" s="125" t="str">
        <f t="shared" si="19"/>
        <v/>
      </c>
      <c r="AL235" s="125" t="str">
        <f>IF($Q235="","",IF(VLOOKUP($Q235,Events!A:AQ,AL$2,0)=1,AL$1,""))</f>
        <v/>
      </c>
      <c r="AM235" s="125" t="str">
        <f t="shared" si="20"/>
        <v/>
      </c>
      <c r="AN235" s="125" t="str">
        <f>IF($Q235="","",IF(VLOOKUP($Q235,Events!A:AQ,AN$2,0)=1,AN$1,""))</f>
        <v/>
      </c>
      <c r="AO235" s="125" t="str">
        <f t="shared" si="21"/>
        <v/>
      </c>
      <c r="AP235" s="125" t="str">
        <f>IF($Q235="","",IF(VLOOKUP($Q235,Events!A:AQ,AP$2,0)=1,AP$1,""))</f>
        <v/>
      </c>
      <c r="AQ235" s="125" t="str">
        <f t="shared" si="22"/>
        <v/>
      </c>
      <c r="AR235" s="125" t="str">
        <f>IF($Q235="","",IF(VLOOKUP($Q235,Events!A:AQ,AR$2,0)=1,AR$1,""))</f>
        <v/>
      </c>
      <c r="AS235" s="125" t="str">
        <f t="shared" si="23"/>
        <v/>
      </c>
      <c r="AT235" s="125" t="str">
        <f>IF($Q235="","",IF(VLOOKUP($Q235,Events!A:AQ,AT$2,0)=1,AT$1,""))</f>
        <v/>
      </c>
      <c r="AU235" s="2" t="str">
        <f t="shared" si="24"/>
        <v/>
      </c>
      <c r="AW235" s="2"/>
      <c r="AX235" s="2"/>
      <c r="AY235" s="2"/>
    </row>
    <row r="236">
      <c r="A236" s="2">
        <v>234.0</v>
      </c>
      <c r="B236" s="2">
        <f t="shared" si="4"/>
        <v>3</v>
      </c>
      <c r="C236" s="2" t="str">
        <f>Events!AF243</f>
        <v/>
      </c>
      <c r="D236" s="2">
        <f t="shared" si="5"/>
        <v>234</v>
      </c>
      <c r="E236" s="2"/>
      <c r="F236" s="120" t="str">
        <f t="shared" si="1"/>
        <v/>
      </c>
      <c r="G236" s="2"/>
      <c r="H236" s="123" t="str">
        <f t="shared" si="6"/>
        <v/>
      </c>
      <c r="I236" s="123" t="str">
        <f t="shared" ref="I236:J236" si="487">IF($Q236="","",U236)</f>
        <v/>
      </c>
      <c r="J236" s="123" t="str">
        <f t="shared" si="487"/>
        <v/>
      </c>
      <c r="K236" s="123" t="str">
        <f t="shared" si="8"/>
        <v/>
      </c>
      <c r="L236" s="123" t="str">
        <f t="shared" ref="L236:M236" si="488">IF($Q236="","",Y236)</f>
        <v/>
      </c>
      <c r="M236" s="123" t="str">
        <f t="shared" si="488"/>
        <v/>
      </c>
      <c r="N236" s="123" t="str">
        <f t="shared" si="10"/>
        <v/>
      </c>
      <c r="O236" s="123" t="str">
        <f t="shared" si="11"/>
        <v/>
      </c>
      <c r="P236" s="2"/>
      <c r="Q236" s="125" t="str">
        <f t="shared" si="12"/>
        <v/>
      </c>
      <c r="R236" s="125"/>
      <c r="S236" s="125" t="str">
        <f>IF($Q236="","","Year "&amp;VLOOKUP($Q236,Events!A:AM,S$2,0))</f>
        <v/>
      </c>
      <c r="T236" s="125" t="str">
        <f>IF($Q236="","",VLOOKUP($Q236,Events!A:AM,T$2,0))</f>
        <v/>
      </c>
      <c r="U236" s="125" t="str">
        <f>IF($Q236="","",VLOOKUP($Q236,Events!A:AM,U$2,0))</f>
        <v/>
      </c>
      <c r="V236" s="125" t="str">
        <f>IF($Q236="","",VLOOKUP($Q236,Events!A:AM,V$2,0))</f>
        <v/>
      </c>
      <c r="W236" s="125" t="str">
        <f t="shared" si="13"/>
        <v/>
      </c>
      <c r="X236" s="125" t="str">
        <f>IF($Q236="","",text(VLOOKUP($Q236,Events!A:AM,X$2,0),"MMM dd")&amp;" "&amp;VLOOKUP($Q236,Events!A:AM,X$2+1,0))</f>
        <v/>
      </c>
      <c r="Y236" s="127" t="str">
        <f>IF($Q236="","",TEXT(VLOOKUP($Q236,Events!A:AM,Y$2,0),"0000"))</f>
        <v/>
      </c>
      <c r="Z236" s="127" t="str">
        <f>IF($Q236="","",TEXT(VLOOKUP($Q236,Events!A:AM,Z$2,0),"00000"))</f>
        <v/>
      </c>
      <c r="AA236" s="125" t="str">
        <f t="shared" si="14"/>
        <v/>
      </c>
      <c r="AB236" s="125" t="str">
        <f>IF($Q236="","",VLOOKUP($Q236,Events!A:AM,AB$2,0))</f>
        <v/>
      </c>
      <c r="AC236" s="125" t="str">
        <f t="shared" si="15"/>
        <v/>
      </c>
      <c r="AD236" s="125" t="str">
        <f>IF($Q236="","",IF(VLOOKUP($Q236,Events!A:AQ,AD$2,0)=1,AD$1,""))</f>
        <v/>
      </c>
      <c r="AE236" s="125" t="str">
        <f t="shared" si="16"/>
        <v/>
      </c>
      <c r="AF236" s="125" t="str">
        <f>IF($Q236="","",IF(VLOOKUP($Q236,Events!A:AQ,AF$2,0)=1,AF$1,""))</f>
        <v/>
      </c>
      <c r="AG236" s="125" t="str">
        <f t="shared" si="17"/>
        <v/>
      </c>
      <c r="AH236" s="125" t="str">
        <f>IF($Q236="","",IF(VLOOKUP($Q236,Events!A:AQ,AH$2,0)=1,AH$1,""))</f>
        <v/>
      </c>
      <c r="AI236" s="125" t="str">
        <f t="shared" si="18"/>
        <v/>
      </c>
      <c r="AJ236" s="125" t="str">
        <f>IF($Q236="","",IF(VLOOKUP($Q236,Events!A:AQ,AJ$2,0)=1,AJ$1,""))</f>
        <v/>
      </c>
      <c r="AK236" s="125" t="str">
        <f t="shared" si="19"/>
        <v/>
      </c>
      <c r="AL236" s="125" t="str">
        <f>IF($Q236="","",IF(VLOOKUP($Q236,Events!A:AQ,AL$2,0)=1,AL$1,""))</f>
        <v/>
      </c>
      <c r="AM236" s="125" t="str">
        <f t="shared" si="20"/>
        <v/>
      </c>
      <c r="AN236" s="125" t="str">
        <f>IF($Q236="","",IF(VLOOKUP($Q236,Events!A:AQ,AN$2,0)=1,AN$1,""))</f>
        <v/>
      </c>
      <c r="AO236" s="125" t="str">
        <f t="shared" si="21"/>
        <v/>
      </c>
      <c r="AP236" s="125" t="str">
        <f>IF($Q236="","",IF(VLOOKUP($Q236,Events!A:AQ,AP$2,0)=1,AP$1,""))</f>
        <v/>
      </c>
      <c r="AQ236" s="125" t="str">
        <f t="shared" si="22"/>
        <v/>
      </c>
      <c r="AR236" s="125" t="str">
        <f>IF($Q236="","",IF(VLOOKUP($Q236,Events!A:AQ,AR$2,0)=1,AR$1,""))</f>
        <v/>
      </c>
      <c r="AS236" s="125" t="str">
        <f t="shared" si="23"/>
        <v/>
      </c>
      <c r="AT236" s="125" t="str">
        <f>IF($Q236="","",IF(VLOOKUP($Q236,Events!A:AQ,AT$2,0)=1,AT$1,""))</f>
        <v/>
      </c>
      <c r="AU236" s="2" t="str">
        <f t="shared" si="24"/>
        <v/>
      </c>
      <c r="AW236" s="2"/>
      <c r="AX236" s="2"/>
      <c r="AY236" s="2"/>
      <c r="AZ236" s="2"/>
      <c r="BA236" s="2"/>
    </row>
    <row r="237">
      <c r="A237" s="2">
        <v>235.0</v>
      </c>
      <c r="B237" s="2">
        <f t="shared" si="4"/>
        <v>3</v>
      </c>
      <c r="C237" s="2" t="str">
        <f>Events!AF244</f>
        <v/>
      </c>
      <c r="D237" s="2">
        <f t="shared" si="5"/>
        <v>235</v>
      </c>
      <c r="E237" s="2"/>
      <c r="F237" s="120" t="str">
        <f t="shared" si="1"/>
        <v/>
      </c>
      <c r="G237" s="2"/>
      <c r="H237" s="123" t="str">
        <f t="shared" si="6"/>
        <v/>
      </c>
      <c r="I237" s="123" t="str">
        <f t="shared" ref="I237:J237" si="489">IF($Q237="","",U237)</f>
        <v/>
      </c>
      <c r="J237" s="123" t="str">
        <f t="shared" si="489"/>
        <v/>
      </c>
      <c r="K237" s="123" t="str">
        <f t="shared" si="8"/>
        <v/>
      </c>
      <c r="L237" s="123" t="str">
        <f t="shared" ref="L237:M237" si="490">IF($Q237="","",Y237)</f>
        <v/>
      </c>
      <c r="M237" s="123" t="str">
        <f t="shared" si="490"/>
        <v/>
      </c>
      <c r="N237" s="123" t="str">
        <f t="shared" si="10"/>
        <v/>
      </c>
      <c r="O237" s="123" t="str">
        <f t="shared" si="11"/>
        <v/>
      </c>
      <c r="P237" s="2"/>
      <c r="Q237" s="125" t="str">
        <f t="shared" si="12"/>
        <v/>
      </c>
      <c r="R237" s="125"/>
      <c r="S237" s="125" t="str">
        <f>IF($Q237="","","Year "&amp;VLOOKUP($Q237,Events!A:AM,S$2,0))</f>
        <v/>
      </c>
      <c r="T237" s="125" t="str">
        <f>IF($Q237="","",VLOOKUP($Q237,Events!A:AM,T$2,0))</f>
        <v/>
      </c>
      <c r="U237" s="125" t="str">
        <f>IF($Q237="","",VLOOKUP($Q237,Events!A:AM,U$2,0))</f>
        <v/>
      </c>
      <c r="V237" s="125" t="str">
        <f>IF($Q237="","",VLOOKUP($Q237,Events!A:AM,V$2,0))</f>
        <v/>
      </c>
      <c r="W237" s="125" t="str">
        <f t="shared" si="13"/>
        <v/>
      </c>
      <c r="X237" s="125" t="str">
        <f>IF($Q237="","",text(VLOOKUP($Q237,Events!A:AM,X$2,0),"MMM dd")&amp;" "&amp;VLOOKUP($Q237,Events!A:AM,X$2+1,0))</f>
        <v/>
      </c>
      <c r="Y237" s="127" t="str">
        <f>IF($Q237="","",TEXT(VLOOKUP($Q237,Events!A:AM,Y$2,0),"0000"))</f>
        <v/>
      </c>
      <c r="Z237" s="127" t="str">
        <f>IF($Q237="","",TEXT(VLOOKUP($Q237,Events!A:AM,Z$2,0),"00000"))</f>
        <v/>
      </c>
      <c r="AA237" s="125" t="str">
        <f t="shared" si="14"/>
        <v/>
      </c>
      <c r="AB237" s="125" t="str">
        <f>IF($Q237="","",VLOOKUP($Q237,Events!A:AM,AB$2,0))</f>
        <v/>
      </c>
      <c r="AC237" s="125" t="str">
        <f t="shared" si="15"/>
        <v/>
      </c>
      <c r="AD237" s="125" t="str">
        <f>IF($Q237="","",IF(VLOOKUP($Q237,Events!A:AQ,AD$2,0)=1,AD$1,""))</f>
        <v/>
      </c>
      <c r="AE237" s="125" t="str">
        <f t="shared" si="16"/>
        <v/>
      </c>
      <c r="AF237" s="125" t="str">
        <f>IF($Q237="","",IF(VLOOKUP($Q237,Events!A:AQ,AF$2,0)=1,AF$1,""))</f>
        <v/>
      </c>
      <c r="AG237" s="125" t="str">
        <f t="shared" si="17"/>
        <v/>
      </c>
      <c r="AH237" s="125" t="str">
        <f>IF($Q237="","",IF(VLOOKUP($Q237,Events!A:AQ,AH$2,0)=1,AH$1,""))</f>
        <v/>
      </c>
      <c r="AI237" s="125" t="str">
        <f t="shared" si="18"/>
        <v/>
      </c>
      <c r="AJ237" s="125" t="str">
        <f>IF($Q237="","",IF(VLOOKUP($Q237,Events!A:AQ,AJ$2,0)=1,AJ$1,""))</f>
        <v/>
      </c>
      <c r="AK237" s="125" t="str">
        <f t="shared" si="19"/>
        <v/>
      </c>
      <c r="AL237" s="125" t="str">
        <f>IF($Q237="","",IF(VLOOKUP($Q237,Events!A:AQ,AL$2,0)=1,AL$1,""))</f>
        <v/>
      </c>
      <c r="AM237" s="125" t="str">
        <f t="shared" si="20"/>
        <v/>
      </c>
      <c r="AN237" s="125" t="str">
        <f>IF($Q237="","",IF(VLOOKUP($Q237,Events!A:AQ,AN$2,0)=1,AN$1,""))</f>
        <v/>
      </c>
      <c r="AO237" s="125" t="str">
        <f t="shared" si="21"/>
        <v/>
      </c>
      <c r="AP237" s="125" t="str">
        <f>IF($Q237="","",IF(VLOOKUP($Q237,Events!A:AQ,AP$2,0)=1,AP$1,""))</f>
        <v/>
      </c>
      <c r="AQ237" s="125" t="str">
        <f t="shared" si="22"/>
        <v/>
      </c>
      <c r="AR237" s="125" t="str">
        <f>IF($Q237="","",IF(VLOOKUP($Q237,Events!A:AQ,AR$2,0)=1,AR$1,""))</f>
        <v/>
      </c>
      <c r="AS237" s="125" t="str">
        <f t="shared" si="23"/>
        <v/>
      </c>
      <c r="AT237" s="125" t="str">
        <f>IF($Q237="","",IF(VLOOKUP($Q237,Events!A:AQ,AT$2,0)=1,AT$1,""))</f>
        <v/>
      </c>
      <c r="AU237" s="2" t="str">
        <f t="shared" si="24"/>
        <v/>
      </c>
      <c r="AW237" s="2"/>
      <c r="AX237" s="2"/>
      <c r="AY237" s="2"/>
    </row>
    <row r="238">
      <c r="A238" s="2">
        <v>236.0</v>
      </c>
      <c r="B238" s="2">
        <f t="shared" si="4"/>
        <v>3</v>
      </c>
      <c r="C238" s="2" t="str">
        <f>Events!AF245</f>
        <v/>
      </c>
      <c r="D238" s="2">
        <f t="shared" si="5"/>
        <v>236</v>
      </c>
      <c r="E238" s="2"/>
      <c r="F238" s="120" t="str">
        <f t="shared" si="1"/>
        <v/>
      </c>
      <c r="G238" s="2"/>
      <c r="H238" s="123" t="str">
        <f t="shared" si="6"/>
        <v/>
      </c>
      <c r="I238" s="123" t="str">
        <f t="shared" ref="I238:J238" si="491">IF($Q238="","",U238)</f>
        <v/>
      </c>
      <c r="J238" s="123" t="str">
        <f t="shared" si="491"/>
        <v/>
      </c>
      <c r="K238" s="123" t="str">
        <f t="shared" si="8"/>
        <v/>
      </c>
      <c r="L238" s="123" t="str">
        <f t="shared" ref="L238:M238" si="492">IF($Q238="","",Y238)</f>
        <v/>
      </c>
      <c r="M238" s="123" t="str">
        <f t="shared" si="492"/>
        <v/>
      </c>
      <c r="N238" s="123" t="str">
        <f t="shared" si="10"/>
        <v/>
      </c>
      <c r="O238" s="123" t="str">
        <f t="shared" si="11"/>
        <v/>
      </c>
      <c r="P238" s="2"/>
      <c r="Q238" s="125" t="str">
        <f t="shared" si="12"/>
        <v/>
      </c>
      <c r="R238" s="125"/>
      <c r="S238" s="125" t="str">
        <f>IF($Q238="","","Year "&amp;VLOOKUP($Q238,Events!A:AM,S$2,0))</f>
        <v/>
      </c>
      <c r="T238" s="125" t="str">
        <f>IF($Q238="","",VLOOKUP($Q238,Events!A:AM,T$2,0))</f>
        <v/>
      </c>
      <c r="U238" s="125" t="str">
        <f>IF($Q238="","",VLOOKUP($Q238,Events!A:AM,U$2,0))</f>
        <v/>
      </c>
      <c r="V238" s="125" t="str">
        <f>IF($Q238="","",VLOOKUP($Q238,Events!A:AM,V$2,0))</f>
        <v/>
      </c>
      <c r="W238" s="125" t="str">
        <f t="shared" si="13"/>
        <v/>
      </c>
      <c r="X238" s="125" t="str">
        <f>IF($Q238="","",text(VLOOKUP($Q238,Events!A:AM,X$2,0),"MMM dd")&amp;" "&amp;VLOOKUP($Q238,Events!A:AM,X$2+1,0))</f>
        <v/>
      </c>
      <c r="Y238" s="127" t="str">
        <f>IF($Q238="","",TEXT(VLOOKUP($Q238,Events!A:AM,Y$2,0),"0000"))</f>
        <v/>
      </c>
      <c r="Z238" s="127" t="str">
        <f>IF($Q238="","",TEXT(VLOOKUP($Q238,Events!A:AM,Z$2,0),"00000"))</f>
        <v/>
      </c>
      <c r="AA238" s="125" t="str">
        <f t="shared" si="14"/>
        <v/>
      </c>
      <c r="AB238" s="125" t="str">
        <f>IF($Q238="","",VLOOKUP($Q238,Events!A:AM,AB$2,0))</f>
        <v/>
      </c>
      <c r="AC238" s="125" t="str">
        <f t="shared" si="15"/>
        <v/>
      </c>
      <c r="AD238" s="125" t="str">
        <f>IF($Q238="","",IF(VLOOKUP($Q238,Events!A:AQ,AD$2,0)=1,AD$1,""))</f>
        <v/>
      </c>
      <c r="AE238" s="125" t="str">
        <f t="shared" si="16"/>
        <v/>
      </c>
      <c r="AF238" s="125" t="str">
        <f>IF($Q238="","",IF(VLOOKUP($Q238,Events!A:AQ,AF$2,0)=1,AF$1,""))</f>
        <v/>
      </c>
      <c r="AG238" s="125" t="str">
        <f t="shared" si="17"/>
        <v/>
      </c>
      <c r="AH238" s="125" t="str">
        <f>IF($Q238="","",IF(VLOOKUP($Q238,Events!A:AQ,AH$2,0)=1,AH$1,""))</f>
        <v/>
      </c>
      <c r="AI238" s="125" t="str">
        <f t="shared" si="18"/>
        <v/>
      </c>
      <c r="AJ238" s="125" t="str">
        <f>IF($Q238="","",IF(VLOOKUP($Q238,Events!A:AQ,AJ$2,0)=1,AJ$1,""))</f>
        <v/>
      </c>
      <c r="AK238" s="125" t="str">
        <f t="shared" si="19"/>
        <v/>
      </c>
      <c r="AL238" s="125" t="str">
        <f>IF($Q238="","",IF(VLOOKUP($Q238,Events!A:AQ,AL$2,0)=1,AL$1,""))</f>
        <v/>
      </c>
      <c r="AM238" s="125" t="str">
        <f t="shared" si="20"/>
        <v/>
      </c>
      <c r="AN238" s="125" t="str">
        <f>IF($Q238="","",IF(VLOOKUP($Q238,Events!A:AQ,AN$2,0)=1,AN$1,""))</f>
        <v/>
      </c>
      <c r="AO238" s="125" t="str">
        <f t="shared" si="21"/>
        <v/>
      </c>
      <c r="AP238" s="125" t="str">
        <f>IF($Q238="","",IF(VLOOKUP($Q238,Events!A:AQ,AP$2,0)=1,AP$1,""))</f>
        <v/>
      </c>
      <c r="AQ238" s="125" t="str">
        <f t="shared" si="22"/>
        <v/>
      </c>
      <c r="AR238" s="125" t="str">
        <f>IF($Q238="","",IF(VLOOKUP($Q238,Events!A:AQ,AR$2,0)=1,AR$1,""))</f>
        <v/>
      </c>
      <c r="AS238" s="125" t="str">
        <f t="shared" si="23"/>
        <v/>
      </c>
      <c r="AT238" s="125" t="str">
        <f>IF($Q238="","",IF(VLOOKUP($Q238,Events!A:AQ,AT$2,0)=1,AT$1,""))</f>
        <v/>
      </c>
      <c r="AU238" s="2" t="str">
        <f t="shared" si="24"/>
        <v/>
      </c>
      <c r="AW238" s="2"/>
      <c r="AX238" s="2"/>
      <c r="AY238" s="2"/>
      <c r="AZ238" s="2"/>
      <c r="BA238" s="2"/>
    </row>
    <row r="239">
      <c r="A239" s="2">
        <v>237.0</v>
      </c>
      <c r="B239" s="2">
        <f t="shared" si="4"/>
        <v>3</v>
      </c>
      <c r="C239" s="2" t="str">
        <f>Events!AF246</f>
        <v/>
      </c>
      <c r="D239" s="2">
        <f t="shared" si="5"/>
        <v>237</v>
      </c>
      <c r="E239" s="2"/>
      <c r="F239" s="120" t="str">
        <f t="shared" si="1"/>
        <v/>
      </c>
      <c r="G239" s="2"/>
      <c r="H239" s="123" t="str">
        <f t="shared" si="6"/>
        <v/>
      </c>
      <c r="I239" s="123" t="str">
        <f t="shared" ref="I239:J239" si="493">IF($Q239="","",U239)</f>
        <v/>
      </c>
      <c r="J239" s="123" t="str">
        <f t="shared" si="493"/>
        <v/>
      </c>
      <c r="K239" s="123" t="str">
        <f t="shared" si="8"/>
        <v/>
      </c>
      <c r="L239" s="123" t="str">
        <f t="shared" ref="L239:M239" si="494">IF($Q239="","",Y239)</f>
        <v/>
      </c>
      <c r="M239" s="123" t="str">
        <f t="shared" si="494"/>
        <v/>
      </c>
      <c r="N239" s="123" t="str">
        <f t="shared" si="10"/>
        <v/>
      </c>
      <c r="O239" s="123" t="str">
        <f t="shared" si="11"/>
        <v/>
      </c>
      <c r="P239" s="2"/>
      <c r="Q239" s="125" t="str">
        <f t="shared" si="12"/>
        <v/>
      </c>
      <c r="R239" s="125"/>
      <c r="S239" s="125" t="str">
        <f>IF($Q239="","","Year "&amp;VLOOKUP($Q239,Events!A:AM,S$2,0))</f>
        <v/>
      </c>
      <c r="T239" s="125" t="str">
        <f>IF($Q239="","",VLOOKUP($Q239,Events!A:AM,T$2,0))</f>
        <v/>
      </c>
      <c r="U239" s="125" t="str">
        <f>IF($Q239="","",VLOOKUP($Q239,Events!A:AM,U$2,0))</f>
        <v/>
      </c>
      <c r="V239" s="125" t="str">
        <f>IF($Q239="","",VLOOKUP($Q239,Events!A:AM,V$2,0))</f>
        <v/>
      </c>
      <c r="W239" s="125" t="str">
        <f t="shared" si="13"/>
        <v/>
      </c>
      <c r="X239" s="125" t="str">
        <f>IF($Q239="","",text(VLOOKUP($Q239,Events!A:AM,X$2,0),"MMM dd")&amp;" "&amp;VLOOKUP($Q239,Events!A:AM,X$2+1,0))</f>
        <v/>
      </c>
      <c r="Y239" s="127" t="str">
        <f>IF($Q239="","",TEXT(VLOOKUP($Q239,Events!A:AM,Y$2,0),"0000"))</f>
        <v/>
      </c>
      <c r="Z239" s="127" t="str">
        <f>IF($Q239="","",TEXT(VLOOKUP($Q239,Events!A:AM,Z$2,0),"00000"))</f>
        <v/>
      </c>
      <c r="AA239" s="125" t="str">
        <f t="shared" si="14"/>
        <v/>
      </c>
      <c r="AB239" s="125" t="str">
        <f>IF($Q239="","",VLOOKUP($Q239,Events!A:AM,AB$2,0))</f>
        <v/>
      </c>
      <c r="AC239" s="125" t="str">
        <f t="shared" si="15"/>
        <v/>
      </c>
      <c r="AD239" s="125" t="str">
        <f>IF($Q239="","",IF(VLOOKUP($Q239,Events!A:AQ,AD$2,0)=1,AD$1,""))</f>
        <v/>
      </c>
      <c r="AE239" s="125" t="str">
        <f t="shared" si="16"/>
        <v/>
      </c>
      <c r="AF239" s="125" t="str">
        <f>IF($Q239="","",IF(VLOOKUP($Q239,Events!A:AQ,AF$2,0)=1,AF$1,""))</f>
        <v/>
      </c>
      <c r="AG239" s="125" t="str">
        <f t="shared" si="17"/>
        <v/>
      </c>
      <c r="AH239" s="125" t="str">
        <f>IF($Q239="","",IF(VLOOKUP($Q239,Events!A:AQ,AH$2,0)=1,AH$1,""))</f>
        <v/>
      </c>
      <c r="AI239" s="125" t="str">
        <f t="shared" si="18"/>
        <v/>
      </c>
      <c r="AJ239" s="125" t="str">
        <f>IF($Q239="","",IF(VLOOKUP($Q239,Events!A:AQ,AJ$2,0)=1,AJ$1,""))</f>
        <v/>
      </c>
      <c r="AK239" s="125" t="str">
        <f t="shared" si="19"/>
        <v/>
      </c>
      <c r="AL239" s="125" t="str">
        <f>IF($Q239="","",IF(VLOOKUP($Q239,Events!A:AQ,AL$2,0)=1,AL$1,""))</f>
        <v/>
      </c>
      <c r="AM239" s="125" t="str">
        <f t="shared" si="20"/>
        <v/>
      </c>
      <c r="AN239" s="125" t="str">
        <f>IF($Q239="","",IF(VLOOKUP($Q239,Events!A:AQ,AN$2,0)=1,AN$1,""))</f>
        <v/>
      </c>
      <c r="AO239" s="125" t="str">
        <f t="shared" si="21"/>
        <v/>
      </c>
      <c r="AP239" s="125" t="str">
        <f>IF($Q239="","",IF(VLOOKUP($Q239,Events!A:AQ,AP$2,0)=1,AP$1,""))</f>
        <v/>
      </c>
      <c r="AQ239" s="125" t="str">
        <f t="shared" si="22"/>
        <v/>
      </c>
      <c r="AR239" s="125" t="str">
        <f>IF($Q239="","",IF(VLOOKUP($Q239,Events!A:AQ,AR$2,0)=1,AR$1,""))</f>
        <v/>
      </c>
      <c r="AS239" s="125" t="str">
        <f t="shared" si="23"/>
        <v/>
      </c>
      <c r="AT239" s="125" t="str">
        <f>IF($Q239="","",IF(VLOOKUP($Q239,Events!A:AQ,AT$2,0)=1,AT$1,""))</f>
        <v/>
      </c>
      <c r="AU239" s="2" t="str">
        <f t="shared" si="24"/>
        <v/>
      </c>
      <c r="AW239" s="2"/>
      <c r="AX239" s="2"/>
      <c r="AY239" s="2"/>
    </row>
    <row r="240">
      <c r="A240" s="2">
        <v>238.0</v>
      </c>
      <c r="B240" s="2">
        <f t="shared" si="4"/>
        <v>3</v>
      </c>
      <c r="C240" s="2" t="str">
        <f>Events!AF247</f>
        <v/>
      </c>
      <c r="D240" s="2">
        <f t="shared" si="5"/>
        <v>238</v>
      </c>
      <c r="E240" s="2"/>
      <c r="F240" s="120" t="str">
        <f t="shared" si="1"/>
        <v/>
      </c>
      <c r="G240" s="2"/>
      <c r="H240" s="123" t="str">
        <f t="shared" si="6"/>
        <v/>
      </c>
      <c r="I240" s="123" t="str">
        <f t="shared" ref="I240:J240" si="495">IF($Q240="","",U240)</f>
        <v/>
      </c>
      <c r="J240" s="123" t="str">
        <f t="shared" si="495"/>
        <v/>
      </c>
      <c r="K240" s="123" t="str">
        <f t="shared" si="8"/>
        <v/>
      </c>
      <c r="L240" s="123" t="str">
        <f t="shared" ref="L240:M240" si="496">IF($Q240="","",Y240)</f>
        <v/>
      </c>
      <c r="M240" s="123" t="str">
        <f t="shared" si="496"/>
        <v/>
      </c>
      <c r="N240" s="123" t="str">
        <f t="shared" si="10"/>
        <v/>
      </c>
      <c r="O240" s="123" t="str">
        <f t="shared" si="11"/>
        <v/>
      </c>
      <c r="P240" s="2"/>
      <c r="Q240" s="125" t="str">
        <f t="shared" si="12"/>
        <v/>
      </c>
      <c r="R240" s="125"/>
      <c r="S240" s="125" t="str">
        <f>IF($Q240="","","Year "&amp;VLOOKUP($Q240,Events!A:AM,S$2,0))</f>
        <v/>
      </c>
      <c r="T240" s="125" t="str">
        <f>IF($Q240="","",VLOOKUP($Q240,Events!A:AM,T$2,0))</f>
        <v/>
      </c>
      <c r="U240" s="125" t="str">
        <f>IF($Q240="","",VLOOKUP($Q240,Events!A:AM,U$2,0))</f>
        <v/>
      </c>
      <c r="V240" s="125" t="str">
        <f>IF($Q240="","",VLOOKUP($Q240,Events!A:AM,V$2,0))</f>
        <v/>
      </c>
      <c r="W240" s="125" t="str">
        <f t="shared" si="13"/>
        <v/>
      </c>
      <c r="X240" s="125" t="str">
        <f>IF($Q240="","",text(VLOOKUP($Q240,Events!A:AM,X$2,0),"MMM dd")&amp;" "&amp;VLOOKUP($Q240,Events!A:AM,X$2+1,0))</f>
        <v/>
      </c>
      <c r="Y240" s="127" t="str">
        <f>IF($Q240="","",TEXT(VLOOKUP($Q240,Events!A:AM,Y$2,0),"0000"))</f>
        <v/>
      </c>
      <c r="Z240" s="127" t="str">
        <f>IF($Q240="","",TEXT(VLOOKUP($Q240,Events!A:AM,Z$2,0),"00000"))</f>
        <v/>
      </c>
      <c r="AA240" s="125" t="str">
        <f t="shared" si="14"/>
        <v/>
      </c>
      <c r="AB240" s="125" t="str">
        <f>IF($Q240="","",VLOOKUP($Q240,Events!A:AM,AB$2,0))</f>
        <v/>
      </c>
      <c r="AC240" s="125" t="str">
        <f t="shared" si="15"/>
        <v/>
      </c>
      <c r="AD240" s="125" t="str">
        <f>IF($Q240="","",IF(VLOOKUP($Q240,Events!A:AQ,AD$2,0)=1,AD$1,""))</f>
        <v/>
      </c>
      <c r="AE240" s="125" t="str">
        <f t="shared" si="16"/>
        <v/>
      </c>
      <c r="AF240" s="125" t="str">
        <f>IF($Q240="","",IF(VLOOKUP($Q240,Events!A:AQ,AF$2,0)=1,AF$1,""))</f>
        <v/>
      </c>
      <c r="AG240" s="125" t="str">
        <f t="shared" si="17"/>
        <v/>
      </c>
      <c r="AH240" s="125" t="str">
        <f>IF($Q240="","",IF(VLOOKUP($Q240,Events!A:AQ,AH$2,0)=1,AH$1,""))</f>
        <v/>
      </c>
      <c r="AI240" s="125" t="str">
        <f t="shared" si="18"/>
        <v/>
      </c>
      <c r="AJ240" s="125" t="str">
        <f>IF($Q240="","",IF(VLOOKUP($Q240,Events!A:AQ,AJ$2,0)=1,AJ$1,""))</f>
        <v/>
      </c>
      <c r="AK240" s="125" t="str">
        <f t="shared" si="19"/>
        <v/>
      </c>
      <c r="AL240" s="125" t="str">
        <f>IF($Q240="","",IF(VLOOKUP($Q240,Events!A:AQ,AL$2,0)=1,AL$1,""))</f>
        <v/>
      </c>
      <c r="AM240" s="125" t="str">
        <f t="shared" si="20"/>
        <v/>
      </c>
      <c r="AN240" s="125" t="str">
        <f>IF($Q240="","",IF(VLOOKUP($Q240,Events!A:AQ,AN$2,0)=1,AN$1,""))</f>
        <v/>
      </c>
      <c r="AO240" s="125" t="str">
        <f t="shared" si="21"/>
        <v/>
      </c>
      <c r="AP240" s="125" t="str">
        <f>IF($Q240="","",IF(VLOOKUP($Q240,Events!A:AQ,AP$2,0)=1,AP$1,""))</f>
        <v/>
      </c>
      <c r="AQ240" s="125" t="str">
        <f t="shared" si="22"/>
        <v/>
      </c>
      <c r="AR240" s="125" t="str">
        <f>IF($Q240="","",IF(VLOOKUP($Q240,Events!A:AQ,AR$2,0)=1,AR$1,""))</f>
        <v/>
      </c>
      <c r="AS240" s="125" t="str">
        <f t="shared" si="23"/>
        <v/>
      </c>
      <c r="AT240" s="125" t="str">
        <f>IF($Q240="","",IF(VLOOKUP($Q240,Events!A:AQ,AT$2,0)=1,AT$1,""))</f>
        <v/>
      </c>
      <c r="AU240" s="2" t="str">
        <f t="shared" si="24"/>
        <v/>
      </c>
      <c r="AW240" s="2"/>
      <c r="AX240" s="2"/>
      <c r="AY240" s="2"/>
    </row>
    <row r="241">
      <c r="A241" s="2">
        <v>239.0</v>
      </c>
      <c r="B241" s="2">
        <f t="shared" si="4"/>
        <v>3</v>
      </c>
      <c r="C241" s="2" t="str">
        <f>Events!AF248</f>
        <v/>
      </c>
      <c r="D241" s="2">
        <f t="shared" si="5"/>
        <v>239</v>
      </c>
      <c r="E241" s="2"/>
      <c r="F241" s="120" t="str">
        <f t="shared" si="1"/>
        <v/>
      </c>
      <c r="G241" s="2"/>
      <c r="H241" s="123" t="str">
        <f t="shared" si="6"/>
        <v/>
      </c>
      <c r="I241" s="123" t="str">
        <f t="shared" ref="I241:J241" si="497">IF($Q241="","",U241)</f>
        <v/>
      </c>
      <c r="J241" s="123" t="str">
        <f t="shared" si="497"/>
        <v/>
      </c>
      <c r="K241" s="123" t="str">
        <f t="shared" si="8"/>
        <v/>
      </c>
      <c r="L241" s="123" t="str">
        <f t="shared" ref="L241:M241" si="498">IF($Q241="","",Y241)</f>
        <v/>
      </c>
      <c r="M241" s="123" t="str">
        <f t="shared" si="498"/>
        <v/>
      </c>
      <c r="N241" s="123" t="str">
        <f t="shared" si="10"/>
        <v/>
      </c>
      <c r="O241" s="123" t="str">
        <f t="shared" si="11"/>
        <v/>
      </c>
      <c r="P241" s="2"/>
      <c r="Q241" s="125" t="str">
        <f t="shared" si="12"/>
        <v/>
      </c>
      <c r="R241" s="125"/>
      <c r="S241" s="125" t="str">
        <f>IF($Q241="","","Year "&amp;VLOOKUP($Q241,Events!A:AM,S$2,0))</f>
        <v/>
      </c>
      <c r="T241" s="125" t="str">
        <f>IF($Q241="","",VLOOKUP($Q241,Events!A:AM,T$2,0))</f>
        <v/>
      </c>
      <c r="U241" s="125" t="str">
        <f>IF($Q241="","",VLOOKUP($Q241,Events!A:AM,U$2,0))</f>
        <v/>
      </c>
      <c r="V241" s="125" t="str">
        <f>IF($Q241="","",VLOOKUP($Q241,Events!A:AM,V$2,0))</f>
        <v/>
      </c>
      <c r="W241" s="125" t="str">
        <f t="shared" si="13"/>
        <v/>
      </c>
      <c r="X241" s="125" t="str">
        <f>IF($Q241="","",text(VLOOKUP($Q241,Events!A:AM,X$2,0),"MMM dd")&amp;" "&amp;VLOOKUP($Q241,Events!A:AM,X$2+1,0))</f>
        <v/>
      </c>
      <c r="Y241" s="127" t="str">
        <f>IF($Q241="","",TEXT(VLOOKUP($Q241,Events!A:AM,Y$2,0),"0000"))</f>
        <v/>
      </c>
      <c r="Z241" s="127" t="str">
        <f>IF($Q241="","",TEXT(VLOOKUP($Q241,Events!A:AM,Z$2,0),"00000"))</f>
        <v/>
      </c>
      <c r="AA241" s="125" t="str">
        <f t="shared" si="14"/>
        <v/>
      </c>
      <c r="AB241" s="125" t="str">
        <f>IF($Q241="","",VLOOKUP($Q241,Events!A:AM,AB$2,0))</f>
        <v/>
      </c>
      <c r="AC241" s="125" t="str">
        <f t="shared" si="15"/>
        <v/>
      </c>
      <c r="AD241" s="125" t="str">
        <f>IF($Q241="","",IF(VLOOKUP($Q241,Events!A:AQ,AD$2,0)=1,AD$1,""))</f>
        <v/>
      </c>
      <c r="AE241" s="125" t="str">
        <f t="shared" si="16"/>
        <v/>
      </c>
      <c r="AF241" s="125" t="str">
        <f>IF($Q241="","",IF(VLOOKUP($Q241,Events!A:AQ,AF$2,0)=1,AF$1,""))</f>
        <v/>
      </c>
      <c r="AG241" s="125" t="str">
        <f t="shared" si="17"/>
        <v/>
      </c>
      <c r="AH241" s="125" t="str">
        <f>IF($Q241="","",IF(VLOOKUP($Q241,Events!A:AQ,AH$2,0)=1,AH$1,""))</f>
        <v/>
      </c>
      <c r="AI241" s="125" t="str">
        <f t="shared" si="18"/>
        <v/>
      </c>
      <c r="AJ241" s="125" t="str">
        <f>IF($Q241="","",IF(VLOOKUP($Q241,Events!A:AQ,AJ$2,0)=1,AJ$1,""))</f>
        <v/>
      </c>
      <c r="AK241" s="125" t="str">
        <f t="shared" si="19"/>
        <v/>
      </c>
      <c r="AL241" s="125" t="str">
        <f>IF($Q241="","",IF(VLOOKUP($Q241,Events!A:AQ,AL$2,0)=1,AL$1,""))</f>
        <v/>
      </c>
      <c r="AM241" s="125" t="str">
        <f t="shared" si="20"/>
        <v/>
      </c>
      <c r="AN241" s="125" t="str">
        <f>IF($Q241="","",IF(VLOOKUP($Q241,Events!A:AQ,AN$2,0)=1,AN$1,""))</f>
        <v/>
      </c>
      <c r="AO241" s="125" t="str">
        <f t="shared" si="21"/>
        <v/>
      </c>
      <c r="AP241" s="125" t="str">
        <f>IF($Q241="","",IF(VLOOKUP($Q241,Events!A:AQ,AP$2,0)=1,AP$1,""))</f>
        <v/>
      </c>
      <c r="AQ241" s="125" t="str">
        <f t="shared" si="22"/>
        <v/>
      </c>
      <c r="AR241" s="125" t="str">
        <f>IF($Q241="","",IF(VLOOKUP($Q241,Events!A:AQ,AR$2,0)=1,AR$1,""))</f>
        <v/>
      </c>
      <c r="AS241" s="125" t="str">
        <f t="shared" si="23"/>
        <v/>
      </c>
      <c r="AT241" s="125" t="str">
        <f>IF($Q241="","",IF(VLOOKUP($Q241,Events!A:AQ,AT$2,0)=1,AT$1,""))</f>
        <v/>
      </c>
      <c r="AU241" s="2" t="str">
        <f t="shared" si="24"/>
        <v/>
      </c>
      <c r="AW241" s="2"/>
      <c r="AX241" s="2"/>
      <c r="AY241" s="2"/>
    </row>
    <row r="242">
      <c r="A242" s="2">
        <v>240.0</v>
      </c>
      <c r="B242" s="2">
        <f t="shared" si="4"/>
        <v>3</v>
      </c>
      <c r="C242" s="2" t="str">
        <f>Events!AF249</f>
        <v/>
      </c>
      <c r="D242" s="2">
        <f t="shared" si="5"/>
        <v>240</v>
      </c>
      <c r="E242" s="2"/>
      <c r="F242" s="120" t="str">
        <f t="shared" si="1"/>
        <v/>
      </c>
      <c r="G242" s="2"/>
      <c r="H242" s="123" t="str">
        <f t="shared" si="6"/>
        <v/>
      </c>
      <c r="I242" s="123" t="str">
        <f t="shared" ref="I242:J242" si="499">IF($Q242="","",U242)</f>
        <v/>
      </c>
      <c r="J242" s="123" t="str">
        <f t="shared" si="499"/>
        <v/>
      </c>
      <c r="K242" s="123" t="str">
        <f t="shared" si="8"/>
        <v/>
      </c>
      <c r="L242" s="123" t="str">
        <f t="shared" ref="L242:M242" si="500">IF($Q242="","",Y242)</f>
        <v/>
      </c>
      <c r="M242" s="123" t="str">
        <f t="shared" si="500"/>
        <v/>
      </c>
      <c r="N242" s="123" t="str">
        <f t="shared" si="10"/>
        <v/>
      </c>
      <c r="O242" s="123" t="str">
        <f t="shared" si="11"/>
        <v/>
      </c>
      <c r="P242" s="2"/>
      <c r="Q242" s="125" t="str">
        <f t="shared" si="12"/>
        <v/>
      </c>
      <c r="R242" s="125"/>
      <c r="S242" s="125" t="str">
        <f>IF($Q242="","","Year "&amp;VLOOKUP($Q242,Events!A:AM,S$2,0))</f>
        <v/>
      </c>
      <c r="T242" s="125" t="str">
        <f>IF($Q242="","",VLOOKUP($Q242,Events!A:AM,T$2,0))</f>
        <v/>
      </c>
      <c r="U242" s="125" t="str">
        <f>IF($Q242="","",VLOOKUP($Q242,Events!A:AM,U$2,0))</f>
        <v/>
      </c>
      <c r="V242" s="125" t="str">
        <f>IF($Q242="","",VLOOKUP($Q242,Events!A:AM,V$2,0))</f>
        <v/>
      </c>
      <c r="W242" s="125" t="str">
        <f t="shared" si="13"/>
        <v/>
      </c>
      <c r="X242" s="125" t="str">
        <f>IF($Q242="","",text(VLOOKUP($Q242,Events!A:AM,X$2,0),"MMM dd")&amp;" "&amp;VLOOKUP($Q242,Events!A:AM,X$2+1,0))</f>
        <v/>
      </c>
      <c r="Y242" s="127" t="str">
        <f>IF($Q242="","",TEXT(VLOOKUP($Q242,Events!A:AM,Y$2,0),"0000"))</f>
        <v/>
      </c>
      <c r="Z242" s="127" t="str">
        <f>IF($Q242="","",TEXT(VLOOKUP($Q242,Events!A:AM,Z$2,0),"00000"))</f>
        <v/>
      </c>
      <c r="AA242" s="125" t="str">
        <f t="shared" si="14"/>
        <v/>
      </c>
      <c r="AB242" s="125" t="str">
        <f>IF($Q242="","",VLOOKUP($Q242,Events!A:AM,AB$2,0))</f>
        <v/>
      </c>
      <c r="AC242" s="125" t="str">
        <f t="shared" si="15"/>
        <v/>
      </c>
      <c r="AD242" s="125" t="str">
        <f>IF($Q242="","",IF(VLOOKUP($Q242,Events!A:AQ,AD$2,0)=1,AD$1,""))</f>
        <v/>
      </c>
      <c r="AE242" s="125" t="str">
        <f t="shared" si="16"/>
        <v/>
      </c>
      <c r="AF242" s="125" t="str">
        <f>IF($Q242="","",IF(VLOOKUP($Q242,Events!A:AQ,AF$2,0)=1,AF$1,""))</f>
        <v/>
      </c>
      <c r="AG242" s="125" t="str">
        <f t="shared" si="17"/>
        <v/>
      </c>
      <c r="AH242" s="125" t="str">
        <f>IF($Q242="","",IF(VLOOKUP($Q242,Events!A:AQ,AH$2,0)=1,AH$1,""))</f>
        <v/>
      </c>
      <c r="AI242" s="125" t="str">
        <f t="shared" si="18"/>
        <v/>
      </c>
      <c r="AJ242" s="125" t="str">
        <f>IF($Q242="","",IF(VLOOKUP($Q242,Events!A:AQ,AJ$2,0)=1,AJ$1,""))</f>
        <v/>
      </c>
      <c r="AK242" s="125" t="str">
        <f t="shared" si="19"/>
        <v/>
      </c>
      <c r="AL242" s="125" t="str">
        <f>IF($Q242="","",IF(VLOOKUP($Q242,Events!A:AQ,AL$2,0)=1,AL$1,""))</f>
        <v/>
      </c>
      <c r="AM242" s="125" t="str">
        <f t="shared" si="20"/>
        <v/>
      </c>
      <c r="AN242" s="125" t="str">
        <f>IF($Q242="","",IF(VLOOKUP($Q242,Events!A:AQ,AN$2,0)=1,AN$1,""))</f>
        <v/>
      </c>
      <c r="AO242" s="125" t="str">
        <f t="shared" si="21"/>
        <v/>
      </c>
      <c r="AP242" s="125" t="str">
        <f>IF($Q242="","",IF(VLOOKUP($Q242,Events!A:AQ,AP$2,0)=1,AP$1,""))</f>
        <v/>
      </c>
      <c r="AQ242" s="125" t="str">
        <f t="shared" si="22"/>
        <v/>
      </c>
      <c r="AR242" s="125" t="str">
        <f>IF($Q242="","",IF(VLOOKUP($Q242,Events!A:AQ,AR$2,0)=1,AR$1,""))</f>
        <v/>
      </c>
      <c r="AS242" s="125" t="str">
        <f t="shared" si="23"/>
        <v/>
      </c>
      <c r="AT242" s="125" t="str">
        <f>IF($Q242="","",IF(VLOOKUP($Q242,Events!A:AQ,AT$2,0)=1,AT$1,""))</f>
        <v/>
      </c>
      <c r="AU242" s="2" t="str">
        <f t="shared" si="24"/>
        <v/>
      </c>
      <c r="AW242" s="2"/>
      <c r="AX242" s="2"/>
      <c r="AY242" s="2"/>
    </row>
    <row r="243">
      <c r="A243" s="2">
        <v>241.0</v>
      </c>
      <c r="B243" s="2">
        <f t="shared" si="4"/>
        <v>3</v>
      </c>
      <c r="C243" s="2" t="str">
        <f>Events!AF250</f>
        <v/>
      </c>
      <c r="D243" s="2">
        <f t="shared" si="5"/>
        <v>241</v>
      </c>
      <c r="E243" s="2"/>
      <c r="F243" s="120" t="str">
        <f t="shared" si="1"/>
        <v/>
      </c>
      <c r="G243" s="2"/>
      <c r="H243" s="123" t="str">
        <f t="shared" si="6"/>
        <v/>
      </c>
      <c r="I243" s="123" t="str">
        <f t="shared" ref="I243:J243" si="501">IF($Q243="","",U243)</f>
        <v/>
      </c>
      <c r="J243" s="123" t="str">
        <f t="shared" si="501"/>
        <v/>
      </c>
      <c r="K243" s="123" t="str">
        <f t="shared" si="8"/>
        <v/>
      </c>
      <c r="L243" s="123" t="str">
        <f t="shared" ref="L243:M243" si="502">IF($Q243="","",Y243)</f>
        <v/>
      </c>
      <c r="M243" s="123" t="str">
        <f t="shared" si="502"/>
        <v/>
      </c>
      <c r="N243" s="123" t="str">
        <f t="shared" si="10"/>
        <v/>
      </c>
      <c r="O243" s="123" t="str">
        <f t="shared" si="11"/>
        <v/>
      </c>
      <c r="P243" s="2"/>
      <c r="Q243" s="125" t="str">
        <f t="shared" si="12"/>
        <v/>
      </c>
      <c r="R243" s="125"/>
      <c r="S243" s="125" t="str">
        <f>IF($Q243="","","Year "&amp;VLOOKUP($Q243,Events!A:AM,S$2,0))</f>
        <v/>
      </c>
      <c r="T243" s="125" t="str">
        <f>IF($Q243="","",VLOOKUP($Q243,Events!A:AM,T$2,0))</f>
        <v/>
      </c>
      <c r="U243" s="125" t="str">
        <f>IF($Q243="","",VLOOKUP($Q243,Events!A:AM,U$2,0))</f>
        <v/>
      </c>
      <c r="V243" s="125" t="str">
        <f>IF($Q243="","",VLOOKUP($Q243,Events!A:AM,V$2,0))</f>
        <v/>
      </c>
      <c r="W243" s="125" t="str">
        <f t="shared" si="13"/>
        <v/>
      </c>
      <c r="X243" s="125" t="str">
        <f>IF($Q243="","",text(VLOOKUP($Q243,Events!A:AM,X$2,0),"MMM dd")&amp;" "&amp;VLOOKUP($Q243,Events!A:AM,X$2+1,0))</f>
        <v/>
      </c>
      <c r="Y243" s="127" t="str">
        <f>IF($Q243="","",TEXT(VLOOKUP($Q243,Events!A:AM,Y$2,0),"0000"))</f>
        <v/>
      </c>
      <c r="Z243" s="127" t="str">
        <f>IF($Q243="","",TEXT(VLOOKUP($Q243,Events!A:AM,Z$2,0),"00000"))</f>
        <v/>
      </c>
      <c r="AA243" s="125" t="str">
        <f t="shared" si="14"/>
        <v/>
      </c>
      <c r="AB243" s="125" t="str">
        <f>IF($Q243="","",VLOOKUP($Q243,Events!A:AM,AB$2,0))</f>
        <v/>
      </c>
      <c r="AC243" s="125" t="str">
        <f t="shared" si="15"/>
        <v/>
      </c>
      <c r="AD243" s="125" t="str">
        <f>IF($Q243="","",IF(VLOOKUP($Q243,Events!A:AQ,AD$2,0)=1,AD$1,""))</f>
        <v/>
      </c>
      <c r="AE243" s="125" t="str">
        <f t="shared" si="16"/>
        <v/>
      </c>
      <c r="AF243" s="125" t="str">
        <f>IF($Q243="","",IF(VLOOKUP($Q243,Events!A:AQ,AF$2,0)=1,AF$1,""))</f>
        <v/>
      </c>
      <c r="AG243" s="125" t="str">
        <f t="shared" si="17"/>
        <v/>
      </c>
      <c r="AH243" s="125" t="str">
        <f>IF($Q243="","",IF(VLOOKUP($Q243,Events!A:AQ,AH$2,0)=1,AH$1,""))</f>
        <v/>
      </c>
      <c r="AI243" s="125" t="str">
        <f t="shared" si="18"/>
        <v/>
      </c>
      <c r="AJ243" s="125" t="str">
        <f>IF($Q243="","",IF(VLOOKUP($Q243,Events!A:AQ,AJ$2,0)=1,AJ$1,""))</f>
        <v/>
      </c>
      <c r="AK243" s="125" t="str">
        <f t="shared" si="19"/>
        <v/>
      </c>
      <c r="AL243" s="125" t="str">
        <f>IF($Q243="","",IF(VLOOKUP($Q243,Events!A:AQ,AL$2,0)=1,AL$1,""))</f>
        <v/>
      </c>
      <c r="AM243" s="125" t="str">
        <f t="shared" si="20"/>
        <v/>
      </c>
      <c r="AN243" s="125" t="str">
        <f>IF($Q243="","",IF(VLOOKUP($Q243,Events!A:AQ,AN$2,0)=1,AN$1,""))</f>
        <v/>
      </c>
      <c r="AO243" s="125" t="str">
        <f t="shared" si="21"/>
        <v/>
      </c>
      <c r="AP243" s="125" t="str">
        <f>IF($Q243="","",IF(VLOOKUP($Q243,Events!A:AQ,AP$2,0)=1,AP$1,""))</f>
        <v/>
      </c>
      <c r="AQ243" s="125" t="str">
        <f t="shared" si="22"/>
        <v/>
      </c>
      <c r="AR243" s="125" t="str">
        <f>IF($Q243="","",IF(VLOOKUP($Q243,Events!A:AQ,AR$2,0)=1,AR$1,""))</f>
        <v/>
      </c>
      <c r="AS243" s="125" t="str">
        <f t="shared" si="23"/>
        <v/>
      </c>
      <c r="AT243" s="125" t="str">
        <f>IF($Q243="","",IF(VLOOKUP($Q243,Events!A:AQ,AT$2,0)=1,AT$1,""))</f>
        <v/>
      </c>
      <c r="AU243" s="2" t="str">
        <f t="shared" si="24"/>
        <v/>
      </c>
      <c r="AW243" s="2"/>
      <c r="AX243" s="2"/>
      <c r="AY243" s="2"/>
    </row>
    <row r="244">
      <c r="A244" s="2">
        <v>242.0</v>
      </c>
      <c r="B244" s="2">
        <f t="shared" si="4"/>
        <v>3</v>
      </c>
      <c r="C244" s="2" t="str">
        <f>Events!AF251</f>
        <v/>
      </c>
      <c r="D244" s="2">
        <f t="shared" si="5"/>
        <v>242</v>
      </c>
      <c r="E244" s="2"/>
      <c r="F244" s="120" t="str">
        <f t="shared" si="1"/>
        <v/>
      </c>
      <c r="G244" s="2"/>
      <c r="H244" s="123" t="str">
        <f t="shared" si="6"/>
        <v/>
      </c>
      <c r="I244" s="123" t="str">
        <f t="shared" ref="I244:J244" si="503">IF($Q244="","",U244)</f>
        <v/>
      </c>
      <c r="J244" s="123" t="str">
        <f t="shared" si="503"/>
        <v/>
      </c>
      <c r="K244" s="123" t="str">
        <f t="shared" si="8"/>
        <v/>
      </c>
      <c r="L244" s="123" t="str">
        <f t="shared" ref="L244:M244" si="504">IF($Q244="","",Y244)</f>
        <v/>
      </c>
      <c r="M244" s="123" t="str">
        <f t="shared" si="504"/>
        <v/>
      </c>
      <c r="N244" s="123" t="str">
        <f t="shared" si="10"/>
        <v/>
      </c>
      <c r="O244" s="123" t="str">
        <f t="shared" si="11"/>
        <v/>
      </c>
      <c r="P244" s="2"/>
      <c r="Q244" s="125" t="str">
        <f t="shared" si="12"/>
        <v/>
      </c>
      <c r="R244" s="125"/>
      <c r="S244" s="125" t="str">
        <f>IF($Q244="","","Year "&amp;VLOOKUP($Q244,Events!A:AM,S$2,0))</f>
        <v/>
      </c>
      <c r="T244" s="125" t="str">
        <f>IF($Q244="","",VLOOKUP($Q244,Events!A:AM,T$2,0))</f>
        <v/>
      </c>
      <c r="U244" s="125" t="str">
        <f>IF($Q244="","",VLOOKUP($Q244,Events!A:AM,U$2,0))</f>
        <v/>
      </c>
      <c r="V244" s="125" t="str">
        <f>IF($Q244="","",VLOOKUP($Q244,Events!A:AM,V$2,0))</f>
        <v/>
      </c>
      <c r="W244" s="125" t="str">
        <f t="shared" si="13"/>
        <v/>
      </c>
      <c r="X244" s="125" t="str">
        <f>IF($Q244="","",text(VLOOKUP($Q244,Events!A:AM,X$2,0),"MMM dd")&amp;" "&amp;VLOOKUP($Q244,Events!A:AM,X$2+1,0))</f>
        <v/>
      </c>
      <c r="Y244" s="127" t="str">
        <f>IF($Q244="","",TEXT(VLOOKUP($Q244,Events!A:AM,Y$2,0),"0000"))</f>
        <v/>
      </c>
      <c r="Z244" s="127" t="str">
        <f>IF($Q244="","",TEXT(VLOOKUP($Q244,Events!A:AM,Z$2,0),"00000"))</f>
        <v/>
      </c>
      <c r="AA244" s="125" t="str">
        <f t="shared" si="14"/>
        <v/>
      </c>
      <c r="AB244" s="125" t="str">
        <f>IF($Q244="","",VLOOKUP($Q244,Events!A:AM,AB$2,0))</f>
        <v/>
      </c>
      <c r="AC244" s="125" t="str">
        <f t="shared" si="15"/>
        <v/>
      </c>
      <c r="AD244" s="125" t="str">
        <f>IF($Q244="","",IF(VLOOKUP($Q244,Events!A:AQ,AD$2,0)=1,AD$1,""))</f>
        <v/>
      </c>
      <c r="AE244" s="125" t="str">
        <f t="shared" si="16"/>
        <v/>
      </c>
      <c r="AF244" s="125" t="str">
        <f>IF($Q244="","",IF(VLOOKUP($Q244,Events!A:AQ,AF$2,0)=1,AF$1,""))</f>
        <v/>
      </c>
      <c r="AG244" s="125" t="str">
        <f t="shared" si="17"/>
        <v/>
      </c>
      <c r="AH244" s="125" t="str">
        <f>IF($Q244="","",IF(VLOOKUP($Q244,Events!A:AQ,AH$2,0)=1,AH$1,""))</f>
        <v/>
      </c>
      <c r="AI244" s="125" t="str">
        <f t="shared" si="18"/>
        <v/>
      </c>
      <c r="AJ244" s="125" t="str">
        <f>IF($Q244="","",IF(VLOOKUP($Q244,Events!A:AQ,AJ$2,0)=1,AJ$1,""))</f>
        <v/>
      </c>
      <c r="AK244" s="125" t="str">
        <f t="shared" si="19"/>
        <v/>
      </c>
      <c r="AL244" s="125" t="str">
        <f>IF($Q244="","",IF(VLOOKUP($Q244,Events!A:AQ,AL$2,0)=1,AL$1,""))</f>
        <v/>
      </c>
      <c r="AM244" s="125" t="str">
        <f t="shared" si="20"/>
        <v/>
      </c>
      <c r="AN244" s="125" t="str">
        <f>IF($Q244="","",IF(VLOOKUP($Q244,Events!A:AQ,AN$2,0)=1,AN$1,""))</f>
        <v/>
      </c>
      <c r="AO244" s="125" t="str">
        <f t="shared" si="21"/>
        <v/>
      </c>
      <c r="AP244" s="125" t="str">
        <f>IF($Q244="","",IF(VLOOKUP($Q244,Events!A:AQ,AP$2,0)=1,AP$1,""))</f>
        <v/>
      </c>
      <c r="AQ244" s="125" t="str">
        <f t="shared" si="22"/>
        <v/>
      </c>
      <c r="AR244" s="125" t="str">
        <f>IF($Q244="","",IF(VLOOKUP($Q244,Events!A:AQ,AR$2,0)=1,AR$1,""))</f>
        <v/>
      </c>
      <c r="AS244" s="125" t="str">
        <f t="shared" si="23"/>
        <v/>
      </c>
      <c r="AT244" s="125" t="str">
        <f>IF($Q244="","",IF(VLOOKUP($Q244,Events!A:AQ,AT$2,0)=1,AT$1,""))</f>
        <v/>
      </c>
      <c r="AU244" s="2" t="str">
        <f t="shared" si="24"/>
        <v/>
      </c>
      <c r="AW244" s="2"/>
      <c r="AX244" s="2"/>
      <c r="AY244" s="2"/>
    </row>
    <row r="245">
      <c r="A245" s="2">
        <v>243.0</v>
      </c>
      <c r="B245" s="2">
        <f t="shared" si="4"/>
        <v>3</v>
      </c>
      <c r="C245" s="2" t="str">
        <f>Events!AF252</f>
        <v/>
      </c>
      <c r="D245" s="2">
        <f t="shared" si="5"/>
        <v>243</v>
      </c>
      <c r="E245" s="2"/>
      <c r="F245" s="120" t="str">
        <f t="shared" si="1"/>
        <v/>
      </c>
      <c r="G245" s="2"/>
      <c r="H245" s="123" t="str">
        <f t="shared" si="6"/>
        <v/>
      </c>
      <c r="I245" s="123" t="str">
        <f t="shared" ref="I245:J245" si="505">IF($Q245="","",U245)</f>
        <v/>
      </c>
      <c r="J245" s="123" t="str">
        <f t="shared" si="505"/>
        <v/>
      </c>
      <c r="K245" s="123" t="str">
        <f t="shared" si="8"/>
        <v/>
      </c>
      <c r="L245" s="123" t="str">
        <f t="shared" ref="L245:M245" si="506">IF($Q245="","",Y245)</f>
        <v/>
      </c>
      <c r="M245" s="123" t="str">
        <f t="shared" si="506"/>
        <v/>
      </c>
      <c r="N245" s="123" t="str">
        <f t="shared" si="10"/>
        <v/>
      </c>
      <c r="O245" s="123" t="str">
        <f t="shared" si="11"/>
        <v/>
      </c>
      <c r="P245" s="2"/>
      <c r="Q245" s="125" t="str">
        <f t="shared" si="12"/>
        <v/>
      </c>
      <c r="R245" s="125"/>
      <c r="S245" s="125" t="str">
        <f>IF($Q245="","","Year "&amp;VLOOKUP($Q245,Events!A:AM,S$2,0))</f>
        <v/>
      </c>
      <c r="T245" s="125" t="str">
        <f>IF($Q245="","",VLOOKUP($Q245,Events!A:AM,T$2,0))</f>
        <v/>
      </c>
      <c r="U245" s="125" t="str">
        <f>IF($Q245="","",VLOOKUP($Q245,Events!A:AM,U$2,0))</f>
        <v/>
      </c>
      <c r="V245" s="125" t="str">
        <f>IF($Q245="","",VLOOKUP($Q245,Events!A:AM,V$2,0))</f>
        <v/>
      </c>
      <c r="W245" s="125" t="str">
        <f t="shared" si="13"/>
        <v/>
      </c>
      <c r="X245" s="125" t="str">
        <f>IF($Q245="","",text(VLOOKUP($Q245,Events!A:AM,X$2,0),"MMM dd")&amp;" "&amp;VLOOKUP($Q245,Events!A:AM,X$2+1,0))</f>
        <v/>
      </c>
      <c r="Y245" s="127" t="str">
        <f>IF($Q245="","",TEXT(VLOOKUP($Q245,Events!A:AM,Y$2,0),"0000"))</f>
        <v/>
      </c>
      <c r="Z245" s="127" t="str">
        <f>IF($Q245="","",TEXT(VLOOKUP($Q245,Events!A:AM,Z$2,0),"00000"))</f>
        <v/>
      </c>
      <c r="AA245" s="125" t="str">
        <f t="shared" si="14"/>
        <v/>
      </c>
      <c r="AB245" s="125" t="str">
        <f>IF($Q245="","",VLOOKUP($Q245,Events!A:AM,AB$2,0))</f>
        <v/>
      </c>
      <c r="AC245" s="125" t="str">
        <f t="shared" si="15"/>
        <v/>
      </c>
      <c r="AD245" s="125" t="str">
        <f>IF($Q245="","",IF(VLOOKUP($Q245,Events!A:AQ,AD$2,0)=1,AD$1,""))</f>
        <v/>
      </c>
      <c r="AE245" s="125" t="str">
        <f t="shared" si="16"/>
        <v/>
      </c>
      <c r="AF245" s="125" t="str">
        <f>IF($Q245="","",IF(VLOOKUP($Q245,Events!A:AQ,AF$2,0)=1,AF$1,""))</f>
        <v/>
      </c>
      <c r="AG245" s="125" t="str">
        <f t="shared" si="17"/>
        <v/>
      </c>
      <c r="AH245" s="125" t="str">
        <f>IF($Q245="","",IF(VLOOKUP($Q245,Events!A:AQ,AH$2,0)=1,AH$1,""))</f>
        <v/>
      </c>
      <c r="AI245" s="125" t="str">
        <f t="shared" si="18"/>
        <v/>
      </c>
      <c r="AJ245" s="125" t="str">
        <f>IF($Q245="","",IF(VLOOKUP($Q245,Events!A:AQ,AJ$2,0)=1,AJ$1,""))</f>
        <v/>
      </c>
      <c r="AK245" s="125" t="str">
        <f t="shared" si="19"/>
        <v/>
      </c>
      <c r="AL245" s="125" t="str">
        <f>IF($Q245="","",IF(VLOOKUP($Q245,Events!A:AQ,AL$2,0)=1,AL$1,""))</f>
        <v/>
      </c>
      <c r="AM245" s="125" t="str">
        <f t="shared" si="20"/>
        <v/>
      </c>
      <c r="AN245" s="125" t="str">
        <f>IF($Q245="","",IF(VLOOKUP($Q245,Events!A:AQ,AN$2,0)=1,AN$1,""))</f>
        <v/>
      </c>
      <c r="AO245" s="125" t="str">
        <f t="shared" si="21"/>
        <v/>
      </c>
      <c r="AP245" s="125" t="str">
        <f>IF($Q245="","",IF(VLOOKUP($Q245,Events!A:AQ,AP$2,0)=1,AP$1,""))</f>
        <v/>
      </c>
      <c r="AQ245" s="125" t="str">
        <f t="shared" si="22"/>
        <v/>
      </c>
      <c r="AR245" s="125" t="str">
        <f>IF($Q245="","",IF(VLOOKUP($Q245,Events!A:AQ,AR$2,0)=1,AR$1,""))</f>
        <v/>
      </c>
      <c r="AS245" s="125" t="str">
        <f t="shared" si="23"/>
        <v/>
      </c>
      <c r="AT245" s="125" t="str">
        <f>IF($Q245="","",IF(VLOOKUP($Q245,Events!A:AQ,AT$2,0)=1,AT$1,""))</f>
        <v/>
      </c>
      <c r="AU245" s="2" t="str">
        <f t="shared" si="24"/>
        <v/>
      </c>
      <c r="AW245" s="2"/>
      <c r="AX245" s="2"/>
      <c r="AY245" s="2"/>
    </row>
    <row r="246">
      <c r="A246" s="2">
        <v>244.0</v>
      </c>
      <c r="B246" s="2">
        <f t="shared" si="4"/>
        <v>3</v>
      </c>
      <c r="C246" s="2" t="str">
        <f>Events!AF253</f>
        <v/>
      </c>
      <c r="D246" s="2">
        <f t="shared" si="5"/>
        <v>244</v>
      </c>
      <c r="E246" s="2"/>
      <c r="F246" s="120" t="str">
        <f t="shared" si="1"/>
        <v/>
      </c>
      <c r="G246" s="2"/>
      <c r="H246" s="123" t="str">
        <f t="shared" si="6"/>
        <v/>
      </c>
      <c r="I246" s="123" t="str">
        <f t="shared" ref="I246:J246" si="507">IF($Q246="","",U246)</f>
        <v/>
      </c>
      <c r="J246" s="123" t="str">
        <f t="shared" si="507"/>
        <v/>
      </c>
      <c r="K246" s="123" t="str">
        <f t="shared" si="8"/>
        <v/>
      </c>
      <c r="L246" s="123" t="str">
        <f t="shared" ref="L246:M246" si="508">IF($Q246="","",Y246)</f>
        <v/>
      </c>
      <c r="M246" s="123" t="str">
        <f t="shared" si="508"/>
        <v/>
      </c>
      <c r="N246" s="123" t="str">
        <f t="shared" si="10"/>
        <v/>
      </c>
      <c r="O246" s="123" t="str">
        <f t="shared" si="11"/>
        <v/>
      </c>
      <c r="P246" s="2"/>
      <c r="Q246" s="125" t="str">
        <f t="shared" si="12"/>
        <v/>
      </c>
      <c r="R246" s="125"/>
      <c r="S246" s="125" t="str">
        <f>IF($Q246="","","Year "&amp;VLOOKUP($Q246,Events!A:AM,S$2,0))</f>
        <v/>
      </c>
      <c r="T246" s="125" t="str">
        <f>IF($Q246="","",VLOOKUP($Q246,Events!A:AM,T$2,0))</f>
        <v/>
      </c>
      <c r="U246" s="125" t="str">
        <f>IF($Q246="","",VLOOKUP($Q246,Events!A:AM,U$2,0))</f>
        <v/>
      </c>
      <c r="V246" s="125" t="str">
        <f>IF($Q246="","",VLOOKUP($Q246,Events!A:AM,V$2,0))</f>
        <v/>
      </c>
      <c r="W246" s="125" t="str">
        <f t="shared" si="13"/>
        <v/>
      </c>
      <c r="X246" s="125" t="str">
        <f>IF($Q246="","",text(VLOOKUP($Q246,Events!A:AM,X$2,0),"MMM dd")&amp;" "&amp;VLOOKUP($Q246,Events!A:AM,X$2+1,0))</f>
        <v/>
      </c>
      <c r="Y246" s="127" t="str">
        <f>IF($Q246="","",TEXT(VLOOKUP($Q246,Events!A:AM,Y$2,0),"0000"))</f>
        <v/>
      </c>
      <c r="Z246" s="127" t="str">
        <f>IF($Q246="","",TEXT(VLOOKUP($Q246,Events!A:AM,Z$2,0),"00000"))</f>
        <v/>
      </c>
      <c r="AA246" s="125" t="str">
        <f t="shared" si="14"/>
        <v/>
      </c>
      <c r="AB246" s="125" t="str">
        <f>IF($Q246="","",VLOOKUP($Q246,Events!A:AM,AB$2,0))</f>
        <v/>
      </c>
      <c r="AC246" s="125" t="str">
        <f t="shared" si="15"/>
        <v/>
      </c>
      <c r="AD246" s="125" t="str">
        <f>IF($Q246="","",IF(VLOOKUP($Q246,Events!A:AQ,AD$2,0)=1,AD$1,""))</f>
        <v/>
      </c>
      <c r="AE246" s="125" t="str">
        <f t="shared" si="16"/>
        <v/>
      </c>
      <c r="AF246" s="125" t="str">
        <f>IF($Q246="","",IF(VLOOKUP($Q246,Events!A:AQ,AF$2,0)=1,AF$1,""))</f>
        <v/>
      </c>
      <c r="AG246" s="125" t="str">
        <f t="shared" si="17"/>
        <v/>
      </c>
      <c r="AH246" s="125" t="str">
        <f>IF($Q246="","",IF(VLOOKUP($Q246,Events!A:AQ,AH$2,0)=1,AH$1,""))</f>
        <v/>
      </c>
      <c r="AI246" s="125" t="str">
        <f t="shared" si="18"/>
        <v/>
      </c>
      <c r="AJ246" s="125" t="str">
        <f>IF($Q246="","",IF(VLOOKUP($Q246,Events!A:AQ,AJ$2,0)=1,AJ$1,""))</f>
        <v/>
      </c>
      <c r="AK246" s="125" t="str">
        <f t="shared" si="19"/>
        <v/>
      </c>
      <c r="AL246" s="125" t="str">
        <f>IF($Q246="","",IF(VLOOKUP($Q246,Events!A:AQ,AL$2,0)=1,AL$1,""))</f>
        <v/>
      </c>
      <c r="AM246" s="125" t="str">
        <f t="shared" si="20"/>
        <v/>
      </c>
      <c r="AN246" s="125" t="str">
        <f>IF($Q246="","",IF(VLOOKUP($Q246,Events!A:AQ,AN$2,0)=1,AN$1,""))</f>
        <v/>
      </c>
      <c r="AO246" s="125" t="str">
        <f t="shared" si="21"/>
        <v/>
      </c>
      <c r="AP246" s="125" t="str">
        <f>IF($Q246="","",IF(VLOOKUP($Q246,Events!A:AQ,AP$2,0)=1,AP$1,""))</f>
        <v/>
      </c>
      <c r="AQ246" s="125" t="str">
        <f t="shared" si="22"/>
        <v/>
      </c>
      <c r="AR246" s="125" t="str">
        <f>IF($Q246="","",IF(VLOOKUP($Q246,Events!A:AQ,AR$2,0)=1,AR$1,""))</f>
        <v/>
      </c>
      <c r="AS246" s="125" t="str">
        <f t="shared" si="23"/>
        <v/>
      </c>
      <c r="AT246" s="125" t="str">
        <f>IF($Q246="","",IF(VLOOKUP($Q246,Events!A:AQ,AT$2,0)=1,AT$1,""))</f>
        <v/>
      </c>
      <c r="AU246" s="2" t="str">
        <f t="shared" si="24"/>
        <v/>
      </c>
      <c r="AW246" s="2"/>
      <c r="AX246" s="2"/>
      <c r="AY246" s="2"/>
    </row>
    <row r="247">
      <c r="A247" s="2">
        <v>245.0</v>
      </c>
      <c r="B247" s="2">
        <f t="shared" si="4"/>
        <v>3</v>
      </c>
      <c r="C247" s="2" t="str">
        <f>Events!AF254</f>
        <v/>
      </c>
      <c r="D247" s="2">
        <f t="shared" si="5"/>
        <v>245</v>
      </c>
      <c r="E247" s="2"/>
      <c r="F247" s="120" t="str">
        <f t="shared" si="1"/>
        <v/>
      </c>
      <c r="G247" s="2"/>
      <c r="H247" s="123" t="str">
        <f t="shared" si="6"/>
        <v/>
      </c>
      <c r="I247" s="123" t="str">
        <f t="shared" ref="I247:J247" si="509">IF($Q247="","",U247)</f>
        <v/>
      </c>
      <c r="J247" s="123" t="str">
        <f t="shared" si="509"/>
        <v/>
      </c>
      <c r="K247" s="123" t="str">
        <f t="shared" si="8"/>
        <v/>
      </c>
      <c r="L247" s="123" t="str">
        <f t="shared" ref="L247:M247" si="510">IF($Q247="","",Y247)</f>
        <v/>
      </c>
      <c r="M247" s="123" t="str">
        <f t="shared" si="510"/>
        <v/>
      </c>
      <c r="N247" s="123" t="str">
        <f t="shared" si="10"/>
        <v/>
      </c>
      <c r="O247" s="123" t="str">
        <f t="shared" si="11"/>
        <v/>
      </c>
      <c r="P247" s="2"/>
      <c r="Q247" s="125" t="str">
        <f t="shared" si="12"/>
        <v/>
      </c>
      <c r="R247" s="125"/>
      <c r="S247" s="125" t="str">
        <f>IF($Q247="","","Year "&amp;VLOOKUP($Q247,Events!A:AM,S$2,0))</f>
        <v/>
      </c>
      <c r="T247" s="125" t="str">
        <f>IF($Q247="","",VLOOKUP($Q247,Events!A:AM,T$2,0))</f>
        <v/>
      </c>
      <c r="U247" s="125" t="str">
        <f>IF($Q247="","",VLOOKUP($Q247,Events!A:AM,U$2,0))</f>
        <v/>
      </c>
      <c r="V247" s="125" t="str">
        <f>IF($Q247="","",VLOOKUP($Q247,Events!A:AM,V$2,0))</f>
        <v/>
      </c>
      <c r="W247" s="125" t="str">
        <f t="shared" si="13"/>
        <v/>
      </c>
      <c r="X247" s="125" t="str">
        <f>IF($Q247="","",text(VLOOKUP($Q247,Events!A:AM,X$2,0),"MMM dd")&amp;" "&amp;VLOOKUP($Q247,Events!A:AM,X$2+1,0))</f>
        <v/>
      </c>
      <c r="Y247" s="127" t="str">
        <f>IF($Q247="","",TEXT(VLOOKUP($Q247,Events!A:AM,Y$2,0),"0000"))</f>
        <v/>
      </c>
      <c r="Z247" s="127" t="str">
        <f>IF($Q247="","",TEXT(VLOOKUP($Q247,Events!A:AM,Z$2,0),"00000"))</f>
        <v/>
      </c>
      <c r="AA247" s="125" t="str">
        <f t="shared" si="14"/>
        <v/>
      </c>
      <c r="AB247" s="125" t="str">
        <f>IF($Q247="","",VLOOKUP($Q247,Events!A:AM,AB$2,0))</f>
        <v/>
      </c>
      <c r="AC247" s="125" t="str">
        <f t="shared" si="15"/>
        <v/>
      </c>
      <c r="AD247" s="125" t="str">
        <f>IF($Q247="","",IF(VLOOKUP($Q247,Events!A:AQ,AD$2,0)=1,AD$1,""))</f>
        <v/>
      </c>
      <c r="AE247" s="125" t="str">
        <f t="shared" si="16"/>
        <v/>
      </c>
      <c r="AF247" s="125" t="str">
        <f>IF($Q247="","",IF(VLOOKUP($Q247,Events!A:AQ,AF$2,0)=1,AF$1,""))</f>
        <v/>
      </c>
      <c r="AG247" s="125" t="str">
        <f t="shared" si="17"/>
        <v/>
      </c>
      <c r="AH247" s="125" t="str">
        <f>IF($Q247="","",IF(VLOOKUP($Q247,Events!A:AQ,AH$2,0)=1,AH$1,""))</f>
        <v/>
      </c>
      <c r="AI247" s="125" t="str">
        <f t="shared" si="18"/>
        <v/>
      </c>
      <c r="AJ247" s="125" t="str">
        <f>IF($Q247="","",IF(VLOOKUP($Q247,Events!A:AQ,AJ$2,0)=1,AJ$1,""))</f>
        <v/>
      </c>
      <c r="AK247" s="125" t="str">
        <f t="shared" si="19"/>
        <v/>
      </c>
      <c r="AL247" s="125" t="str">
        <f>IF($Q247="","",IF(VLOOKUP($Q247,Events!A:AQ,AL$2,0)=1,AL$1,""))</f>
        <v/>
      </c>
      <c r="AM247" s="125" t="str">
        <f t="shared" si="20"/>
        <v/>
      </c>
      <c r="AN247" s="125" t="str">
        <f>IF($Q247="","",IF(VLOOKUP($Q247,Events!A:AQ,AN$2,0)=1,AN$1,""))</f>
        <v/>
      </c>
      <c r="AO247" s="125" t="str">
        <f t="shared" si="21"/>
        <v/>
      </c>
      <c r="AP247" s="125" t="str">
        <f>IF($Q247="","",IF(VLOOKUP($Q247,Events!A:AQ,AP$2,0)=1,AP$1,""))</f>
        <v/>
      </c>
      <c r="AQ247" s="125" t="str">
        <f t="shared" si="22"/>
        <v/>
      </c>
      <c r="AR247" s="125" t="str">
        <f>IF($Q247="","",IF(VLOOKUP($Q247,Events!A:AQ,AR$2,0)=1,AR$1,""))</f>
        <v/>
      </c>
      <c r="AS247" s="125" t="str">
        <f t="shared" si="23"/>
        <v/>
      </c>
      <c r="AT247" s="125" t="str">
        <f>IF($Q247="","",IF(VLOOKUP($Q247,Events!A:AQ,AT$2,0)=1,AT$1,""))</f>
        <v/>
      </c>
      <c r="AU247" s="2" t="str">
        <f t="shared" si="24"/>
        <v/>
      </c>
      <c r="AW247" s="2"/>
      <c r="AX247" s="2"/>
      <c r="AY247" s="2"/>
    </row>
    <row r="248">
      <c r="A248" s="2">
        <v>246.0</v>
      </c>
      <c r="B248" s="2">
        <f t="shared" si="4"/>
        <v>3</v>
      </c>
      <c r="C248" s="2" t="str">
        <f>Events!AF255</f>
        <v/>
      </c>
      <c r="D248" s="2">
        <f t="shared" si="5"/>
        <v>246</v>
      </c>
      <c r="E248" s="2"/>
      <c r="F248" s="120" t="str">
        <f t="shared" si="1"/>
        <v/>
      </c>
      <c r="G248" s="2"/>
      <c r="H248" s="123" t="str">
        <f t="shared" si="6"/>
        <v/>
      </c>
      <c r="I248" s="123" t="str">
        <f t="shared" ref="I248:J248" si="511">IF($Q248="","",U248)</f>
        <v/>
      </c>
      <c r="J248" s="123" t="str">
        <f t="shared" si="511"/>
        <v/>
      </c>
      <c r="K248" s="123" t="str">
        <f t="shared" si="8"/>
        <v/>
      </c>
      <c r="L248" s="123" t="str">
        <f t="shared" ref="L248:M248" si="512">IF($Q248="","",Y248)</f>
        <v/>
      </c>
      <c r="M248" s="123" t="str">
        <f t="shared" si="512"/>
        <v/>
      </c>
      <c r="N248" s="123" t="str">
        <f t="shared" si="10"/>
        <v/>
      </c>
      <c r="O248" s="123" t="str">
        <f t="shared" si="11"/>
        <v/>
      </c>
      <c r="P248" s="2"/>
      <c r="Q248" s="125" t="str">
        <f t="shared" si="12"/>
        <v/>
      </c>
      <c r="R248" s="125"/>
      <c r="S248" s="125" t="str">
        <f>IF($Q248="","","Year "&amp;VLOOKUP($Q248,Events!A:AM,S$2,0))</f>
        <v/>
      </c>
      <c r="T248" s="125" t="str">
        <f>IF($Q248="","",VLOOKUP($Q248,Events!A:AM,T$2,0))</f>
        <v/>
      </c>
      <c r="U248" s="125" t="str">
        <f>IF($Q248="","",VLOOKUP($Q248,Events!A:AM,U$2,0))</f>
        <v/>
      </c>
      <c r="V248" s="125" t="str">
        <f>IF($Q248="","",VLOOKUP($Q248,Events!A:AM,V$2,0))</f>
        <v/>
      </c>
      <c r="W248" s="125" t="str">
        <f t="shared" si="13"/>
        <v/>
      </c>
      <c r="X248" s="125" t="str">
        <f>IF($Q248="","",text(VLOOKUP($Q248,Events!A:AM,X$2,0),"MMM dd")&amp;" "&amp;VLOOKUP($Q248,Events!A:AM,X$2+1,0))</f>
        <v/>
      </c>
      <c r="Y248" s="127" t="str">
        <f>IF($Q248="","",TEXT(VLOOKUP($Q248,Events!A:AM,Y$2,0),"0000"))</f>
        <v/>
      </c>
      <c r="Z248" s="127" t="str">
        <f>IF($Q248="","",TEXT(VLOOKUP($Q248,Events!A:AM,Z$2,0),"00000"))</f>
        <v/>
      </c>
      <c r="AA248" s="125" t="str">
        <f t="shared" si="14"/>
        <v/>
      </c>
      <c r="AB248" s="125" t="str">
        <f>IF($Q248="","",VLOOKUP($Q248,Events!A:AM,AB$2,0))</f>
        <v/>
      </c>
      <c r="AC248" s="125" t="str">
        <f t="shared" si="15"/>
        <v/>
      </c>
      <c r="AD248" s="125" t="str">
        <f>IF($Q248="","",IF(VLOOKUP($Q248,Events!A:AQ,AD$2,0)=1,AD$1,""))</f>
        <v/>
      </c>
      <c r="AE248" s="125" t="str">
        <f t="shared" si="16"/>
        <v/>
      </c>
      <c r="AF248" s="125" t="str">
        <f>IF($Q248="","",IF(VLOOKUP($Q248,Events!A:AQ,AF$2,0)=1,AF$1,""))</f>
        <v/>
      </c>
      <c r="AG248" s="125" t="str">
        <f t="shared" si="17"/>
        <v/>
      </c>
      <c r="AH248" s="125" t="str">
        <f>IF($Q248="","",IF(VLOOKUP($Q248,Events!A:AQ,AH$2,0)=1,AH$1,""))</f>
        <v/>
      </c>
      <c r="AI248" s="125" t="str">
        <f t="shared" si="18"/>
        <v/>
      </c>
      <c r="AJ248" s="125" t="str">
        <f>IF($Q248="","",IF(VLOOKUP($Q248,Events!A:AQ,AJ$2,0)=1,AJ$1,""))</f>
        <v/>
      </c>
      <c r="AK248" s="125" t="str">
        <f t="shared" si="19"/>
        <v/>
      </c>
      <c r="AL248" s="125" t="str">
        <f>IF($Q248="","",IF(VLOOKUP($Q248,Events!A:AQ,AL$2,0)=1,AL$1,""))</f>
        <v/>
      </c>
      <c r="AM248" s="125" t="str">
        <f t="shared" si="20"/>
        <v/>
      </c>
      <c r="AN248" s="125" t="str">
        <f>IF($Q248="","",IF(VLOOKUP($Q248,Events!A:AQ,AN$2,0)=1,AN$1,""))</f>
        <v/>
      </c>
      <c r="AO248" s="125" t="str">
        <f t="shared" si="21"/>
        <v/>
      </c>
      <c r="AP248" s="125" t="str">
        <f>IF($Q248="","",IF(VLOOKUP($Q248,Events!A:AQ,AP$2,0)=1,AP$1,""))</f>
        <v/>
      </c>
      <c r="AQ248" s="125" t="str">
        <f t="shared" si="22"/>
        <v/>
      </c>
      <c r="AR248" s="125" t="str">
        <f>IF($Q248="","",IF(VLOOKUP($Q248,Events!A:AQ,AR$2,0)=1,AR$1,""))</f>
        <v/>
      </c>
      <c r="AS248" s="125" t="str">
        <f t="shared" si="23"/>
        <v/>
      </c>
      <c r="AT248" s="125" t="str">
        <f>IF($Q248="","",IF(VLOOKUP($Q248,Events!A:AQ,AT$2,0)=1,AT$1,""))</f>
        <v/>
      </c>
      <c r="AU248" s="2" t="str">
        <f t="shared" si="24"/>
        <v/>
      </c>
      <c r="AW248" s="2"/>
      <c r="AX248" s="2"/>
      <c r="AY248" s="2"/>
    </row>
    <row r="249">
      <c r="A249" s="2">
        <v>247.0</v>
      </c>
      <c r="B249" s="2">
        <f t="shared" si="4"/>
        <v>3</v>
      </c>
      <c r="C249" s="2" t="str">
        <f>Events!AF256</f>
        <v/>
      </c>
      <c r="D249" s="2">
        <f t="shared" si="5"/>
        <v>247</v>
      </c>
      <c r="E249" s="2"/>
      <c r="F249" s="120" t="str">
        <f t="shared" si="1"/>
        <v/>
      </c>
      <c r="G249" s="2"/>
      <c r="H249" s="123" t="str">
        <f t="shared" si="6"/>
        <v/>
      </c>
      <c r="I249" s="123" t="str">
        <f t="shared" ref="I249:J249" si="513">IF($Q249="","",U249)</f>
        <v/>
      </c>
      <c r="J249" s="123" t="str">
        <f t="shared" si="513"/>
        <v/>
      </c>
      <c r="K249" s="123" t="str">
        <f t="shared" si="8"/>
        <v/>
      </c>
      <c r="L249" s="123" t="str">
        <f t="shared" ref="L249:M249" si="514">IF($Q249="","",Y249)</f>
        <v/>
      </c>
      <c r="M249" s="123" t="str">
        <f t="shared" si="514"/>
        <v/>
      </c>
      <c r="N249" s="123" t="str">
        <f t="shared" si="10"/>
        <v/>
      </c>
      <c r="O249" s="123" t="str">
        <f t="shared" si="11"/>
        <v/>
      </c>
      <c r="P249" s="2"/>
      <c r="Q249" s="125" t="str">
        <f t="shared" si="12"/>
        <v/>
      </c>
      <c r="R249" s="125"/>
      <c r="S249" s="125" t="str">
        <f>IF($Q249="","","Year "&amp;VLOOKUP($Q249,Events!A:AM,S$2,0))</f>
        <v/>
      </c>
      <c r="T249" s="125" t="str">
        <f>IF($Q249="","",VLOOKUP($Q249,Events!A:AM,T$2,0))</f>
        <v/>
      </c>
      <c r="U249" s="125" t="str">
        <f>IF($Q249="","",VLOOKUP($Q249,Events!A:AM,U$2,0))</f>
        <v/>
      </c>
      <c r="V249" s="125" t="str">
        <f>IF($Q249="","",VLOOKUP($Q249,Events!A:AM,V$2,0))</f>
        <v/>
      </c>
      <c r="W249" s="125" t="str">
        <f t="shared" si="13"/>
        <v/>
      </c>
      <c r="X249" s="125" t="str">
        <f>IF($Q249="","",text(VLOOKUP($Q249,Events!A:AM,X$2,0),"MMM dd")&amp;" "&amp;VLOOKUP($Q249,Events!A:AM,X$2+1,0))</f>
        <v/>
      </c>
      <c r="Y249" s="127" t="str">
        <f>IF($Q249="","",TEXT(VLOOKUP($Q249,Events!A:AM,Y$2,0),"0000"))</f>
        <v/>
      </c>
      <c r="Z249" s="127" t="str">
        <f>IF($Q249="","",TEXT(VLOOKUP($Q249,Events!A:AM,Z$2,0),"00000"))</f>
        <v/>
      </c>
      <c r="AA249" s="125" t="str">
        <f t="shared" si="14"/>
        <v/>
      </c>
      <c r="AB249" s="125" t="str">
        <f>IF($Q249="","",VLOOKUP($Q249,Events!A:AM,AB$2,0))</f>
        <v/>
      </c>
      <c r="AC249" s="125" t="str">
        <f t="shared" si="15"/>
        <v/>
      </c>
      <c r="AD249" s="125" t="str">
        <f>IF($Q249="","",IF(VLOOKUP($Q249,Events!A:AQ,AD$2,0)=1,AD$1,""))</f>
        <v/>
      </c>
      <c r="AE249" s="125" t="str">
        <f t="shared" si="16"/>
        <v/>
      </c>
      <c r="AF249" s="125" t="str">
        <f>IF($Q249="","",IF(VLOOKUP($Q249,Events!A:AQ,AF$2,0)=1,AF$1,""))</f>
        <v/>
      </c>
      <c r="AG249" s="125" t="str">
        <f t="shared" si="17"/>
        <v/>
      </c>
      <c r="AH249" s="125" t="str">
        <f>IF($Q249="","",IF(VLOOKUP($Q249,Events!A:AQ,AH$2,0)=1,AH$1,""))</f>
        <v/>
      </c>
      <c r="AI249" s="125" t="str">
        <f t="shared" si="18"/>
        <v/>
      </c>
      <c r="AJ249" s="125" t="str">
        <f>IF($Q249="","",IF(VLOOKUP($Q249,Events!A:AQ,AJ$2,0)=1,AJ$1,""))</f>
        <v/>
      </c>
      <c r="AK249" s="125" t="str">
        <f t="shared" si="19"/>
        <v/>
      </c>
      <c r="AL249" s="125" t="str">
        <f>IF($Q249="","",IF(VLOOKUP($Q249,Events!A:AQ,AL$2,0)=1,AL$1,""))</f>
        <v/>
      </c>
      <c r="AM249" s="125" t="str">
        <f t="shared" si="20"/>
        <v/>
      </c>
      <c r="AN249" s="125" t="str">
        <f>IF($Q249="","",IF(VLOOKUP($Q249,Events!A:AQ,AN$2,0)=1,AN$1,""))</f>
        <v/>
      </c>
      <c r="AO249" s="125" t="str">
        <f t="shared" si="21"/>
        <v/>
      </c>
      <c r="AP249" s="125" t="str">
        <f>IF($Q249="","",IF(VLOOKUP($Q249,Events!A:AQ,AP$2,0)=1,AP$1,""))</f>
        <v/>
      </c>
      <c r="AQ249" s="125" t="str">
        <f t="shared" si="22"/>
        <v/>
      </c>
      <c r="AR249" s="125" t="str">
        <f>IF($Q249="","",IF(VLOOKUP($Q249,Events!A:AQ,AR$2,0)=1,AR$1,""))</f>
        <v/>
      </c>
      <c r="AS249" s="125" t="str">
        <f t="shared" si="23"/>
        <v/>
      </c>
      <c r="AT249" s="125" t="str">
        <f>IF($Q249="","",IF(VLOOKUP($Q249,Events!A:AQ,AT$2,0)=1,AT$1,""))</f>
        <v/>
      </c>
      <c r="AU249" s="2" t="str">
        <f t="shared" si="24"/>
        <v/>
      </c>
      <c r="AW249" s="2"/>
      <c r="AX249" s="2"/>
      <c r="AY249" s="2"/>
    </row>
    <row r="250">
      <c r="A250" s="2">
        <v>248.0</v>
      </c>
      <c r="B250" s="2">
        <f t="shared" si="4"/>
        <v>3</v>
      </c>
      <c r="C250" s="2" t="str">
        <f>Events!AF257</f>
        <v/>
      </c>
      <c r="D250" s="2">
        <f t="shared" si="5"/>
        <v>248</v>
      </c>
      <c r="E250" s="2"/>
      <c r="F250" s="120" t="str">
        <f t="shared" si="1"/>
        <v/>
      </c>
      <c r="G250" s="2"/>
      <c r="H250" s="123" t="str">
        <f t="shared" si="6"/>
        <v/>
      </c>
      <c r="I250" s="123" t="str">
        <f t="shared" ref="I250:J250" si="515">IF($Q250="","",U250)</f>
        <v/>
      </c>
      <c r="J250" s="123" t="str">
        <f t="shared" si="515"/>
        <v/>
      </c>
      <c r="K250" s="123" t="str">
        <f t="shared" si="8"/>
        <v/>
      </c>
      <c r="L250" s="123" t="str">
        <f t="shared" ref="L250:M250" si="516">IF($Q250="","",Y250)</f>
        <v/>
      </c>
      <c r="M250" s="123" t="str">
        <f t="shared" si="516"/>
        <v/>
      </c>
      <c r="N250" s="123" t="str">
        <f t="shared" si="10"/>
        <v/>
      </c>
      <c r="O250" s="123" t="str">
        <f t="shared" si="11"/>
        <v/>
      </c>
      <c r="P250" s="2"/>
      <c r="Q250" s="125" t="str">
        <f t="shared" si="12"/>
        <v/>
      </c>
      <c r="R250" s="125"/>
      <c r="S250" s="125" t="str">
        <f>IF($Q250="","","Year "&amp;VLOOKUP($Q250,Events!A:AM,S$2,0))</f>
        <v/>
      </c>
      <c r="T250" s="125" t="str">
        <f>IF($Q250="","",VLOOKUP($Q250,Events!A:AM,T$2,0))</f>
        <v/>
      </c>
      <c r="U250" s="125" t="str">
        <f>IF($Q250="","",VLOOKUP($Q250,Events!A:AM,U$2,0))</f>
        <v/>
      </c>
      <c r="V250" s="125" t="str">
        <f>IF($Q250="","",VLOOKUP($Q250,Events!A:AM,V$2,0))</f>
        <v/>
      </c>
      <c r="W250" s="125" t="str">
        <f t="shared" si="13"/>
        <v/>
      </c>
      <c r="X250" s="125" t="str">
        <f>IF($Q250="","",text(VLOOKUP($Q250,Events!A:AM,X$2,0),"MMM dd")&amp;" "&amp;VLOOKUP($Q250,Events!A:AM,X$2+1,0))</f>
        <v/>
      </c>
      <c r="Y250" s="127" t="str">
        <f>IF($Q250="","",TEXT(VLOOKUP($Q250,Events!A:AM,Y$2,0),"0000"))</f>
        <v/>
      </c>
      <c r="Z250" s="127" t="str">
        <f>IF($Q250="","",TEXT(VLOOKUP($Q250,Events!A:AM,Z$2,0),"00000"))</f>
        <v/>
      </c>
      <c r="AA250" s="125" t="str">
        <f t="shared" si="14"/>
        <v/>
      </c>
      <c r="AB250" s="125" t="str">
        <f>IF($Q250="","",VLOOKUP($Q250,Events!A:AM,AB$2,0))</f>
        <v/>
      </c>
      <c r="AC250" s="125" t="str">
        <f t="shared" si="15"/>
        <v/>
      </c>
      <c r="AD250" s="125" t="str">
        <f>IF($Q250="","",IF(VLOOKUP($Q250,Events!A:AQ,AD$2,0)=1,AD$1,""))</f>
        <v/>
      </c>
      <c r="AE250" s="125" t="str">
        <f t="shared" si="16"/>
        <v/>
      </c>
      <c r="AF250" s="125" t="str">
        <f>IF($Q250="","",IF(VLOOKUP($Q250,Events!A:AQ,AF$2,0)=1,AF$1,""))</f>
        <v/>
      </c>
      <c r="AG250" s="125" t="str">
        <f t="shared" si="17"/>
        <v/>
      </c>
      <c r="AH250" s="125" t="str">
        <f>IF($Q250="","",IF(VLOOKUP($Q250,Events!A:AQ,AH$2,0)=1,AH$1,""))</f>
        <v/>
      </c>
      <c r="AI250" s="125" t="str">
        <f t="shared" si="18"/>
        <v/>
      </c>
      <c r="AJ250" s="125" t="str">
        <f>IF($Q250="","",IF(VLOOKUP($Q250,Events!A:AQ,AJ$2,0)=1,AJ$1,""))</f>
        <v/>
      </c>
      <c r="AK250" s="125" t="str">
        <f t="shared" si="19"/>
        <v/>
      </c>
      <c r="AL250" s="125" t="str">
        <f>IF($Q250="","",IF(VLOOKUP($Q250,Events!A:AQ,AL$2,0)=1,AL$1,""))</f>
        <v/>
      </c>
      <c r="AM250" s="125" t="str">
        <f t="shared" si="20"/>
        <v/>
      </c>
      <c r="AN250" s="125" t="str">
        <f>IF($Q250="","",IF(VLOOKUP($Q250,Events!A:AQ,AN$2,0)=1,AN$1,""))</f>
        <v/>
      </c>
      <c r="AO250" s="125" t="str">
        <f t="shared" si="21"/>
        <v/>
      </c>
      <c r="AP250" s="125" t="str">
        <f>IF($Q250="","",IF(VLOOKUP($Q250,Events!A:AQ,AP$2,0)=1,AP$1,""))</f>
        <v/>
      </c>
      <c r="AQ250" s="125" t="str">
        <f t="shared" si="22"/>
        <v/>
      </c>
      <c r="AR250" s="125" t="str">
        <f>IF($Q250="","",IF(VLOOKUP($Q250,Events!A:AQ,AR$2,0)=1,AR$1,""))</f>
        <v/>
      </c>
      <c r="AS250" s="125" t="str">
        <f t="shared" si="23"/>
        <v/>
      </c>
      <c r="AT250" s="125" t="str">
        <f>IF($Q250="","",IF(VLOOKUP($Q250,Events!A:AQ,AT$2,0)=1,AT$1,""))</f>
        <v/>
      </c>
      <c r="AU250" s="2" t="str">
        <f t="shared" si="24"/>
        <v/>
      </c>
      <c r="AW250" s="2"/>
      <c r="AX250" s="2"/>
      <c r="AY250" s="2"/>
    </row>
    <row r="251">
      <c r="A251" s="2">
        <v>249.0</v>
      </c>
      <c r="B251" s="2">
        <f t="shared" si="4"/>
        <v>3</v>
      </c>
      <c r="C251" s="2" t="str">
        <f>Events!AF258</f>
        <v/>
      </c>
      <c r="D251" s="2">
        <f t="shared" si="5"/>
        <v>249</v>
      </c>
      <c r="E251" s="2"/>
      <c r="F251" s="120" t="str">
        <f t="shared" si="1"/>
        <v/>
      </c>
      <c r="G251" s="2"/>
      <c r="H251" s="123" t="str">
        <f t="shared" si="6"/>
        <v/>
      </c>
      <c r="I251" s="123" t="str">
        <f t="shared" ref="I251:J251" si="517">IF($Q251="","",U251)</f>
        <v/>
      </c>
      <c r="J251" s="123" t="str">
        <f t="shared" si="517"/>
        <v/>
      </c>
      <c r="K251" s="123" t="str">
        <f t="shared" si="8"/>
        <v/>
      </c>
      <c r="L251" s="123" t="str">
        <f t="shared" ref="L251:M251" si="518">IF($Q251="","",Y251)</f>
        <v/>
      </c>
      <c r="M251" s="123" t="str">
        <f t="shared" si="518"/>
        <v/>
      </c>
      <c r="N251" s="123" t="str">
        <f t="shared" si="10"/>
        <v/>
      </c>
      <c r="O251" s="123" t="str">
        <f t="shared" si="11"/>
        <v/>
      </c>
      <c r="P251" s="2"/>
      <c r="Q251" s="125" t="str">
        <f t="shared" si="12"/>
        <v/>
      </c>
      <c r="R251" s="125"/>
      <c r="S251" s="125" t="str">
        <f>IF($Q251="","","Year "&amp;VLOOKUP($Q251,Events!A:AM,S$2,0))</f>
        <v/>
      </c>
      <c r="T251" s="125" t="str">
        <f>IF($Q251="","",VLOOKUP($Q251,Events!A:AM,T$2,0))</f>
        <v/>
      </c>
      <c r="U251" s="125" t="str">
        <f>IF($Q251="","",VLOOKUP($Q251,Events!A:AM,U$2,0))</f>
        <v/>
      </c>
      <c r="V251" s="125" t="str">
        <f>IF($Q251="","",VLOOKUP($Q251,Events!A:AM,V$2,0))</f>
        <v/>
      </c>
      <c r="W251" s="125" t="str">
        <f t="shared" si="13"/>
        <v/>
      </c>
      <c r="X251" s="125" t="str">
        <f>IF($Q251="","",text(VLOOKUP($Q251,Events!A:AM,X$2,0),"MMM dd")&amp;" "&amp;VLOOKUP($Q251,Events!A:AM,X$2+1,0))</f>
        <v/>
      </c>
      <c r="Y251" s="127" t="str">
        <f>IF($Q251="","",TEXT(VLOOKUP($Q251,Events!A:AM,Y$2,0),"0000"))</f>
        <v/>
      </c>
      <c r="Z251" s="127" t="str">
        <f>IF($Q251="","",TEXT(VLOOKUP($Q251,Events!A:AM,Z$2,0),"00000"))</f>
        <v/>
      </c>
      <c r="AA251" s="125" t="str">
        <f t="shared" si="14"/>
        <v/>
      </c>
      <c r="AB251" s="125" t="str">
        <f>IF($Q251="","",VLOOKUP($Q251,Events!A:AM,AB$2,0))</f>
        <v/>
      </c>
      <c r="AC251" s="125" t="str">
        <f t="shared" si="15"/>
        <v/>
      </c>
      <c r="AD251" s="125" t="str">
        <f>IF($Q251="","",IF(VLOOKUP($Q251,Events!A:AQ,AD$2,0)=1,AD$1,""))</f>
        <v/>
      </c>
      <c r="AE251" s="125" t="str">
        <f t="shared" si="16"/>
        <v/>
      </c>
      <c r="AF251" s="125" t="str">
        <f>IF($Q251="","",IF(VLOOKUP($Q251,Events!A:AQ,AF$2,0)=1,AF$1,""))</f>
        <v/>
      </c>
      <c r="AG251" s="125" t="str">
        <f t="shared" si="17"/>
        <v/>
      </c>
      <c r="AH251" s="125" t="str">
        <f>IF($Q251="","",IF(VLOOKUP($Q251,Events!A:AQ,AH$2,0)=1,AH$1,""))</f>
        <v/>
      </c>
      <c r="AI251" s="125" t="str">
        <f t="shared" si="18"/>
        <v/>
      </c>
      <c r="AJ251" s="125" t="str">
        <f>IF($Q251="","",IF(VLOOKUP($Q251,Events!A:AQ,AJ$2,0)=1,AJ$1,""))</f>
        <v/>
      </c>
      <c r="AK251" s="125" t="str">
        <f t="shared" si="19"/>
        <v/>
      </c>
      <c r="AL251" s="125" t="str">
        <f>IF($Q251="","",IF(VLOOKUP($Q251,Events!A:AQ,AL$2,0)=1,AL$1,""))</f>
        <v/>
      </c>
      <c r="AM251" s="125" t="str">
        <f t="shared" si="20"/>
        <v/>
      </c>
      <c r="AN251" s="125" t="str">
        <f>IF($Q251="","",IF(VLOOKUP($Q251,Events!A:AQ,AN$2,0)=1,AN$1,""))</f>
        <v/>
      </c>
      <c r="AO251" s="125" t="str">
        <f t="shared" si="21"/>
        <v/>
      </c>
      <c r="AP251" s="125" t="str">
        <f>IF($Q251="","",IF(VLOOKUP($Q251,Events!A:AQ,AP$2,0)=1,AP$1,""))</f>
        <v/>
      </c>
      <c r="AQ251" s="125" t="str">
        <f t="shared" si="22"/>
        <v/>
      </c>
      <c r="AR251" s="125" t="str">
        <f>IF($Q251="","",IF(VLOOKUP($Q251,Events!A:AQ,AR$2,0)=1,AR$1,""))</f>
        <v/>
      </c>
      <c r="AS251" s="125" t="str">
        <f t="shared" si="23"/>
        <v/>
      </c>
      <c r="AT251" s="125" t="str">
        <f>IF($Q251="","",IF(VLOOKUP($Q251,Events!A:AQ,AT$2,0)=1,AT$1,""))</f>
        <v/>
      </c>
      <c r="AU251" s="2" t="str">
        <f t="shared" si="24"/>
        <v/>
      </c>
      <c r="AW251" s="2"/>
      <c r="AX251" s="2"/>
      <c r="AY251" s="2"/>
    </row>
    <row r="252">
      <c r="A252" s="2">
        <v>250.0</v>
      </c>
      <c r="B252" s="2">
        <f t="shared" si="4"/>
        <v>3</v>
      </c>
      <c r="C252" s="2" t="str">
        <f>Events!AF259</f>
        <v/>
      </c>
      <c r="D252" s="2">
        <f t="shared" si="5"/>
        <v>250</v>
      </c>
      <c r="E252" s="2"/>
      <c r="F252" s="120" t="str">
        <f t="shared" si="1"/>
        <v/>
      </c>
      <c r="G252" s="2"/>
      <c r="H252" s="123" t="str">
        <f t="shared" si="6"/>
        <v/>
      </c>
      <c r="I252" s="123" t="str">
        <f t="shared" ref="I252:J252" si="519">IF($Q252="","",U252)</f>
        <v/>
      </c>
      <c r="J252" s="123" t="str">
        <f t="shared" si="519"/>
        <v/>
      </c>
      <c r="K252" s="123" t="str">
        <f t="shared" si="8"/>
        <v/>
      </c>
      <c r="L252" s="123" t="str">
        <f t="shared" ref="L252:M252" si="520">IF($Q252="","",Y252)</f>
        <v/>
      </c>
      <c r="M252" s="123" t="str">
        <f t="shared" si="520"/>
        <v/>
      </c>
      <c r="N252" s="123" t="str">
        <f t="shared" si="10"/>
        <v/>
      </c>
      <c r="O252" s="123" t="str">
        <f t="shared" si="11"/>
        <v/>
      </c>
      <c r="P252" s="2"/>
      <c r="Q252" s="125" t="str">
        <f t="shared" si="12"/>
        <v/>
      </c>
      <c r="R252" s="125"/>
      <c r="S252" s="125" t="str">
        <f>IF($Q252="","","Year "&amp;VLOOKUP($Q252,Events!A:AM,S$2,0))</f>
        <v/>
      </c>
      <c r="T252" s="125" t="str">
        <f>IF($Q252="","",VLOOKUP($Q252,Events!A:AM,T$2,0))</f>
        <v/>
      </c>
      <c r="U252" s="125" t="str">
        <f>IF($Q252="","",VLOOKUP($Q252,Events!A:AM,U$2,0))</f>
        <v/>
      </c>
      <c r="V252" s="125" t="str">
        <f>IF($Q252="","",VLOOKUP($Q252,Events!A:AM,V$2,0))</f>
        <v/>
      </c>
      <c r="W252" s="125" t="str">
        <f t="shared" si="13"/>
        <v/>
      </c>
      <c r="X252" s="125" t="str">
        <f>IF($Q252="","",text(VLOOKUP($Q252,Events!A:AM,X$2,0),"MMM dd")&amp;" "&amp;VLOOKUP($Q252,Events!A:AM,X$2+1,0))</f>
        <v/>
      </c>
      <c r="Y252" s="127" t="str">
        <f>IF($Q252="","",TEXT(VLOOKUP($Q252,Events!A:AM,Y$2,0),"0000"))</f>
        <v/>
      </c>
      <c r="Z252" s="127" t="str">
        <f>IF($Q252="","",TEXT(VLOOKUP($Q252,Events!A:AM,Z$2,0),"00000"))</f>
        <v/>
      </c>
      <c r="AA252" s="125" t="str">
        <f t="shared" si="14"/>
        <v/>
      </c>
      <c r="AB252" s="125" t="str">
        <f>IF($Q252="","",VLOOKUP($Q252,Events!A:AM,AB$2,0))</f>
        <v/>
      </c>
      <c r="AC252" s="125" t="str">
        <f t="shared" si="15"/>
        <v/>
      </c>
      <c r="AD252" s="125" t="str">
        <f>IF($Q252="","",IF(VLOOKUP($Q252,Events!A:AQ,AD$2,0)=1,AD$1,""))</f>
        <v/>
      </c>
      <c r="AE252" s="125" t="str">
        <f t="shared" si="16"/>
        <v/>
      </c>
      <c r="AF252" s="125" t="str">
        <f>IF($Q252="","",IF(VLOOKUP($Q252,Events!A:AQ,AF$2,0)=1,AF$1,""))</f>
        <v/>
      </c>
      <c r="AG252" s="125" t="str">
        <f t="shared" si="17"/>
        <v/>
      </c>
      <c r="AH252" s="125" t="str">
        <f>IF($Q252="","",IF(VLOOKUP($Q252,Events!A:AQ,AH$2,0)=1,AH$1,""))</f>
        <v/>
      </c>
      <c r="AI252" s="125" t="str">
        <f t="shared" si="18"/>
        <v/>
      </c>
      <c r="AJ252" s="125" t="str">
        <f>IF($Q252="","",IF(VLOOKUP($Q252,Events!A:AQ,AJ$2,0)=1,AJ$1,""))</f>
        <v/>
      </c>
      <c r="AK252" s="125" t="str">
        <f t="shared" si="19"/>
        <v/>
      </c>
      <c r="AL252" s="125" t="str">
        <f>IF($Q252="","",IF(VLOOKUP($Q252,Events!A:AQ,AL$2,0)=1,AL$1,""))</f>
        <v/>
      </c>
      <c r="AM252" s="125" t="str">
        <f t="shared" si="20"/>
        <v/>
      </c>
      <c r="AN252" s="125" t="str">
        <f>IF($Q252="","",IF(VLOOKUP($Q252,Events!A:AQ,AN$2,0)=1,AN$1,""))</f>
        <v/>
      </c>
      <c r="AO252" s="125" t="str">
        <f t="shared" si="21"/>
        <v/>
      </c>
      <c r="AP252" s="125" t="str">
        <f>IF($Q252="","",IF(VLOOKUP($Q252,Events!A:AQ,AP$2,0)=1,AP$1,""))</f>
        <v/>
      </c>
      <c r="AQ252" s="125" t="str">
        <f t="shared" si="22"/>
        <v/>
      </c>
      <c r="AR252" s="125" t="str">
        <f>IF($Q252="","",IF(VLOOKUP($Q252,Events!A:AQ,AR$2,0)=1,AR$1,""))</f>
        <v/>
      </c>
      <c r="AS252" s="125" t="str">
        <f t="shared" si="23"/>
        <v/>
      </c>
      <c r="AT252" s="125" t="str">
        <f>IF($Q252="","",IF(VLOOKUP($Q252,Events!A:AQ,AT$2,0)=1,AT$1,""))</f>
        <v/>
      </c>
      <c r="AU252" s="2" t="str">
        <f t="shared" si="24"/>
        <v/>
      </c>
      <c r="AW252" s="2"/>
      <c r="AX252" s="2"/>
      <c r="AY252" s="2"/>
    </row>
    <row r="253">
      <c r="A253" s="2">
        <v>251.0</v>
      </c>
      <c r="B253" s="2">
        <f t="shared" si="4"/>
        <v>3</v>
      </c>
      <c r="C253" s="2" t="str">
        <f>Events!AF260</f>
        <v/>
      </c>
      <c r="D253" s="2">
        <f t="shared" si="5"/>
        <v>251</v>
      </c>
      <c r="E253" s="2"/>
      <c r="F253" s="120" t="str">
        <f t="shared" si="1"/>
        <v/>
      </c>
      <c r="G253" s="2"/>
      <c r="H253" s="123" t="str">
        <f t="shared" si="6"/>
        <v/>
      </c>
      <c r="I253" s="123" t="str">
        <f t="shared" ref="I253:J253" si="521">IF($Q253="","",U253)</f>
        <v/>
      </c>
      <c r="J253" s="123" t="str">
        <f t="shared" si="521"/>
        <v/>
      </c>
      <c r="K253" s="123" t="str">
        <f t="shared" si="8"/>
        <v/>
      </c>
      <c r="L253" s="123" t="str">
        <f t="shared" ref="L253:M253" si="522">IF($Q253="","",Y253)</f>
        <v/>
      </c>
      <c r="M253" s="123" t="str">
        <f t="shared" si="522"/>
        <v/>
      </c>
      <c r="N253" s="123" t="str">
        <f t="shared" si="10"/>
        <v/>
      </c>
      <c r="O253" s="123" t="str">
        <f t="shared" si="11"/>
        <v/>
      </c>
      <c r="P253" s="2"/>
      <c r="Q253" s="125" t="str">
        <f t="shared" si="12"/>
        <v/>
      </c>
      <c r="R253" s="125"/>
      <c r="S253" s="125" t="str">
        <f>IF($Q253="","","Year "&amp;VLOOKUP($Q253,Events!A:AM,S$2,0))</f>
        <v/>
      </c>
      <c r="T253" s="125" t="str">
        <f>IF($Q253="","",VLOOKUP($Q253,Events!A:AM,T$2,0))</f>
        <v/>
      </c>
      <c r="U253" s="125" t="str">
        <f>IF($Q253="","",VLOOKUP($Q253,Events!A:AM,U$2,0))</f>
        <v/>
      </c>
      <c r="V253" s="125" t="str">
        <f>IF($Q253="","",VLOOKUP($Q253,Events!A:AM,V$2,0))</f>
        <v/>
      </c>
      <c r="W253" s="125" t="str">
        <f t="shared" si="13"/>
        <v/>
      </c>
      <c r="X253" s="125" t="str">
        <f>IF($Q253="","",text(VLOOKUP($Q253,Events!A:AM,X$2,0),"MMM dd")&amp;" "&amp;VLOOKUP($Q253,Events!A:AM,X$2+1,0))</f>
        <v/>
      </c>
      <c r="Y253" s="127" t="str">
        <f>IF($Q253="","",TEXT(VLOOKUP($Q253,Events!A:AM,Y$2,0),"0000"))</f>
        <v/>
      </c>
      <c r="Z253" s="127" t="str">
        <f>IF($Q253="","",TEXT(VLOOKUP($Q253,Events!A:AM,Z$2,0),"00000"))</f>
        <v/>
      </c>
      <c r="AA253" s="125" t="str">
        <f t="shared" si="14"/>
        <v/>
      </c>
      <c r="AB253" s="125" t="str">
        <f>IF($Q253="","",VLOOKUP($Q253,Events!A:AM,AB$2,0))</f>
        <v/>
      </c>
      <c r="AC253" s="125" t="str">
        <f t="shared" si="15"/>
        <v/>
      </c>
      <c r="AD253" s="125" t="str">
        <f>IF($Q253="","",IF(VLOOKUP($Q253,Events!A:AQ,AD$2,0)=1,AD$1,""))</f>
        <v/>
      </c>
      <c r="AE253" s="125" t="str">
        <f t="shared" si="16"/>
        <v/>
      </c>
      <c r="AF253" s="125" t="str">
        <f>IF($Q253="","",IF(VLOOKUP($Q253,Events!A:AQ,AF$2,0)=1,AF$1,""))</f>
        <v/>
      </c>
      <c r="AG253" s="125" t="str">
        <f t="shared" si="17"/>
        <v/>
      </c>
      <c r="AH253" s="125" t="str">
        <f>IF($Q253="","",IF(VLOOKUP($Q253,Events!A:AQ,AH$2,0)=1,AH$1,""))</f>
        <v/>
      </c>
      <c r="AI253" s="125" t="str">
        <f t="shared" si="18"/>
        <v/>
      </c>
      <c r="AJ253" s="125" t="str">
        <f>IF($Q253="","",IF(VLOOKUP($Q253,Events!A:AQ,AJ$2,0)=1,AJ$1,""))</f>
        <v/>
      </c>
      <c r="AK253" s="125" t="str">
        <f t="shared" si="19"/>
        <v/>
      </c>
      <c r="AL253" s="125" t="str">
        <f>IF($Q253="","",IF(VLOOKUP($Q253,Events!A:AQ,AL$2,0)=1,AL$1,""))</f>
        <v/>
      </c>
      <c r="AM253" s="125" t="str">
        <f t="shared" si="20"/>
        <v/>
      </c>
      <c r="AN253" s="125" t="str">
        <f>IF($Q253="","",IF(VLOOKUP($Q253,Events!A:AQ,AN$2,0)=1,AN$1,""))</f>
        <v/>
      </c>
      <c r="AO253" s="125" t="str">
        <f t="shared" si="21"/>
        <v/>
      </c>
      <c r="AP253" s="125" t="str">
        <f>IF($Q253="","",IF(VLOOKUP($Q253,Events!A:AQ,AP$2,0)=1,AP$1,""))</f>
        <v/>
      </c>
      <c r="AQ253" s="125" t="str">
        <f t="shared" si="22"/>
        <v/>
      </c>
      <c r="AR253" s="125" t="str">
        <f>IF($Q253="","",IF(VLOOKUP($Q253,Events!A:AQ,AR$2,0)=1,AR$1,""))</f>
        <v/>
      </c>
      <c r="AS253" s="125" t="str">
        <f t="shared" si="23"/>
        <v/>
      </c>
      <c r="AT253" s="125" t="str">
        <f>IF($Q253="","",IF(VLOOKUP($Q253,Events!A:AQ,AT$2,0)=1,AT$1,""))</f>
        <v/>
      </c>
      <c r="AU253" s="2" t="str">
        <f t="shared" si="24"/>
        <v/>
      </c>
      <c r="AW253" s="2"/>
      <c r="AX253" s="2"/>
      <c r="AY253" s="2"/>
      <c r="AZ253" s="2"/>
      <c r="BA253" s="2"/>
    </row>
    <row r="254">
      <c r="A254" s="2">
        <v>252.0</v>
      </c>
      <c r="B254" s="2">
        <f t="shared" si="4"/>
        <v>3</v>
      </c>
      <c r="C254" s="2" t="str">
        <f>Events!AF261</f>
        <v/>
      </c>
      <c r="D254" s="2">
        <f t="shared" si="5"/>
        <v>252</v>
      </c>
      <c r="E254" s="2"/>
      <c r="F254" s="120" t="str">
        <f t="shared" si="1"/>
        <v/>
      </c>
      <c r="G254" s="2"/>
      <c r="H254" s="123" t="str">
        <f t="shared" si="6"/>
        <v/>
      </c>
      <c r="I254" s="123" t="str">
        <f t="shared" ref="I254:J254" si="523">IF($Q254="","",U254)</f>
        <v/>
      </c>
      <c r="J254" s="123" t="str">
        <f t="shared" si="523"/>
        <v/>
      </c>
      <c r="K254" s="123" t="str">
        <f t="shared" si="8"/>
        <v/>
      </c>
      <c r="L254" s="123" t="str">
        <f t="shared" ref="L254:M254" si="524">IF($Q254="","",Y254)</f>
        <v/>
      </c>
      <c r="M254" s="123" t="str">
        <f t="shared" si="524"/>
        <v/>
      </c>
      <c r="N254" s="123" t="str">
        <f t="shared" si="10"/>
        <v/>
      </c>
      <c r="O254" s="123" t="str">
        <f t="shared" si="11"/>
        <v/>
      </c>
      <c r="P254" s="2"/>
      <c r="Q254" s="125" t="str">
        <f t="shared" si="12"/>
        <v/>
      </c>
      <c r="R254" s="125"/>
      <c r="S254" s="125" t="str">
        <f>IF($Q254="","","Year "&amp;VLOOKUP($Q254,Events!A:AM,S$2,0))</f>
        <v/>
      </c>
      <c r="T254" s="125" t="str">
        <f>IF($Q254="","",VLOOKUP($Q254,Events!A:AM,T$2,0))</f>
        <v/>
      </c>
      <c r="U254" s="125" t="str">
        <f>IF($Q254="","",VLOOKUP($Q254,Events!A:AM,U$2,0))</f>
        <v/>
      </c>
      <c r="V254" s="125" t="str">
        <f>IF($Q254="","",VLOOKUP($Q254,Events!A:AM,V$2,0))</f>
        <v/>
      </c>
      <c r="W254" s="125" t="str">
        <f t="shared" si="13"/>
        <v/>
      </c>
      <c r="X254" s="125" t="str">
        <f>IF($Q254="","",text(VLOOKUP($Q254,Events!A:AM,X$2,0),"MMM dd")&amp;" "&amp;VLOOKUP($Q254,Events!A:AM,X$2+1,0))</f>
        <v/>
      </c>
      <c r="Y254" s="127" t="str">
        <f>IF($Q254="","",TEXT(VLOOKUP($Q254,Events!A:AM,Y$2,0),"0000"))</f>
        <v/>
      </c>
      <c r="Z254" s="127" t="str">
        <f>IF($Q254="","",TEXT(VLOOKUP($Q254,Events!A:AM,Z$2,0),"00000"))</f>
        <v/>
      </c>
      <c r="AA254" s="125" t="str">
        <f t="shared" si="14"/>
        <v/>
      </c>
      <c r="AB254" s="125" t="str">
        <f>IF($Q254="","",VLOOKUP($Q254,Events!A:AM,AB$2,0))</f>
        <v/>
      </c>
      <c r="AC254" s="125" t="str">
        <f t="shared" si="15"/>
        <v/>
      </c>
      <c r="AD254" s="125" t="str">
        <f>IF($Q254="","",IF(VLOOKUP($Q254,Events!A:AQ,AD$2,0)=1,AD$1,""))</f>
        <v/>
      </c>
      <c r="AE254" s="125" t="str">
        <f t="shared" si="16"/>
        <v/>
      </c>
      <c r="AF254" s="125" t="str">
        <f>IF($Q254="","",IF(VLOOKUP($Q254,Events!A:AQ,AF$2,0)=1,AF$1,""))</f>
        <v/>
      </c>
      <c r="AG254" s="125" t="str">
        <f t="shared" si="17"/>
        <v/>
      </c>
      <c r="AH254" s="125" t="str">
        <f>IF($Q254="","",IF(VLOOKUP($Q254,Events!A:AQ,AH$2,0)=1,AH$1,""))</f>
        <v/>
      </c>
      <c r="AI254" s="125" t="str">
        <f t="shared" si="18"/>
        <v/>
      </c>
      <c r="AJ254" s="125" t="str">
        <f>IF($Q254="","",IF(VLOOKUP($Q254,Events!A:AQ,AJ$2,0)=1,AJ$1,""))</f>
        <v/>
      </c>
      <c r="AK254" s="125" t="str">
        <f t="shared" si="19"/>
        <v/>
      </c>
      <c r="AL254" s="125" t="str">
        <f>IF($Q254="","",IF(VLOOKUP($Q254,Events!A:AQ,AL$2,0)=1,AL$1,""))</f>
        <v/>
      </c>
      <c r="AM254" s="125" t="str">
        <f t="shared" si="20"/>
        <v/>
      </c>
      <c r="AN254" s="125" t="str">
        <f>IF($Q254="","",IF(VLOOKUP($Q254,Events!A:AQ,AN$2,0)=1,AN$1,""))</f>
        <v/>
      </c>
      <c r="AO254" s="125" t="str">
        <f t="shared" si="21"/>
        <v/>
      </c>
      <c r="AP254" s="125" t="str">
        <f>IF($Q254="","",IF(VLOOKUP($Q254,Events!A:AQ,AP$2,0)=1,AP$1,""))</f>
        <v/>
      </c>
      <c r="AQ254" s="125" t="str">
        <f t="shared" si="22"/>
        <v/>
      </c>
      <c r="AR254" s="125" t="str">
        <f>IF($Q254="","",IF(VLOOKUP($Q254,Events!A:AQ,AR$2,0)=1,AR$1,""))</f>
        <v/>
      </c>
      <c r="AS254" s="125" t="str">
        <f t="shared" si="23"/>
        <v/>
      </c>
      <c r="AT254" s="125" t="str">
        <f>IF($Q254="","",IF(VLOOKUP($Q254,Events!A:AQ,AT$2,0)=1,AT$1,""))</f>
        <v/>
      </c>
      <c r="AU254" s="2" t="str">
        <f t="shared" si="24"/>
        <v/>
      </c>
      <c r="AW254" s="2"/>
      <c r="AX254" s="2"/>
      <c r="AY254" s="2"/>
    </row>
    <row r="255">
      <c r="A255" s="2">
        <v>253.0</v>
      </c>
      <c r="B255" s="2">
        <f t="shared" si="4"/>
        <v>3</v>
      </c>
      <c r="C255" s="2" t="str">
        <f>Events!AF262</f>
        <v/>
      </c>
      <c r="D255" s="2">
        <f t="shared" si="5"/>
        <v>253</v>
      </c>
      <c r="E255" s="2"/>
      <c r="F255" s="120" t="str">
        <f t="shared" si="1"/>
        <v/>
      </c>
      <c r="G255" s="2"/>
      <c r="H255" s="123" t="str">
        <f t="shared" si="6"/>
        <v/>
      </c>
      <c r="I255" s="123" t="str">
        <f t="shared" ref="I255:J255" si="525">IF($Q255="","",U255)</f>
        <v/>
      </c>
      <c r="J255" s="123" t="str">
        <f t="shared" si="525"/>
        <v/>
      </c>
      <c r="K255" s="123" t="str">
        <f t="shared" si="8"/>
        <v/>
      </c>
      <c r="L255" s="123" t="str">
        <f t="shared" ref="L255:M255" si="526">IF($Q255="","",Y255)</f>
        <v/>
      </c>
      <c r="M255" s="123" t="str">
        <f t="shared" si="526"/>
        <v/>
      </c>
      <c r="N255" s="123" t="str">
        <f t="shared" si="10"/>
        <v/>
      </c>
      <c r="O255" s="123" t="str">
        <f t="shared" si="11"/>
        <v/>
      </c>
      <c r="P255" s="2"/>
      <c r="Q255" s="125" t="str">
        <f t="shared" si="12"/>
        <v/>
      </c>
      <c r="R255" s="125"/>
      <c r="S255" s="125" t="str">
        <f>IF($Q255="","","Year "&amp;VLOOKUP($Q255,Events!A:AM,S$2,0))</f>
        <v/>
      </c>
      <c r="T255" s="125" t="str">
        <f>IF($Q255="","",VLOOKUP($Q255,Events!A:AM,T$2,0))</f>
        <v/>
      </c>
      <c r="U255" s="125" t="str">
        <f>IF($Q255="","",VLOOKUP($Q255,Events!A:AM,U$2,0))</f>
        <v/>
      </c>
      <c r="V255" s="125" t="str">
        <f>IF($Q255="","",VLOOKUP($Q255,Events!A:AM,V$2,0))</f>
        <v/>
      </c>
      <c r="W255" s="125" t="str">
        <f t="shared" si="13"/>
        <v/>
      </c>
      <c r="X255" s="125" t="str">
        <f>IF($Q255="","",text(VLOOKUP($Q255,Events!A:AM,X$2,0),"MMM dd")&amp;" "&amp;VLOOKUP($Q255,Events!A:AM,X$2+1,0))</f>
        <v/>
      </c>
      <c r="Y255" s="127" t="str">
        <f>IF($Q255="","",TEXT(VLOOKUP($Q255,Events!A:AM,Y$2,0),"0000"))</f>
        <v/>
      </c>
      <c r="Z255" s="127" t="str">
        <f>IF($Q255="","",TEXT(VLOOKUP($Q255,Events!A:AM,Z$2,0),"00000"))</f>
        <v/>
      </c>
      <c r="AA255" s="125" t="str">
        <f t="shared" si="14"/>
        <v/>
      </c>
      <c r="AB255" s="125" t="str">
        <f>IF($Q255="","",VLOOKUP($Q255,Events!A:AM,AB$2,0))</f>
        <v/>
      </c>
      <c r="AC255" s="125" t="str">
        <f t="shared" si="15"/>
        <v/>
      </c>
      <c r="AD255" s="125" t="str">
        <f>IF($Q255="","",IF(VLOOKUP($Q255,Events!A:AQ,AD$2,0)=1,AD$1,""))</f>
        <v/>
      </c>
      <c r="AE255" s="125" t="str">
        <f t="shared" si="16"/>
        <v/>
      </c>
      <c r="AF255" s="125" t="str">
        <f>IF($Q255="","",IF(VLOOKUP($Q255,Events!A:AQ,AF$2,0)=1,AF$1,""))</f>
        <v/>
      </c>
      <c r="AG255" s="125" t="str">
        <f t="shared" si="17"/>
        <v/>
      </c>
      <c r="AH255" s="125" t="str">
        <f>IF($Q255="","",IF(VLOOKUP($Q255,Events!A:AQ,AH$2,0)=1,AH$1,""))</f>
        <v/>
      </c>
      <c r="AI255" s="125" t="str">
        <f t="shared" si="18"/>
        <v/>
      </c>
      <c r="AJ255" s="125" t="str">
        <f>IF($Q255="","",IF(VLOOKUP($Q255,Events!A:AQ,AJ$2,0)=1,AJ$1,""))</f>
        <v/>
      </c>
      <c r="AK255" s="125" t="str">
        <f t="shared" si="19"/>
        <v/>
      </c>
      <c r="AL255" s="125" t="str">
        <f>IF($Q255="","",IF(VLOOKUP($Q255,Events!A:AQ,AL$2,0)=1,AL$1,""))</f>
        <v/>
      </c>
      <c r="AM255" s="125" t="str">
        <f t="shared" si="20"/>
        <v/>
      </c>
      <c r="AN255" s="125" t="str">
        <f>IF($Q255="","",IF(VLOOKUP($Q255,Events!A:AQ,AN$2,0)=1,AN$1,""))</f>
        <v/>
      </c>
      <c r="AO255" s="125" t="str">
        <f t="shared" si="21"/>
        <v/>
      </c>
      <c r="AP255" s="125" t="str">
        <f>IF($Q255="","",IF(VLOOKUP($Q255,Events!A:AQ,AP$2,0)=1,AP$1,""))</f>
        <v/>
      </c>
      <c r="AQ255" s="125" t="str">
        <f t="shared" si="22"/>
        <v/>
      </c>
      <c r="AR255" s="125" t="str">
        <f>IF($Q255="","",IF(VLOOKUP($Q255,Events!A:AQ,AR$2,0)=1,AR$1,""))</f>
        <v/>
      </c>
      <c r="AS255" s="125" t="str">
        <f t="shared" si="23"/>
        <v/>
      </c>
      <c r="AT255" s="125" t="str">
        <f>IF($Q255="","",IF(VLOOKUP($Q255,Events!A:AQ,AT$2,0)=1,AT$1,""))</f>
        <v/>
      </c>
      <c r="AU255" s="2" t="str">
        <f t="shared" si="24"/>
        <v/>
      </c>
      <c r="AW255" s="2"/>
      <c r="AX255" s="2"/>
      <c r="AY255" s="2"/>
    </row>
    <row r="256">
      <c r="A256" s="2">
        <v>254.0</v>
      </c>
      <c r="B256" s="2">
        <f t="shared" si="4"/>
        <v>3</v>
      </c>
      <c r="C256" s="2" t="str">
        <f>Events!AF263</f>
        <v/>
      </c>
      <c r="D256" s="2">
        <f t="shared" si="5"/>
        <v>254</v>
      </c>
      <c r="E256" s="2"/>
      <c r="F256" s="120" t="str">
        <f t="shared" si="1"/>
        <v/>
      </c>
      <c r="G256" s="2"/>
      <c r="H256" s="123" t="str">
        <f t="shared" si="6"/>
        <v/>
      </c>
      <c r="I256" s="123" t="str">
        <f t="shared" ref="I256:J256" si="527">IF($Q256="","",U256)</f>
        <v/>
      </c>
      <c r="J256" s="123" t="str">
        <f t="shared" si="527"/>
        <v/>
      </c>
      <c r="K256" s="123" t="str">
        <f t="shared" si="8"/>
        <v/>
      </c>
      <c r="L256" s="123" t="str">
        <f t="shared" ref="L256:M256" si="528">IF($Q256="","",Y256)</f>
        <v/>
      </c>
      <c r="M256" s="123" t="str">
        <f t="shared" si="528"/>
        <v/>
      </c>
      <c r="N256" s="123" t="str">
        <f t="shared" si="10"/>
        <v/>
      </c>
      <c r="O256" s="123" t="str">
        <f t="shared" si="11"/>
        <v/>
      </c>
      <c r="P256" s="2"/>
      <c r="Q256" s="125" t="str">
        <f t="shared" si="12"/>
        <v/>
      </c>
      <c r="R256" s="125"/>
      <c r="S256" s="125" t="str">
        <f>IF($Q256="","","Year "&amp;VLOOKUP($Q256,Events!A:AM,S$2,0))</f>
        <v/>
      </c>
      <c r="T256" s="125" t="str">
        <f>IF($Q256="","",VLOOKUP($Q256,Events!A:AM,T$2,0))</f>
        <v/>
      </c>
      <c r="U256" s="125" t="str">
        <f>IF($Q256="","",VLOOKUP($Q256,Events!A:AM,U$2,0))</f>
        <v/>
      </c>
      <c r="V256" s="125" t="str">
        <f>IF($Q256="","",VLOOKUP($Q256,Events!A:AM,V$2,0))</f>
        <v/>
      </c>
      <c r="W256" s="125" t="str">
        <f t="shared" si="13"/>
        <v/>
      </c>
      <c r="X256" s="125" t="str">
        <f>IF($Q256="","",text(VLOOKUP($Q256,Events!A:AM,X$2,0),"MMM dd")&amp;" "&amp;VLOOKUP($Q256,Events!A:AM,X$2+1,0))</f>
        <v/>
      </c>
      <c r="Y256" s="127" t="str">
        <f>IF($Q256="","",TEXT(VLOOKUP($Q256,Events!A:AM,Y$2,0),"0000"))</f>
        <v/>
      </c>
      <c r="Z256" s="127" t="str">
        <f>IF($Q256="","",TEXT(VLOOKUP($Q256,Events!A:AM,Z$2,0),"00000"))</f>
        <v/>
      </c>
      <c r="AA256" s="125" t="str">
        <f t="shared" si="14"/>
        <v/>
      </c>
      <c r="AB256" s="125" t="str">
        <f>IF($Q256="","",VLOOKUP($Q256,Events!A:AM,AB$2,0))</f>
        <v/>
      </c>
      <c r="AC256" s="125" t="str">
        <f t="shared" si="15"/>
        <v/>
      </c>
      <c r="AD256" s="125" t="str">
        <f>IF($Q256="","",IF(VLOOKUP($Q256,Events!A:AQ,AD$2,0)=1,AD$1,""))</f>
        <v/>
      </c>
      <c r="AE256" s="125" t="str">
        <f t="shared" si="16"/>
        <v/>
      </c>
      <c r="AF256" s="125" t="str">
        <f>IF($Q256="","",IF(VLOOKUP($Q256,Events!A:AQ,AF$2,0)=1,AF$1,""))</f>
        <v/>
      </c>
      <c r="AG256" s="125" t="str">
        <f t="shared" si="17"/>
        <v/>
      </c>
      <c r="AH256" s="125" t="str">
        <f>IF($Q256="","",IF(VLOOKUP($Q256,Events!A:AQ,AH$2,0)=1,AH$1,""))</f>
        <v/>
      </c>
      <c r="AI256" s="125" t="str">
        <f t="shared" si="18"/>
        <v/>
      </c>
      <c r="AJ256" s="125" t="str">
        <f>IF($Q256="","",IF(VLOOKUP($Q256,Events!A:AQ,AJ$2,0)=1,AJ$1,""))</f>
        <v/>
      </c>
      <c r="AK256" s="125" t="str">
        <f t="shared" si="19"/>
        <v/>
      </c>
      <c r="AL256" s="125" t="str">
        <f>IF($Q256="","",IF(VLOOKUP($Q256,Events!A:AQ,AL$2,0)=1,AL$1,""))</f>
        <v/>
      </c>
      <c r="AM256" s="125" t="str">
        <f t="shared" si="20"/>
        <v/>
      </c>
      <c r="AN256" s="125" t="str">
        <f>IF($Q256="","",IF(VLOOKUP($Q256,Events!A:AQ,AN$2,0)=1,AN$1,""))</f>
        <v/>
      </c>
      <c r="AO256" s="125" t="str">
        <f t="shared" si="21"/>
        <v/>
      </c>
      <c r="AP256" s="125" t="str">
        <f>IF($Q256="","",IF(VLOOKUP($Q256,Events!A:AQ,AP$2,0)=1,AP$1,""))</f>
        <v/>
      </c>
      <c r="AQ256" s="125" t="str">
        <f t="shared" si="22"/>
        <v/>
      </c>
      <c r="AR256" s="125" t="str">
        <f>IF($Q256="","",IF(VLOOKUP($Q256,Events!A:AQ,AR$2,0)=1,AR$1,""))</f>
        <v/>
      </c>
      <c r="AS256" s="125" t="str">
        <f t="shared" si="23"/>
        <v/>
      </c>
      <c r="AT256" s="125" t="str">
        <f>IF($Q256="","",IF(VLOOKUP($Q256,Events!A:AQ,AT$2,0)=1,AT$1,""))</f>
        <v/>
      </c>
      <c r="AU256" s="2" t="str">
        <f t="shared" si="24"/>
        <v/>
      </c>
      <c r="AW256" s="2"/>
      <c r="AX256" s="2"/>
      <c r="AY256" s="2"/>
    </row>
    <row r="257">
      <c r="A257" s="2">
        <v>255.0</v>
      </c>
      <c r="B257" s="2">
        <f t="shared" si="4"/>
        <v>3</v>
      </c>
      <c r="C257" s="2" t="str">
        <f>Events!AF264</f>
        <v/>
      </c>
      <c r="D257" s="2">
        <f t="shared" si="5"/>
        <v>255</v>
      </c>
      <c r="E257" s="2"/>
      <c r="F257" s="120" t="str">
        <f t="shared" si="1"/>
        <v/>
      </c>
      <c r="G257" s="2"/>
      <c r="H257" s="123" t="str">
        <f t="shared" si="6"/>
        <v/>
      </c>
      <c r="I257" s="123" t="str">
        <f t="shared" ref="I257:J257" si="529">IF($Q257="","",U257)</f>
        <v/>
      </c>
      <c r="J257" s="123" t="str">
        <f t="shared" si="529"/>
        <v/>
      </c>
      <c r="K257" s="123" t="str">
        <f t="shared" si="8"/>
        <v/>
      </c>
      <c r="L257" s="123" t="str">
        <f t="shared" ref="L257:M257" si="530">IF($Q257="","",Y257)</f>
        <v/>
      </c>
      <c r="M257" s="123" t="str">
        <f t="shared" si="530"/>
        <v/>
      </c>
      <c r="N257" s="123" t="str">
        <f t="shared" si="10"/>
        <v/>
      </c>
      <c r="O257" s="123" t="str">
        <f t="shared" si="11"/>
        <v/>
      </c>
      <c r="P257" s="2"/>
      <c r="Q257" s="125" t="str">
        <f t="shared" si="12"/>
        <v/>
      </c>
      <c r="R257" s="125"/>
      <c r="S257" s="125" t="str">
        <f>IF($Q257="","","Year "&amp;VLOOKUP($Q257,Events!A:AM,S$2,0))</f>
        <v/>
      </c>
      <c r="T257" s="125" t="str">
        <f>IF($Q257="","",VLOOKUP($Q257,Events!A:AM,T$2,0))</f>
        <v/>
      </c>
      <c r="U257" s="125" t="str">
        <f>IF($Q257="","",VLOOKUP($Q257,Events!A:AM,U$2,0))</f>
        <v/>
      </c>
      <c r="V257" s="125" t="str">
        <f>IF($Q257="","",VLOOKUP($Q257,Events!A:AM,V$2,0))</f>
        <v/>
      </c>
      <c r="W257" s="125" t="str">
        <f t="shared" si="13"/>
        <v/>
      </c>
      <c r="X257" s="125" t="str">
        <f>IF($Q257="","",text(VLOOKUP($Q257,Events!A:AM,X$2,0),"MMM dd")&amp;" "&amp;VLOOKUP($Q257,Events!A:AM,X$2+1,0))</f>
        <v/>
      </c>
      <c r="Y257" s="127" t="str">
        <f>IF($Q257="","",TEXT(VLOOKUP($Q257,Events!A:AM,Y$2,0),"0000"))</f>
        <v/>
      </c>
      <c r="Z257" s="127" t="str">
        <f>IF($Q257="","",TEXT(VLOOKUP($Q257,Events!A:AM,Z$2,0),"00000"))</f>
        <v/>
      </c>
      <c r="AA257" s="125" t="str">
        <f t="shared" si="14"/>
        <v/>
      </c>
      <c r="AB257" s="125" t="str">
        <f>IF($Q257="","",VLOOKUP($Q257,Events!A:AM,AB$2,0))</f>
        <v/>
      </c>
      <c r="AC257" s="125" t="str">
        <f t="shared" si="15"/>
        <v/>
      </c>
      <c r="AD257" s="125" t="str">
        <f>IF($Q257="","",IF(VLOOKUP($Q257,Events!A:AQ,AD$2,0)=1,AD$1,""))</f>
        <v/>
      </c>
      <c r="AE257" s="125" t="str">
        <f t="shared" si="16"/>
        <v/>
      </c>
      <c r="AF257" s="125" t="str">
        <f>IF($Q257="","",IF(VLOOKUP($Q257,Events!A:AQ,AF$2,0)=1,AF$1,""))</f>
        <v/>
      </c>
      <c r="AG257" s="125" t="str">
        <f t="shared" si="17"/>
        <v/>
      </c>
      <c r="AH257" s="125" t="str">
        <f>IF($Q257="","",IF(VLOOKUP($Q257,Events!A:AQ,AH$2,0)=1,AH$1,""))</f>
        <v/>
      </c>
      <c r="AI257" s="125" t="str">
        <f t="shared" si="18"/>
        <v/>
      </c>
      <c r="AJ257" s="125" t="str">
        <f>IF($Q257="","",IF(VLOOKUP($Q257,Events!A:AQ,AJ$2,0)=1,AJ$1,""))</f>
        <v/>
      </c>
      <c r="AK257" s="125" t="str">
        <f t="shared" si="19"/>
        <v/>
      </c>
      <c r="AL257" s="125" t="str">
        <f>IF($Q257="","",IF(VLOOKUP($Q257,Events!A:AQ,AL$2,0)=1,AL$1,""))</f>
        <v/>
      </c>
      <c r="AM257" s="125" t="str">
        <f t="shared" si="20"/>
        <v/>
      </c>
      <c r="AN257" s="125" t="str">
        <f>IF($Q257="","",IF(VLOOKUP($Q257,Events!A:AQ,AN$2,0)=1,AN$1,""))</f>
        <v/>
      </c>
      <c r="AO257" s="125" t="str">
        <f t="shared" si="21"/>
        <v/>
      </c>
      <c r="AP257" s="125" t="str">
        <f>IF($Q257="","",IF(VLOOKUP($Q257,Events!A:AQ,AP$2,0)=1,AP$1,""))</f>
        <v/>
      </c>
      <c r="AQ257" s="125" t="str">
        <f t="shared" si="22"/>
        <v/>
      </c>
      <c r="AR257" s="125" t="str">
        <f>IF($Q257="","",IF(VLOOKUP($Q257,Events!A:AQ,AR$2,0)=1,AR$1,""))</f>
        <v/>
      </c>
      <c r="AS257" s="125" t="str">
        <f t="shared" si="23"/>
        <v/>
      </c>
      <c r="AT257" s="125" t="str">
        <f>IF($Q257="","",IF(VLOOKUP($Q257,Events!A:AQ,AT$2,0)=1,AT$1,""))</f>
        <v/>
      </c>
      <c r="AU257" s="2" t="str">
        <f t="shared" si="24"/>
        <v/>
      </c>
      <c r="AW257" s="2"/>
      <c r="AX257" s="2"/>
      <c r="AY257" s="2"/>
    </row>
    <row r="258">
      <c r="A258" s="2">
        <v>256.0</v>
      </c>
      <c r="B258" s="2">
        <f t="shared" si="4"/>
        <v>3</v>
      </c>
      <c r="C258" s="2" t="str">
        <f>Events!AF265</f>
        <v/>
      </c>
      <c r="D258" s="2">
        <f t="shared" si="5"/>
        <v>256</v>
      </c>
      <c r="E258" s="2"/>
      <c r="F258" s="120" t="str">
        <f t="shared" si="1"/>
        <v/>
      </c>
      <c r="G258" s="2"/>
      <c r="H258" s="123" t="str">
        <f t="shared" si="6"/>
        <v/>
      </c>
      <c r="I258" s="123" t="str">
        <f t="shared" ref="I258:J258" si="531">IF($Q258="","",U258)</f>
        <v/>
      </c>
      <c r="J258" s="123" t="str">
        <f t="shared" si="531"/>
        <v/>
      </c>
      <c r="K258" s="123" t="str">
        <f t="shared" si="8"/>
        <v/>
      </c>
      <c r="L258" s="123" t="str">
        <f t="shared" ref="L258:M258" si="532">IF($Q258="","",Y258)</f>
        <v/>
      </c>
      <c r="M258" s="123" t="str">
        <f t="shared" si="532"/>
        <v/>
      </c>
      <c r="N258" s="123" t="str">
        <f t="shared" si="10"/>
        <v/>
      </c>
      <c r="O258" s="123" t="str">
        <f t="shared" si="11"/>
        <v/>
      </c>
      <c r="P258" s="2"/>
      <c r="Q258" s="125" t="str">
        <f t="shared" si="12"/>
        <v/>
      </c>
      <c r="R258" s="125"/>
      <c r="S258" s="125" t="str">
        <f>IF($Q258="","","Year "&amp;VLOOKUP($Q258,Events!A:AM,S$2,0))</f>
        <v/>
      </c>
      <c r="T258" s="125" t="str">
        <f>IF($Q258="","",VLOOKUP($Q258,Events!A:AM,T$2,0))</f>
        <v/>
      </c>
      <c r="U258" s="125" t="str">
        <f>IF($Q258="","",VLOOKUP($Q258,Events!A:AM,U$2,0))</f>
        <v/>
      </c>
      <c r="V258" s="125" t="str">
        <f>IF($Q258="","",VLOOKUP($Q258,Events!A:AM,V$2,0))</f>
        <v/>
      </c>
      <c r="W258" s="125" t="str">
        <f t="shared" si="13"/>
        <v/>
      </c>
      <c r="X258" s="125" t="str">
        <f>IF($Q258="","",text(VLOOKUP($Q258,Events!A:AM,X$2,0),"MMM dd")&amp;" "&amp;VLOOKUP($Q258,Events!A:AM,X$2+1,0))</f>
        <v/>
      </c>
      <c r="Y258" s="127" t="str">
        <f>IF($Q258="","",TEXT(VLOOKUP($Q258,Events!A:AM,Y$2,0),"0000"))</f>
        <v/>
      </c>
      <c r="Z258" s="127" t="str">
        <f>IF($Q258="","",TEXT(VLOOKUP($Q258,Events!A:AM,Z$2,0),"00000"))</f>
        <v/>
      </c>
      <c r="AA258" s="125" t="str">
        <f t="shared" si="14"/>
        <v/>
      </c>
      <c r="AB258" s="125" t="str">
        <f>IF($Q258="","",VLOOKUP($Q258,Events!A:AM,AB$2,0))</f>
        <v/>
      </c>
      <c r="AC258" s="125" t="str">
        <f t="shared" si="15"/>
        <v/>
      </c>
      <c r="AD258" s="125" t="str">
        <f>IF($Q258="","",IF(VLOOKUP($Q258,Events!A:AQ,AD$2,0)=1,AD$1,""))</f>
        <v/>
      </c>
      <c r="AE258" s="125" t="str">
        <f t="shared" si="16"/>
        <v/>
      </c>
      <c r="AF258" s="125" t="str">
        <f>IF($Q258="","",IF(VLOOKUP($Q258,Events!A:AQ,AF$2,0)=1,AF$1,""))</f>
        <v/>
      </c>
      <c r="AG258" s="125" t="str">
        <f t="shared" si="17"/>
        <v/>
      </c>
      <c r="AH258" s="125" t="str">
        <f>IF($Q258="","",IF(VLOOKUP($Q258,Events!A:AQ,AH$2,0)=1,AH$1,""))</f>
        <v/>
      </c>
      <c r="AI258" s="125" t="str">
        <f t="shared" si="18"/>
        <v/>
      </c>
      <c r="AJ258" s="125" t="str">
        <f>IF($Q258="","",IF(VLOOKUP($Q258,Events!A:AQ,AJ$2,0)=1,AJ$1,""))</f>
        <v/>
      </c>
      <c r="AK258" s="125" t="str">
        <f t="shared" si="19"/>
        <v/>
      </c>
      <c r="AL258" s="125" t="str">
        <f>IF($Q258="","",IF(VLOOKUP($Q258,Events!A:AQ,AL$2,0)=1,AL$1,""))</f>
        <v/>
      </c>
      <c r="AM258" s="125" t="str">
        <f t="shared" si="20"/>
        <v/>
      </c>
      <c r="AN258" s="125" t="str">
        <f>IF($Q258="","",IF(VLOOKUP($Q258,Events!A:AQ,AN$2,0)=1,AN$1,""))</f>
        <v/>
      </c>
      <c r="AO258" s="125" t="str">
        <f t="shared" si="21"/>
        <v/>
      </c>
      <c r="AP258" s="125" t="str">
        <f>IF($Q258="","",IF(VLOOKUP($Q258,Events!A:AQ,AP$2,0)=1,AP$1,""))</f>
        <v/>
      </c>
      <c r="AQ258" s="125" t="str">
        <f t="shared" si="22"/>
        <v/>
      </c>
      <c r="AR258" s="125" t="str">
        <f>IF($Q258="","",IF(VLOOKUP($Q258,Events!A:AQ,AR$2,0)=1,AR$1,""))</f>
        <v/>
      </c>
      <c r="AS258" s="125" t="str">
        <f t="shared" si="23"/>
        <v/>
      </c>
      <c r="AT258" s="125" t="str">
        <f>IF($Q258="","",IF(VLOOKUP($Q258,Events!A:AQ,AT$2,0)=1,AT$1,""))</f>
        <v/>
      </c>
      <c r="AU258" s="2" t="str">
        <f t="shared" si="24"/>
        <v/>
      </c>
      <c r="AW258" s="2"/>
      <c r="AX258" s="2"/>
      <c r="AY258" s="2"/>
    </row>
    <row r="259">
      <c r="A259" s="2">
        <v>257.0</v>
      </c>
      <c r="B259" s="2">
        <f t="shared" si="4"/>
        <v>3</v>
      </c>
      <c r="C259" s="2" t="str">
        <f>Events!AF266</f>
        <v/>
      </c>
      <c r="D259" s="2">
        <f t="shared" si="5"/>
        <v>257</v>
      </c>
      <c r="E259" s="2"/>
      <c r="F259" s="120" t="str">
        <f t="shared" si="1"/>
        <v/>
      </c>
      <c r="G259" s="2"/>
      <c r="H259" s="123" t="str">
        <f t="shared" si="6"/>
        <v/>
      </c>
      <c r="I259" s="123" t="str">
        <f t="shared" ref="I259:J259" si="533">IF($Q259="","",U259)</f>
        <v/>
      </c>
      <c r="J259" s="123" t="str">
        <f t="shared" si="533"/>
        <v/>
      </c>
      <c r="K259" s="123" t="str">
        <f t="shared" si="8"/>
        <v/>
      </c>
      <c r="L259" s="123" t="str">
        <f t="shared" ref="L259:M259" si="534">IF($Q259="","",Y259)</f>
        <v/>
      </c>
      <c r="M259" s="123" t="str">
        <f t="shared" si="534"/>
        <v/>
      </c>
      <c r="N259" s="123" t="str">
        <f t="shared" si="10"/>
        <v/>
      </c>
      <c r="O259" s="123" t="str">
        <f t="shared" si="11"/>
        <v/>
      </c>
      <c r="P259" s="2"/>
      <c r="Q259" s="125" t="str">
        <f t="shared" si="12"/>
        <v/>
      </c>
      <c r="R259" s="125"/>
      <c r="S259" s="125" t="str">
        <f>IF($Q259="","","Year "&amp;VLOOKUP($Q259,Events!A:AM,S$2,0))</f>
        <v/>
      </c>
      <c r="T259" s="125" t="str">
        <f>IF($Q259="","",VLOOKUP($Q259,Events!A:AM,T$2,0))</f>
        <v/>
      </c>
      <c r="U259" s="125" t="str">
        <f>IF($Q259="","",VLOOKUP($Q259,Events!A:AM,U$2,0))</f>
        <v/>
      </c>
      <c r="V259" s="125" t="str">
        <f>IF($Q259="","",VLOOKUP($Q259,Events!A:AM,V$2,0))</f>
        <v/>
      </c>
      <c r="W259" s="125" t="str">
        <f t="shared" si="13"/>
        <v/>
      </c>
      <c r="X259" s="125" t="str">
        <f>IF($Q259="","",text(VLOOKUP($Q259,Events!A:AM,X$2,0),"MMM dd")&amp;" "&amp;VLOOKUP($Q259,Events!A:AM,X$2+1,0))</f>
        <v/>
      </c>
      <c r="Y259" s="127" t="str">
        <f>IF($Q259="","",TEXT(VLOOKUP($Q259,Events!A:AM,Y$2,0),"0000"))</f>
        <v/>
      </c>
      <c r="Z259" s="127" t="str">
        <f>IF($Q259="","",TEXT(VLOOKUP($Q259,Events!A:AM,Z$2,0),"00000"))</f>
        <v/>
      </c>
      <c r="AA259" s="125" t="str">
        <f t="shared" si="14"/>
        <v/>
      </c>
      <c r="AB259" s="125" t="str">
        <f>IF($Q259="","",VLOOKUP($Q259,Events!A:AM,AB$2,0))</f>
        <v/>
      </c>
      <c r="AC259" s="125" t="str">
        <f t="shared" si="15"/>
        <v/>
      </c>
      <c r="AD259" s="125" t="str">
        <f>IF($Q259="","",IF(VLOOKUP($Q259,Events!A:AQ,AD$2,0)=1,AD$1,""))</f>
        <v/>
      </c>
      <c r="AE259" s="125" t="str">
        <f t="shared" si="16"/>
        <v/>
      </c>
      <c r="AF259" s="125" t="str">
        <f>IF($Q259="","",IF(VLOOKUP($Q259,Events!A:AQ,AF$2,0)=1,AF$1,""))</f>
        <v/>
      </c>
      <c r="AG259" s="125" t="str">
        <f t="shared" si="17"/>
        <v/>
      </c>
      <c r="AH259" s="125" t="str">
        <f>IF($Q259="","",IF(VLOOKUP($Q259,Events!A:AQ,AH$2,0)=1,AH$1,""))</f>
        <v/>
      </c>
      <c r="AI259" s="125" t="str">
        <f t="shared" si="18"/>
        <v/>
      </c>
      <c r="AJ259" s="125" t="str">
        <f>IF($Q259="","",IF(VLOOKUP($Q259,Events!A:AQ,AJ$2,0)=1,AJ$1,""))</f>
        <v/>
      </c>
      <c r="AK259" s="125" t="str">
        <f t="shared" si="19"/>
        <v/>
      </c>
      <c r="AL259" s="125" t="str">
        <f>IF($Q259="","",IF(VLOOKUP($Q259,Events!A:AQ,AL$2,0)=1,AL$1,""))</f>
        <v/>
      </c>
      <c r="AM259" s="125" t="str">
        <f t="shared" si="20"/>
        <v/>
      </c>
      <c r="AN259" s="125" t="str">
        <f>IF($Q259="","",IF(VLOOKUP($Q259,Events!A:AQ,AN$2,0)=1,AN$1,""))</f>
        <v/>
      </c>
      <c r="AO259" s="125" t="str">
        <f t="shared" si="21"/>
        <v/>
      </c>
      <c r="AP259" s="125" t="str">
        <f>IF($Q259="","",IF(VLOOKUP($Q259,Events!A:AQ,AP$2,0)=1,AP$1,""))</f>
        <v/>
      </c>
      <c r="AQ259" s="125" t="str">
        <f t="shared" si="22"/>
        <v/>
      </c>
      <c r="AR259" s="125" t="str">
        <f>IF($Q259="","",IF(VLOOKUP($Q259,Events!A:AQ,AR$2,0)=1,AR$1,""))</f>
        <v/>
      </c>
      <c r="AS259" s="125" t="str">
        <f t="shared" si="23"/>
        <v/>
      </c>
      <c r="AT259" s="125" t="str">
        <f>IF($Q259="","",IF(VLOOKUP($Q259,Events!A:AQ,AT$2,0)=1,AT$1,""))</f>
        <v/>
      </c>
      <c r="AU259" s="2" t="str">
        <f t="shared" si="24"/>
        <v/>
      </c>
      <c r="AW259" s="2"/>
      <c r="AX259" s="2"/>
      <c r="AY259" s="2"/>
    </row>
    <row r="260">
      <c r="A260" s="2">
        <v>258.0</v>
      </c>
      <c r="B260" s="2">
        <f t="shared" si="4"/>
        <v>3</v>
      </c>
      <c r="C260" s="2" t="str">
        <f>Events!AF267</f>
        <v/>
      </c>
      <c r="D260" s="2">
        <f t="shared" si="5"/>
        <v>258</v>
      </c>
      <c r="E260" s="2"/>
      <c r="F260" s="120" t="str">
        <f t="shared" si="1"/>
        <v/>
      </c>
      <c r="G260" s="2"/>
      <c r="H260" s="123" t="str">
        <f t="shared" si="6"/>
        <v/>
      </c>
      <c r="I260" s="123" t="str">
        <f t="shared" ref="I260:J260" si="535">IF($Q260="","",U260)</f>
        <v/>
      </c>
      <c r="J260" s="123" t="str">
        <f t="shared" si="535"/>
        <v/>
      </c>
      <c r="K260" s="123" t="str">
        <f t="shared" si="8"/>
        <v/>
      </c>
      <c r="L260" s="123" t="str">
        <f t="shared" ref="L260:M260" si="536">IF($Q260="","",Y260)</f>
        <v/>
      </c>
      <c r="M260" s="123" t="str">
        <f t="shared" si="536"/>
        <v/>
      </c>
      <c r="N260" s="123" t="str">
        <f t="shared" si="10"/>
        <v/>
      </c>
      <c r="O260" s="123" t="str">
        <f t="shared" si="11"/>
        <v/>
      </c>
      <c r="P260" s="2"/>
      <c r="Q260" s="125" t="str">
        <f t="shared" si="12"/>
        <v/>
      </c>
      <c r="R260" s="125"/>
      <c r="S260" s="125" t="str">
        <f>IF($Q260="","","Year "&amp;VLOOKUP($Q260,Events!A:AM,S$2,0))</f>
        <v/>
      </c>
      <c r="T260" s="125" t="str">
        <f>IF($Q260="","",VLOOKUP($Q260,Events!A:AM,T$2,0))</f>
        <v/>
      </c>
      <c r="U260" s="125" t="str">
        <f>IF($Q260="","",VLOOKUP($Q260,Events!A:AM,U$2,0))</f>
        <v/>
      </c>
      <c r="V260" s="125" t="str">
        <f>IF($Q260="","",VLOOKUP($Q260,Events!A:AM,V$2,0))</f>
        <v/>
      </c>
      <c r="W260" s="125" t="str">
        <f t="shared" si="13"/>
        <v/>
      </c>
      <c r="X260" s="125" t="str">
        <f>IF($Q260="","",text(VLOOKUP($Q260,Events!A:AM,X$2,0),"MMM dd")&amp;" "&amp;VLOOKUP($Q260,Events!A:AM,X$2+1,0))</f>
        <v/>
      </c>
      <c r="Y260" s="127" t="str">
        <f>IF($Q260="","",TEXT(VLOOKUP($Q260,Events!A:AM,Y$2,0),"0000"))</f>
        <v/>
      </c>
      <c r="Z260" s="127" t="str">
        <f>IF($Q260="","",TEXT(VLOOKUP($Q260,Events!A:AM,Z$2,0),"00000"))</f>
        <v/>
      </c>
      <c r="AA260" s="125" t="str">
        <f t="shared" si="14"/>
        <v/>
      </c>
      <c r="AB260" s="125" t="str">
        <f>IF($Q260="","",VLOOKUP($Q260,Events!A:AM,AB$2,0))</f>
        <v/>
      </c>
      <c r="AC260" s="125" t="str">
        <f t="shared" si="15"/>
        <v/>
      </c>
      <c r="AD260" s="125" t="str">
        <f>IF($Q260="","",IF(VLOOKUP($Q260,Events!A:AQ,AD$2,0)=1,AD$1,""))</f>
        <v/>
      </c>
      <c r="AE260" s="125" t="str">
        <f t="shared" si="16"/>
        <v/>
      </c>
      <c r="AF260" s="125" t="str">
        <f>IF($Q260="","",IF(VLOOKUP($Q260,Events!A:AQ,AF$2,0)=1,AF$1,""))</f>
        <v/>
      </c>
      <c r="AG260" s="125" t="str">
        <f t="shared" si="17"/>
        <v/>
      </c>
      <c r="AH260" s="125" t="str">
        <f>IF($Q260="","",IF(VLOOKUP($Q260,Events!A:AQ,AH$2,0)=1,AH$1,""))</f>
        <v/>
      </c>
      <c r="AI260" s="125" t="str">
        <f t="shared" si="18"/>
        <v/>
      </c>
      <c r="AJ260" s="125" t="str">
        <f>IF($Q260="","",IF(VLOOKUP($Q260,Events!A:AQ,AJ$2,0)=1,AJ$1,""))</f>
        <v/>
      </c>
      <c r="AK260" s="125" t="str">
        <f t="shared" si="19"/>
        <v/>
      </c>
      <c r="AL260" s="125" t="str">
        <f>IF($Q260="","",IF(VLOOKUP($Q260,Events!A:AQ,AL$2,0)=1,AL$1,""))</f>
        <v/>
      </c>
      <c r="AM260" s="125" t="str">
        <f t="shared" si="20"/>
        <v/>
      </c>
      <c r="AN260" s="125" t="str">
        <f>IF($Q260="","",IF(VLOOKUP($Q260,Events!A:AQ,AN$2,0)=1,AN$1,""))</f>
        <v/>
      </c>
      <c r="AO260" s="125" t="str">
        <f t="shared" si="21"/>
        <v/>
      </c>
      <c r="AP260" s="125" t="str">
        <f>IF($Q260="","",IF(VLOOKUP($Q260,Events!A:AQ,AP$2,0)=1,AP$1,""))</f>
        <v/>
      </c>
      <c r="AQ260" s="125" t="str">
        <f t="shared" si="22"/>
        <v/>
      </c>
      <c r="AR260" s="125" t="str">
        <f>IF($Q260="","",IF(VLOOKUP($Q260,Events!A:AQ,AR$2,0)=1,AR$1,""))</f>
        <v/>
      </c>
      <c r="AS260" s="125" t="str">
        <f t="shared" si="23"/>
        <v/>
      </c>
      <c r="AT260" s="125" t="str">
        <f>IF($Q260="","",IF(VLOOKUP($Q260,Events!A:AQ,AT$2,0)=1,AT$1,""))</f>
        <v/>
      </c>
      <c r="AU260" s="2" t="str">
        <f t="shared" si="24"/>
        <v/>
      </c>
      <c r="AW260" s="2"/>
      <c r="AX260" s="2"/>
      <c r="AY260" s="2"/>
    </row>
    <row r="261">
      <c r="A261" s="2">
        <v>259.0</v>
      </c>
      <c r="B261" s="2">
        <f t="shared" si="4"/>
        <v>3</v>
      </c>
      <c r="C261" s="2" t="str">
        <f>Events!AF268</f>
        <v/>
      </c>
      <c r="D261" s="2">
        <f t="shared" si="5"/>
        <v>259</v>
      </c>
      <c r="E261" s="2"/>
      <c r="F261" s="120" t="str">
        <f t="shared" si="1"/>
        <v/>
      </c>
      <c r="G261" s="2"/>
      <c r="H261" s="123" t="str">
        <f t="shared" si="6"/>
        <v/>
      </c>
      <c r="I261" s="123" t="str">
        <f t="shared" ref="I261:J261" si="537">IF($Q261="","",U261)</f>
        <v/>
      </c>
      <c r="J261" s="123" t="str">
        <f t="shared" si="537"/>
        <v/>
      </c>
      <c r="K261" s="123" t="str">
        <f t="shared" si="8"/>
        <v/>
      </c>
      <c r="L261" s="123" t="str">
        <f t="shared" ref="L261:M261" si="538">IF($Q261="","",Y261)</f>
        <v/>
      </c>
      <c r="M261" s="123" t="str">
        <f t="shared" si="538"/>
        <v/>
      </c>
      <c r="N261" s="123" t="str">
        <f t="shared" si="10"/>
        <v/>
      </c>
      <c r="O261" s="123" t="str">
        <f t="shared" si="11"/>
        <v/>
      </c>
      <c r="P261" s="2"/>
      <c r="Q261" s="125" t="str">
        <f t="shared" si="12"/>
        <v/>
      </c>
      <c r="R261" s="125"/>
      <c r="S261" s="125" t="str">
        <f>IF($Q261="","","Year "&amp;VLOOKUP($Q261,Events!A:AM,S$2,0))</f>
        <v/>
      </c>
      <c r="T261" s="125" t="str">
        <f>IF($Q261="","",VLOOKUP($Q261,Events!A:AM,T$2,0))</f>
        <v/>
      </c>
      <c r="U261" s="125" t="str">
        <f>IF($Q261="","",VLOOKUP($Q261,Events!A:AM,U$2,0))</f>
        <v/>
      </c>
      <c r="V261" s="125" t="str">
        <f>IF($Q261="","",VLOOKUP($Q261,Events!A:AM,V$2,0))</f>
        <v/>
      </c>
      <c r="W261" s="125" t="str">
        <f t="shared" si="13"/>
        <v/>
      </c>
      <c r="X261" s="125" t="str">
        <f>IF($Q261="","",text(VLOOKUP($Q261,Events!A:AM,X$2,0),"MMM dd")&amp;" "&amp;VLOOKUP($Q261,Events!A:AM,X$2+1,0))</f>
        <v/>
      </c>
      <c r="Y261" s="127" t="str">
        <f>IF($Q261="","",TEXT(VLOOKUP($Q261,Events!A:AM,Y$2,0),"0000"))</f>
        <v/>
      </c>
      <c r="Z261" s="127" t="str">
        <f>IF($Q261="","",TEXT(VLOOKUP($Q261,Events!A:AM,Z$2,0),"00000"))</f>
        <v/>
      </c>
      <c r="AA261" s="125" t="str">
        <f t="shared" si="14"/>
        <v/>
      </c>
      <c r="AB261" s="125" t="str">
        <f>IF($Q261="","",VLOOKUP($Q261,Events!A:AM,AB$2,0))</f>
        <v/>
      </c>
      <c r="AC261" s="125" t="str">
        <f t="shared" si="15"/>
        <v/>
      </c>
      <c r="AD261" s="125" t="str">
        <f>IF($Q261="","",IF(VLOOKUP($Q261,Events!A:AQ,AD$2,0)=1,AD$1,""))</f>
        <v/>
      </c>
      <c r="AE261" s="125" t="str">
        <f t="shared" si="16"/>
        <v/>
      </c>
      <c r="AF261" s="125" t="str">
        <f>IF($Q261="","",IF(VLOOKUP($Q261,Events!A:AQ,AF$2,0)=1,AF$1,""))</f>
        <v/>
      </c>
      <c r="AG261" s="125" t="str">
        <f t="shared" si="17"/>
        <v/>
      </c>
      <c r="AH261" s="125" t="str">
        <f>IF($Q261="","",IF(VLOOKUP($Q261,Events!A:AQ,AH$2,0)=1,AH$1,""))</f>
        <v/>
      </c>
      <c r="AI261" s="125" t="str">
        <f t="shared" si="18"/>
        <v/>
      </c>
      <c r="AJ261" s="125" t="str">
        <f>IF($Q261="","",IF(VLOOKUP($Q261,Events!A:AQ,AJ$2,0)=1,AJ$1,""))</f>
        <v/>
      </c>
      <c r="AK261" s="125" t="str">
        <f t="shared" si="19"/>
        <v/>
      </c>
      <c r="AL261" s="125" t="str">
        <f>IF($Q261="","",IF(VLOOKUP($Q261,Events!A:AQ,AL$2,0)=1,AL$1,""))</f>
        <v/>
      </c>
      <c r="AM261" s="125" t="str">
        <f t="shared" si="20"/>
        <v/>
      </c>
      <c r="AN261" s="125" t="str">
        <f>IF($Q261="","",IF(VLOOKUP($Q261,Events!A:AQ,AN$2,0)=1,AN$1,""))</f>
        <v/>
      </c>
      <c r="AO261" s="125" t="str">
        <f t="shared" si="21"/>
        <v/>
      </c>
      <c r="AP261" s="125" t="str">
        <f>IF($Q261="","",IF(VLOOKUP($Q261,Events!A:AQ,AP$2,0)=1,AP$1,""))</f>
        <v/>
      </c>
      <c r="AQ261" s="125" t="str">
        <f t="shared" si="22"/>
        <v/>
      </c>
      <c r="AR261" s="125" t="str">
        <f>IF($Q261="","",IF(VLOOKUP($Q261,Events!A:AQ,AR$2,0)=1,AR$1,""))</f>
        <v/>
      </c>
      <c r="AS261" s="125" t="str">
        <f t="shared" si="23"/>
        <v/>
      </c>
      <c r="AT261" s="125" t="str">
        <f>IF($Q261="","",IF(VLOOKUP($Q261,Events!A:AQ,AT$2,0)=1,AT$1,""))</f>
        <v/>
      </c>
      <c r="AU261" s="2" t="str">
        <f t="shared" si="24"/>
        <v/>
      </c>
      <c r="AW261" s="2"/>
      <c r="AX261" s="2"/>
      <c r="AY261" s="2"/>
    </row>
    <row r="262">
      <c r="A262" s="2">
        <v>260.0</v>
      </c>
      <c r="B262" s="2">
        <f t="shared" si="4"/>
        <v>3</v>
      </c>
      <c r="C262" s="2" t="str">
        <f>Events!AF269</f>
        <v/>
      </c>
      <c r="D262" s="2">
        <f t="shared" si="5"/>
        <v>260</v>
      </c>
      <c r="E262" s="2"/>
      <c r="F262" s="120" t="str">
        <f t="shared" si="1"/>
        <v/>
      </c>
      <c r="G262" s="2"/>
      <c r="H262" s="123" t="str">
        <f t="shared" si="6"/>
        <v/>
      </c>
      <c r="I262" s="123" t="str">
        <f t="shared" ref="I262:J262" si="539">IF($Q262="","",U262)</f>
        <v/>
      </c>
      <c r="J262" s="123" t="str">
        <f t="shared" si="539"/>
        <v/>
      </c>
      <c r="K262" s="123" t="str">
        <f t="shared" si="8"/>
        <v/>
      </c>
      <c r="L262" s="123" t="str">
        <f t="shared" ref="L262:M262" si="540">IF($Q262="","",Y262)</f>
        <v/>
      </c>
      <c r="M262" s="123" t="str">
        <f t="shared" si="540"/>
        <v/>
      </c>
      <c r="N262" s="123" t="str">
        <f t="shared" si="10"/>
        <v/>
      </c>
      <c r="O262" s="123" t="str">
        <f t="shared" si="11"/>
        <v/>
      </c>
      <c r="P262" s="2"/>
      <c r="Q262" s="125" t="str">
        <f t="shared" si="12"/>
        <v/>
      </c>
      <c r="R262" s="125"/>
      <c r="S262" s="125" t="str">
        <f>IF($Q262="","","Year "&amp;VLOOKUP($Q262,Events!A:AM,S$2,0))</f>
        <v/>
      </c>
      <c r="T262" s="125" t="str">
        <f>IF($Q262="","",VLOOKUP($Q262,Events!A:AM,T$2,0))</f>
        <v/>
      </c>
      <c r="U262" s="125" t="str">
        <f>IF($Q262="","",VLOOKUP($Q262,Events!A:AM,U$2,0))</f>
        <v/>
      </c>
      <c r="V262" s="125" t="str">
        <f>IF($Q262="","",VLOOKUP($Q262,Events!A:AM,V$2,0))</f>
        <v/>
      </c>
      <c r="W262" s="125" t="str">
        <f t="shared" si="13"/>
        <v/>
      </c>
      <c r="X262" s="125" t="str">
        <f>IF($Q262="","",text(VLOOKUP($Q262,Events!A:AM,X$2,0),"MMM dd")&amp;" "&amp;VLOOKUP($Q262,Events!A:AM,X$2+1,0))</f>
        <v/>
      </c>
      <c r="Y262" s="127" t="str">
        <f>IF($Q262="","",TEXT(VLOOKUP($Q262,Events!A:AM,Y$2,0),"0000"))</f>
        <v/>
      </c>
      <c r="Z262" s="127" t="str">
        <f>IF($Q262="","",TEXT(VLOOKUP($Q262,Events!A:AM,Z$2,0),"00000"))</f>
        <v/>
      </c>
      <c r="AA262" s="125" t="str">
        <f t="shared" si="14"/>
        <v/>
      </c>
      <c r="AB262" s="125" t="str">
        <f>IF($Q262="","",VLOOKUP($Q262,Events!A:AM,AB$2,0))</f>
        <v/>
      </c>
      <c r="AC262" s="125" t="str">
        <f t="shared" si="15"/>
        <v/>
      </c>
      <c r="AD262" s="125" t="str">
        <f>IF($Q262="","",IF(VLOOKUP($Q262,Events!A:AQ,AD$2,0)=1,AD$1,""))</f>
        <v/>
      </c>
      <c r="AE262" s="125" t="str">
        <f t="shared" si="16"/>
        <v/>
      </c>
      <c r="AF262" s="125" t="str">
        <f>IF($Q262="","",IF(VLOOKUP($Q262,Events!A:AQ,AF$2,0)=1,AF$1,""))</f>
        <v/>
      </c>
      <c r="AG262" s="125" t="str">
        <f t="shared" si="17"/>
        <v/>
      </c>
      <c r="AH262" s="125" t="str">
        <f>IF($Q262="","",IF(VLOOKUP($Q262,Events!A:AQ,AH$2,0)=1,AH$1,""))</f>
        <v/>
      </c>
      <c r="AI262" s="125" t="str">
        <f t="shared" si="18"/>
        <v/>
      </c>
      <c r="AJ262" s="125" t="str">
        <f>IF($Q262="","",IF(VLOOKUP($Q262,Events!A:AQ,AJ$2,0)=1,AJ$1,""))</f>
        <v/>
      </c>
      <c r="AK262" s="125" t="str">
        <f t="shared" si="19"/>
        <v/>
      </c>
      <c r="AL262" s="125" t="str">
        <f>IF($Q262="","",IF(VLOOKUP($Q262,Events!A:AQ,AL$2,0)=1,AL$1,""))</f>
        <v/>
      </c>
      <c r="AM262" s="125" t="str">
        <f t="shared" si="20"/>
        <v/>
      </c>
      <c r="AN262" s="125" t="str">
        <f>IF($Q262="","",IF(VLOOKUP($Q262,Events!A:AQ,AN$2,0)=1,AN$1,""))</f>
        <v/>
      </c>
      <c r="AO262" s="125" t="str">
        <f t="shared" si="21"/>
        <v/>
      </c>
      <c r="AP262" s="125" t="str">
        <f>IF($Q262="","",IF(VLOOKUP($Q262,Events!A:AQ,AP$2,0)=1,AP$1,""))</f>
        <v/>
      </c>
      <c r="AQ262" s="125" t="str">
        <f t="shared" si="22"/>
        <v/>
      </c>
      <c r="AR262" s="125" t="str">
        <f>IF($Q262="","",IF(VLOOKUP($Q262,Events!A:AQ,AR$2,0)=1,AR$1,""))</f>
        <v/>
      </c>
      <c r="AS262" s="125" t="str">
        <f t="shared" si="23"/>
        <v/>
      </c>
      <c r="AT262" s="125" t="str">
        <f>IF($Q262="","",IF(VLOOKUP($Q262,Events!A:AQ,AT$2,0)=1,AT$1,""))</f>
        <v/>
      </c>
      <c r="AU262" s="2" t="str">
        <f t="shared" si="24"/>
        <v/>
      </c>
      <c r="AW262" s="2"/>
      <c r="AX262" s="2"/>
      <c r="AY262" s="2"/>
    </row>
    <row r="263">
      <c r="A263" s="2">
        <v>261.0</v>
      </c>
      <c r="B263" s="2">
        <f t="shared" si="4"/>
        <v>3</v>
      </c>
      <c r="C263" s="2" t="str">
        <f>Events!AF270</f>
        <v/>
      </c>
      <c r="D263" s="2">
        <f t="shared" si="5"/>
        <v>261</v>
      </c>
      <c r="E263" s="2"/>
      <c r="F263" s="120" t="str">
        <f t="shared" si="1"/>
        <v/>
      </c>
      <c r="G263" s="2"/>
      <c r="H263" s="123" t="str">
        <f t="shared" si="6"/>
        <v/>
      </c>
      <c r="I263" s="123" t="str">
        <f t="shared" ref="I263:J263" si="541">IF($Q263="","",U263)</f>
        <v/>
      </c>
      <c r="J263" s="123" t="str">
        <f t="shared" si="541"/>
        <v/>
      </c>
      <c r="K263" s="123" t="str">
        <f t="shared" si="8"/>
        <v/>
      </c>
      <c r="L263" s="123" t="str">
        <f t="shared" ref="L263:M263" si="542">IF($Q263="","",Y263)</f>
        <v/>
      </c>
      <c r="M263" s="123" t="str">
        <f t="shared" si="542"/>
        <v/>
      </c>
      <c r="N263" s="123" t="str">
        <f t="shared" si="10"/>
        <v/>
      </c>
      <c r="O263" s="123" t="str">
        <f t="shared" si="11"/>
        <v/>
      </c>
      <c r="P263" s="2"/>
      <c r="Q263" s="125" t="str">
        <f t="shared" si="12"/>
        <v/>
      </c>
      <c r="R263" s="125"/>
      <c r="S263" s="125" t="str">
        <f>IF($Q263="","","Year "&amp;VLOOKUP($Q263,Events!A:AM,S$2,0))</f>
        <v/>
      </c>
      <c r="T263" s="125" t="str">
        <f>IF($Q263="","",VLOOKUP($Q263,Events!A:AM,T$2,0))</f>
        <v/>
      </c>
      <c r="U263" s="125" t="str">
        <f>IF($Q263="","",VLOOKUP($Q263,Events!A:AM,U$2,0))</f>
        <v/>
      </c>
      <c r="V263" s="125" t="str">
        <f>IF($Q263="","",VLOOKUP($Q263,Events!A:AM,V$2,0))</f>
        <v/>
      </c>
      <c r="W263" s="125" t="str">
        <f t="shared" si="13"/>
        <v/>
      </c>
      <c r="X263" s="125" t="str">
        <f>IF($Q263="","",text(VLOOKUP($Q263,Events!A:AM,X$2,0),"MMM dd")&amp;" "&amp;VLOOKUP($Q263,Events!A:AM,X$2+1,0))</f>
        <v/>
      </c>
      <c r="Y263" s="127" t="str">
        <f>IF($Q263="","",TEXT(VLOOKUP($Q263,Events!A:AM,Y$2,0),"0000"))</f>
        <v/>
      </c>
      <c r="Z263" s="127" t="str">
        <f>IF($Q263="","",TEXT(VLOOKUP($Q263,Events!A:AM,Z$2,0),"00000"))</f>
        <v/>
      </c>
      <c r="AA263" s="125" t="str">
        <f t="shared" si="14"/>
        <v/>
      </c>
      <c r="AB263" s="125" t="str">
        <f>IF($Q263="","",VLOOKUP($Q263,Events!A:AM,AB$2,0))</f>
        <v/>
      </c>
      <c r="AC263" s="125" t="str">
        <f t="shared" si="15"/>
        <v/>
      </c>
      <c r="AD263" s="125" t="str">
        <f>IF($Q263="","",IF(VLOOKUP($Q263,Events!A:AQ,AD$2,0)=1,AD$1,""))</f>
        <v/>
      </c>
      <c r="AE263" s="125" t="str">
        <f t="shared" si="16"/>
        <v/>
      </c>
      <c r="AF263" s="125" t="str">
        <f>IF($Q263="","",IF(VLOOKUP($Q263,Events!A:AQ,AF$2,0)=1,AF$1,""))</f>
        <v/>
      </c>
      <c r="AG263" s="125" t="str">
        <f t="shared" si="17"/>
        <v/>
      </c>
      <c r="AH263" s="125" t="str">
        <f>IF($Q263="","",IF(VLOOKUP($Q263,Events!A:AQ,AH$2,0)=1,AH$1,""))</f>
        <v/>
      </c>
      <c r="AI263" s="125" t="str">
        <f t="shared" si="18"/>
        <v/>
      </c>
      <c r="AJ263" s="125" t="str">
        <f>IF($Q263="","",IF(VLOOKUP($Q263,Events!A:AQ,AJ$2,0)=1,AJ$1,""))</f>
        <v/>
      </c>
      <c r="AK263" s="125" t="str">
        <f t="shared" si="19"/>
        <v/>
      </c>
      <c r="AL263" s="125" t="str">
        <f>IF($Q263="","",IF(VLOOKUP($Q263,Events!A:AQ,AL$2,0)=1,AL$1,""))</f>
        <v/>
      </c>
      <c r="AM263" s="125" t="str">
        <f t="shared" si="20"/>
        <v/>
      </c>
      <c r="AN263" s="125" t="str">
        <f>IF($Q263="","",IF(VLOOKUP($Q263,Events!A:AQ,AN$2,0)=1,AN$1,""))</f>
        <v/>
      </c>
      <c r="AO263" s="125" t="str">
        <f t="shared" si="21"/>
        <v/>
      </c>
      <c r="AP263" s="125" t="str">
        <f>IF($Q263="","",IF(VLOOKUP($Q263,Events!A:AQ,AP$2,0)=1,AP$1,""))</f>
        <v/>
      </c>
      <c r="AQ263" s="125" t="str">
        <f t="shared" si="22"/>
        <v/>
      </c>
      <c r="AR263" s="125" t="str">
        <f>IF($Q263="","",IF(VLOOKUP($Q263,Events!A:AQ,AR$2,0)=1,AR$1,""))</f>
        <v/>
      </c>
      <c r="AS263" s="125" t="str">
        <f t="shared" si="23"/>
        <v/>
      </c>
      <c r="AT263" s="125" t="str">
        <f>IF($Q263="","",IF(VLOOKUP($Q263,Events!A:AQ,AT$2,0)=1,AT$1,""))</f>
        <v/>
      </c>
      <c r="AU263" s="2" t="str">
        <f t="shared" si="24"/>
        <v/>
      </c>
      <c r="AW263" s="2"/>
      <c r="AX263" s="2"/>
      <c r="AY263" s="2"/>
    </row>
    <row r="264">
      <c r="A264" s="2">
        <v>262.0</v>
      </c>
      <c r="B264" s="2">
        <f t="shared" si="4"/>
        <v>3</v>
      </c>
      <c r="C264" s="2" t="str">
        <f>Events!AF271</f>
        <v/>
      </c>
      <c r="D264" s="2">
        <f t="shared" si="5"/>
        <v>262</v>
      </c>
      <c r="E264" s="2"/>
      <c r="F264" s="120" t="str">
        <f t="shared" si="1"/>
        <v/>
      </c>
      <c r="G264" s="2"/>
      <c r="H264" s="123" t="str">
        <f t="shared" si="6"/>
        <v/>
      </c>
      <c r="I264" s="123" t="str">
        <f t="shared" ref="I264:J264" si="543">IF($Q264="","",U264)</f>
        <v/>
      </c>
      <c r="J264" s="123" t="str">
        <f t="shared" si="543"/>
        <v/>
      </c>
      <c r="K264" s="123" t="str">
        <f t="shared" si="8"/>
        <v/>
      </c>
      <c r="L264" s="123" t="str">
        <f t="shared" ref="L264:M264" si="544">IF($Q264="","",Y264)</f>
        <v/>
      </c>
      <c r="M264" s="123" t="str">
        <f t="shared" si="544"/>
        <v/>
      </c>
      <c r="N264" s="123" t="str">
        <f t="shared" si="10"/>
        <v/>
      </c>
      <c r="O264" s="123" t="str">
        <f t="shared" si="11"/>
        <v/>
      </c>
      <c r="P264" s="2"/>
      <c r="Q264" s="125" t="str">
        <f t="shared" si="12"/>
        <v/>
      </c>
      <c r="R264" s="125"/>
      <c r="S264" s="125" t="str">
        <f>IF($Q264="","","Year "&amp;VLOOKUP($Q264,Events!A:AM,S$2,0))</f>
        <v/>
      </c>
      <c r="T264" s="125" t="str">
        <f>IF($Q264="","",VLOOKUP($Q264,Events!A:AM,T$2,0))</f>
        <v/>
      </c>
      <c r="U264" s="125" t="str">
        <f>IF($Q264="","",VLOOKUP($Q264,Events!A:AM,U$2,0))</f>
        <v/>
      </c>
      <c r="V264" s="125" t="str">
        <f>IF($Q264="","",VLOOKUP($Q264,Events!A:AM,V$2,0))</f>
        <v/>
      </c>
      <c r="W264" s="125" t="str">
        <f t="shared" si="13"/>
        <v/>
      </c>
      <c r="X264" s="125" t="str">
        <f>IF($Q264="","",text(VLOOKUP($Q264,Events!A:AM,X$2,0),"MMM dd")&amp;" "&amp;VLOOKUP($Q264,Events!A:AM,X$2+1,0))</f>
        <v/>
      </c>
      <c r="Y264" s="127" t="str">
        <f>IF($Q264="","",TEXT(VLOOKUP($Q264,Events!A:AM,Y$2,0),"0000"))</f>
        <v/>
      </c>
      <c r="Z264" s="127" t="str">
        <f>IF($Q264="","",TEXT(VLOOKUP($Q264,Events!A:AM,Z$2,0),"00000"))</f>
        <v/>
      </c>
      <c r="AA264" s="125" t="str">
        <f t="shared" si="14"/>
        <v/>
      </c>
      <c r="AB264" s="125" t="str">
        <f>IF($Q264="","",VLOOKUP($Q264,Events!A:AM,AB$2,0))</f>
        <v/>
      </c>
      <c r="AC264" s="125" t="str">
        <f t="shared" si="15"/>
        <v/>
      </c>
      <c r="AD264" s="125" t="str">
        <f>IF($Q264="","",IF(VLOOKUP($Q264,Events!A:AQ,AD$2,0)=1,AD$1,""))</f>
        <v/>
      </c>
      <c r="AE264" s="125" t="str">
        <f t="shared" si="16"/>
        <v/>
      </c>
      <c r="AF264" s="125" t="str">
        <f>IF($Q264="","",IF(VLOOKUP($Q264,Events!A:AQ,AF$2,0)=1,AF$1,""))</f>
        <v/>
      </c>
      <c r="AG264" s="125" t="str">
        <f t="shared" si="17"/>
        <v/>
      </c>
      <c r="AH264" s="125" t="str">
        <f>IF($Q264="","",IF(VLOOKUP($Q264,Events!A:AQ,AH$2,0)=1,AH$1,""))</f>
        <v/>
      </c>
      <c r="AI264" s="125" t="str">
        <f t="shared" si="18"/>
        <v/>
      </c>
      <c r="AJ264" s="125" t="str">
        <f>IF($Q264="","",IF(VLOOKUP($Q264,Events!A:AQ,AJ$2,0)=1,AJ$1,""))</f>
        <v/>
      </c>
      <c r="AK264" s="125" t="str">
        <f t="shared" si="19"/>
        <v/>
      </c>
      <c r="AL264" s="125" t="str">
        <f>IF($Q264="","",IF(VLOOKUP($Q264,Events!A:AQ,AL$2,0)=1,AL$1,""))</f>
        <v/>
      </c>
      <c r="AM264" s="125" t="str">
        <f t="shared" si="20"/>
        <v/>
      </c>
      <c r="AN264" s="125" t="str">
        <f>IF($Q264="","",IF(VLOOKUP($Q264,Events!A:AQ,AN$2,0)=1,AN$1,""))</f>
        <v/>
      </c>
      <c r="AO264" s="125" t="str">
        <f t="shared" si="21"/>
        <v/>
      </c>
      <c r="AP264" s="125" t="str">
        <f>IF($Q264="","",IF(VLOOKUP($Q264,Events!A:AQ,AP$2,0)=1,AP$1,""))</f>
        <v/>
      </c>
      <c r="AQ264" s="125" t="str">
        <f t="shared" si="22"/>
        <v/>
      </c>
      <c r="AR264" s="125" t="str">
        <f>IF($Q264="","",IF(VLOOKUP($Q264,Events!A:AQ,AR$2,0)=1,AR$1,""))</f>
        <v/>
      </c>
      <c r="AS264" s="125" t="str">
        <f t="shared" si="23"/>
        <v/>
      </c>
      <c r="AT264" s="125" t="str">
        <f>IF($Q264="","",IF(VLOOKUP($Q264,Events!A:AQ,AT$2,0)=1,AT$1,""))</f>
        <v/>
      </c>
      <c r="AU264" s="2" t="str">
        <f t="shared" si="24"/>
        <v/>
      </c>
      <c r="AW264" s="2"/>
      <c r="AX264" s="2"/>
      <c r="AY264" s="2"/>
    </row>
    <row r="265">
      <c r="A265" s="2">
        <v>263.0</v>
      </c>
      <c r="B265" s="2">
        <f t="shared" si="4"/>
        <v>3</v>
      </c>
      <c r="C265" s="2" t="str">
        <f>Events!AF272</f>
        <v/>
      </c>
      <c r="D265" s="2">
        <f t="shared" si="5"/>
        <v>263</v>
      </c>
      <c r="E265" s="2"/>
      <c r="F265" s="120" t="str">
        <f t="shared" si="1"/>
        <v/>
      </c>
      <c r="G265" s="2"/>
      <c r="H265" s="123" t="str">
        <f t="shared" si="6"/>
        <v/>
      </c>
      <c r="I265" s="123" t="str">
        <f t="shared" ref="I265:J265" si="545">IF($Q265="","",U265)</f>
        <v/>
      </c>
      <c r="J265" s="123" t="str">
        <f t="shared" si="545"/>
        <v/>
      </c>
      <c r="K265" s="123" t="str">
        <f t="shared" si="8"/>
        <v/>
      </c>
      <c r="L265" s="123" t="str">
        <f t="shared" ref="L265:M265" si="546">IF($Q265="","",Y265)</f>
        <v/>
      </c>
      <c r="M265" s="123" t="str">
        <f t="shared" si="546"/>
        <v/>
      </c>
      <c r="N265" s="123" t="str">
        <f t="shared" si="10"/>
        <v/>
      </c>
      <c r="O265" s="123" t="str">
        <f t="shared" si="11"/>
        <v/>
      </c>
      <c r="P265" s="2"/>
      <c r="Q265" s="125" t="str">
        <f t="shared" si="12"/>
        <v/>
      </c>
      <c r="R265" s="125"/>
      <c r="S265" s="125" t="str">
        <f>IF($Q265="","","Year "&amp;VLOOKUP($Q265,Events!A:AM,S$2,0))</f>
        <v/>
      </c>
      <c r="T265" s="125" t="str">
        <f>IF($Q265="","",VLOOKUP($Q265,Events!A:AM,T$2,0))</f>
        <v/>
      </c>
      <c r="U265" s="125" t="str">
        <f>IF($Q265="","",VLOOKUP($Q265,Events!A:AM,U$2,0))</f>
        <v/>
      </c>
      <c r="V265" s="125" t="str">
        <f>IF($Q265="","",VLOOKUP($Q265,Events!A:AM,V$2,0))</f>
        <v/>
      </c>
      <c r="W265" s="125" t="str">
        <f t="shared" si="13"/>
        <v/>
      </c>
      <c r="X265" s="125" t="str">
        <f>IF($Q265="","",text(VLOOKUP($Q265,Events!A:AM,X$2,0),"MMM dd")&amp;" "&amp;VLOOKUP($Q265,Events!A:AM,X$2+1,0))</f>
        <v/>
      </c>
      <c r="Y265" s="127" t="str">
        <f>IF($Q265="","",TEXT(VLOOKUP($Q265,Events!A:AM,Y$2,0),"0000"))</f>
        <v/>
      </c>
      <c r="Z265" s="127" t="str">
        <f>IF($Q265="","",TEXT(VLOOKUP($Q265,Events!A:AM,Z$2,0),"00000"))</f>
        <v/>
      </c>
      <c r="AA265" s="125" t="str">
        <f t="shared" si="14"/>
        <v/>
      </c>
      <c r="AB265" s="125" t="str">
        <f>IF($Q265="","",VLOOKUP($Q265,Events!A:AM,AB$2,0))</f>
        <v/>
      </c>
      <c r="AC265" s="125" t="str">
        <f t="shared" si="15"/>
        <v/>
      </c>
      <c r="AD265" s="125" t="str">
        <f>IF($Q265="","",IF(VLOOKUP($Q265,Events!A:AQ,AD$2,0)=1,AD$1,""))</f>
        <v/>
      </c>
      <c r="AE265" s="125" t="str">
        <f t="shared" si="16"/>
        <v/>
      </c>
      <c r="AF265" s="125" t="str">
        <f>IF($Q265="","",IF(VLOOKUP($Q265,Events!A:AQ,AF$2,0)=1,AF$1,""))</f>
        <v/>
      </c>
      <c r="AG265" s="125" t="str">
        <f t="shared" si="17"/>
        <v/>
      </c>
      <c r="AH265" s="125" t="str">
        <f>IF($Q265="","",IF(VLOOKUP($Q265,Events!A:AQ,AH$2,0)=1,AH$1,""))</f>
        <v/>
      </c>
      <c r="AI265" s="125" t="str">
        <f t="shared" si="18"/>
        <v/>
      </c>
      <c r="AJ265" s="125" t="str">
        <f>IF($Q265="","",IF(VLOOKUP($Q265,Events!A:AQ,AJ$2,0)=1,AJ$1,""))</f>
        <v/>
      </c>
      <c r="AK265" s="125" t="str">
        <f t="shared" si="19"/>
        <v/>
      </c>
      <c r="AL265" s="125" t="str">
        <f>IF($Q265="","",IF(VLOOKUP($Q265,Events!A:AQ,AL$2,0)=1,AL$1,""))</f>
        <v/>
      </c>
      <c r="AM265" s="125" t="str">
        <f t="shared" si="20"/>
        <v/>
      </c>
      <c r="AN265" s="125" t="str">
        <f>IF($Q265="","",IF(VLOOKUP($Q265,Events!A:AQ,AN$2,0)=1,AN$1,""))</f>
        <v/>
      </c>
      <c r="AO265" s="125" t="str">
        <f t="shared" si="21"/>
        <v/>
      </c>
      <c r="AP265" s="125" t="str">
        <f>IF($Q265="","",IF(VLOOKUP($Q265,Events!A:AQ,AP$2,0)=1,AP$1,""))</f>
        <v/>
      </c>
      <c r="AQ265" s="125" t="str">
        <f t="shared" si="22"/>
        <v/>
      </c>
      <c r="AR265" s="125" t="str">
        <f>IF($Q265="","",IF(VLOOKUP($Q265,Events!A:AQ,AR$2,0)=1,AR$1,""))</f>
        <v/>
      </c>
      <c r="AS265" s="125" t="str">
        <f t="shared" si="23"/>
        <v/>
      </c>
      <c r="AT265" s="125" t="str">
        <f>IF($Q265="","",IF(VLOOKUP($Q265,Events!A:AQ,AT$2,0)=1,AT$1,""))</f>
        <v/>
      </c>
      <c r="AU265" s="2" t="str">
        <f t="shared" si="24"/>
        <v/>
      </c>
      <c r="AW265" s="2"/>
      <c r="AX265" s="2"/>
      <c r="AY265" s="2"/>
    </row>
    <row r="266">
      <c r="A266" s="2">
        <v>264.0</v>
      </c>
      <c r="B266" s="2">
        <f t="shared" si="4"/>
        <v>3</v>
      </c>
      <c r="C266" s="2" t="str">
        <f>Events!AF273</f>
        <v/>
      </c>
      <c r="D266" s="2">
        <f t="shared" si="5"/>
        <v>264</v>
      </c>
      <c r="E266" s="2"/>
      <c r="F266" s="120" t="str">
        <f t="shared" si="1"/>
        <v/>
      </c>
      <c r="G266" s="2"/>
      <c r="H266" s="123" t="str">
        <f t="shared" si="6"/>
        <v/>
      </c>
      <c r="I266" s="123" t="str">
        <f t="shared" ref="I266:J266" si="547">IF($Q266="","",U266)</f>
        <v/>
      </c>
      <c r="J266" s="123" t="str">
        <f t="shared" si="547"/>
        <v/>
      </c>
      <c r="K266" s="123" t="str">
        <f t="shared" si="8"/>
        <v/>
      </c>
      <c r="L266" s="123" t="str">
        <f t="shared" ref="L266:M266" si="548">IF($Q266="","",Y266)</f>
        <v/>
      </c>
      <c r="M266" s="123" t="str">
        <f t="shared" si="548"/>
        <v/>
      </c>
      <c r="N266" s="123" t="str">
        <f t="shared" si="10"/>
        <v/>
      </c>
      <c r="O266" s="123" t="str">
        <f t="shared" si="11"/>
        <v/>
      </c>
      <c r="P266" s="2"/>
      <c r="Q266" s="125" t="str">
        <f t="shared" si="12"/>
        <v/>
      </c>
      <c r="R266" s="125"/>
      <c r="S266" s="125" t="str">
        <f>IF($Q266="","","Year "&amp;VLOOKUP($Q266,Events!A:AM,S$2,0))</f>
        <v/>
      </c>
      <c r="T266" s="125" t="str">
        <f>IF($Q266="","",VLOOKUP($Q266,Events!A:AM,T$2,0))</f>
        <v/>
      </c>
      <c r="U266" s="125" t="str">
        <f>IF($Q266="","",VLOOKUP($Q266,Events!A:AM,U$2,0))</f>
        <v/>
      </c>
      <c r="V266" s="125" t="str">
        <f>IF($Q266="","",VLOOKUP($Q266,Events!A:AM,V$2,0))</f>
        <v/>
      </c>
      <c r="W266" s="125" t="str">
        <f t="shared" si="13"/>
        <v/>
      </c>
      <c r="X266" s="125" t="str">
        <f>IF($Q266="","",text(VLOOKUP($Q266,Events!A:AM,X$2,0),"MMM dd")&amp;" "&amp;VLOOKUP($Q266,Events!A:AM,X$2+1,0))</f>
        <v/>
      </c>
      <c r="Y266" s="127" t="str">
        <f>IF($Q266="","",TEXT(VLOOKUP($Q266,Events!A:AM,Y$2,0),"0000"))</f>
        <v/>
      </c>
      <c r="Z266" s="127" t="str">
        <f>IF($Q266="","",TEXT(VLOOKUP($Q266,Events!A:AM,Z$2,0),"00000"))</f>
        <v/>
      </c>
      <c r="AA266" s="125" t="str">
        <f t="shared" si="14"/>
        <v/>
      </c>
      <c r="AB266" s="125" t="str">
        <f>IF($Q266="","",VLOOKUP($Q266,Events!A:AM,AB$2,0))</f>
        <v/>
      </c>
      <c r="AC266" s="125" t="str">
        <f t="shared" si="15"/>
        <v/>
      </c>
      <c r="AD266" s="125" t="str">
        <f>IF($Q266="","",IF(VLOOKUP($Q266,Events!A:AQ,AD$2,0)=1,AD$1,""))</f>
        <v/>
      </c>
      <c r="AE266" s="125" t="str">
        <f t="shared" si="16"/>
        <v/>
      </c>
      <c r="AF266" s="125" t="str">
        <f>IF($Q266="","",IF(VLOOKUP($Q266,Events!A:AQ,AF$2,0)=1,AF$1,""))</f>
        <v/>
      </c>
      <c r="AG266" s="125" t="str">
        <f t="shared" si="17"/>
        <v/>
      </c>
      <c r="AH266" s="125" t="str">
        <f>IF($Q266="","",IF(VLOOKUP($Q266,Events!A:AQ,AH$2,0)=1,AH$1,""))</f>
        <v/>
      </c>
      <c r="AI266" s="125" t="str">
        <f t="shared" si="18"/>
        <v/>
      </c>
      <c r="AJ266" s="125" t="str">
        <f>IF($Q266="","",IF(VLOOKUP($Q266,Events!A:AQ,AJ$2,0)=1,AJ$1,""))</f>
        <v/>
      </c>
      <c r="AK266" s="125" t="str">
        <f t="shared" si="19"/>
        <v/>
      </c>
      <c r="AL266" s="125" t="str">
        <f>IF($Q266="","",IF(VLOOKUP($Q266,Events!A:AQ,AL$2,0)=1,AL$1,""))</f>
        <v/>
      </c>
      <c r="AM266" s="125" t="str">
        <f t="shared" si="20"/>
        <v/>
      </c>
      <c r="AN266" s="125" t="str">
        <f>IF($Q266="","",IF(VLOOKUP($Q266,Events!A:AQ,AN$2,0)=1,AN$1,""))</f>
        <v/>
      </c>
      <c r="AO266" s="125" t="str">
        <f t="shared" si="21"/>
        <v/>
      </c>
      <c r="AP266" s="125" t="str">
        <f>IF($Q266="","",IF(VLOOKUP($Q266,Events!A:AQ,AP$2,0)=1,AP$1,""))</f>
        <v/>
      </c>
      <c r="AQ266" s="125" t="str">
        <f t="shared" si="22"/>
        <v/>
      </c>
      <c r="AR266" s="125" t="str">
        <f>IF($Q266="","",IF(VLOOKUP($Q266,Events!A:AQ,AR$2,0)=1,AR$1,""))</f>
        <v/>
      </c>
      <c r="AS266" s="125" t="str">
        <f t="shared" si="23"/>
        <v/>
      </c>
      <c r="AT266" s="125" t="str">
        <f>IF($Q266="","",IF(VLOOKUP($Q266,Events!A:AQ,AT$2,0)=1,AT$1,""))</f>
        <v/>
      </c>
      <c r="AU266" s="2" t="str">
        <f t="shared" si="24"/>
        <v/>
      </c>
      <c r="AW266" s="2"/>
      <c r="AX266" s="2"/>
      <c r="AY266" s="2"/>
    </row>
    <row r="267">
      <c r="A267" s="2">
        <v>265.0</v>
      </c>
      <c r="B267" s="2">
        <f t="shared" si="4"/>
        <v>3</v>
      </c>
      <c r="C267" s="2" t="str">
        <f>Events!AF274</f>
        <v/>
      </c>
      <c r="D267" s="2">
        <f t="shared" si="5"/>
        <v>265</v>
      </c>
      <c r="E267" s="2"/>
      <c r="F267" s="120" t="str">
        <f t="shared" si="1"/>
        <v/>
      </c>
      <c r="G267" s="2"/>
      <c r="H267" s="123" t="str">
        <f t="shared" si="6"/>
        <v/>
      </c>
      <c r="I267" s="123" t="str">
        <f t="shared" ref="I267:J267" si="549">IF($Q267="","",U267)</f>
        <v/>
      </c>
      <c r="J267" s="123" t="str">
        <f t="shared" si="549"/>
        <v/>
      </c>
      <c r="K267" s="123" t="str">
        <f t="shared" si="8"/>
        <v/>
      </c>
      <c r="L267" s="123" t="str">
        <f t="shared" ref="L267:M267" si="550">IF($Q267="","",Y267)</f>
        <v/>
      </c>
      <c r="M267" s="123" t="str">
        <f t="shared" si="550"/>
        <v/>
      </c>
      <c r="N267" s="123" t="str">
        <f t="shared" si="10"/>
        <v/>
      </c>
      <c r="O267" s="123" t="str">
        <f t="shared" si="11"/>
        <v/>
      </c>
      <c r="P267" s="2"/>
      <c r="Q267" s="125" t="str">
        <f t="shared" si="12"/>
        <v/>
      </c>
      <c r="R267" s="125"/>
      <c r="S267" s="125" t="str">
        <f>IF($Q267="","","Year "&amp;VLOOKUP($Q267,Events!A:AM,S$2,0))</f>
        <v/>
      </c>
      <c r="T267" s="125" t="str">
        <f>IF($Q267="","",VLOOKUP($Q267,Events!A:AM,T$2,0))</f>
        <v/>
      </c>
      <c r="U267" s="125" t="str">
        <f>IF($Q267="","",VLOOKUP($Q267,Events!A:AM,U$2,0))</f>
        <v/>
      </c>
      <c r="V267" s="125" t="str">
        <f>IF($Q267="","",VLOOKUP($Q267,Events!A:AM,V$2,0))</f>
        <v/>
      </c>
      <c r="W267" s="125" t="str">
        <f t="shared" si="13"/>
        <v/>
      </c>
      <c r="X267" s="125" t="str">
        <f>IF($Q267="","",text(VLOOKUP($Q267,Events!A:AM,X$2,0),"MMM dd")&amp;" "&amp;VLOOKUP($Q267,Events!A:AM,X$2+1,0))</f>
        <v/>
      </c>
      <c r="Y267" s="127" t="str">
        <f>IF($Q267="","",TEXT(VLOOKUP($Q267,Events!A:AM,Y$2,0),"0000"))</f>
        <v/>
      </c>
      <c r="Z267" s="127" t="str">
        <f>IF($Q267="","",TEXT(VLOOKUP($Q267,Events!A:AM,Z$2,0),"00000"))</f>
        <v/>
      </c>
      <c r="AA267" s="125" t="str">
        <f t="shared" si="14"/>
        <v/>
      </c>
      <c r="AB267" s="125" t="str">
        <f>IF($Q267="","",VLOOKUP($Q267,Events!A:AM,AB$2,0))</f>
        <v/>
      </c>
      <c r="AC267" s="125" t="str">
        <f t="shared" si="15"/>
        <v/>
      </c>
      <c r="AD267" s="125" t="str">
        <f>IF($Q267="","",IF(VLOOKUP($Q267,Events!A:AQ,AD$2,0)=1,AD$1,""))</f>
        <v/>
      </c>
      <c r="AE267" s="125" t="str">
        <f t="shared" si="16"/>
        <v/>
      </c>
      <c r="AF267" s="125" t="str">
        <f>IF($Q267="","",IF(VLOOKUP($Q267,Events!A:AQ,AF$2,0)=1,AF$1,""))</f>
        <v/>
      </c>
      <c r="AG267" s="125" t="str">
        <f t="shared" si="17"/>
        <v/>
      </c>
      <c r="AH267" s="125" t="str">
        <f>IF($Q267="","",IF(VLOOKUP($Q267,Events!A:AQ,AH$2,0)=1,AH$1,""))</f>
        <v/>
      </c>
      <c r="AI267" s="125" t="str">
        <f t="shared" si="18"/>
        <v/>
      </c>
      <c r="AJ267" s="125" t="str">
        <f>IF($Q267="","",IF(VLOOKUP($Q267,Events!A:AQ,AJ$2,0)=1,AJ$1,""))</f>
        <v/>
      </c>
      <c r="AK267" s="125" t="str">
        <f t="shared" si="19"/>
        <v/>
      </c>
      <c r="AL267" s="125" t="str">
        <f>IF($Q267="","",IF(VLOOKUP($Q267,Events!A:AQ,AL$2,0)=1,AL$1,""))</f>
        <v/>
      </c>
      <c r="AM267" s="125" t="str">
        <f t="shared" si="20"/>
        <v/>
      </c>
      <c r="AN267" s="125" t="str">
        <f>IF($Q267="","",IF(VLOOKUP($Q267,Events!A:AQ,AN$2,0)=1,AN$1,""))</f>
        <v/>
      </c>
      <c r="AO267" s="125" t="str">
        <f t="shared" si="21"/>
        <v/>
      </c>
      <c r="AP267" s="125" t="str">
        <f>IF($Q267="","",IF(VLOOKUP($Q267,Events!A:AQ,AP$2,0)=1,AP$1,""))</f>
        <v/>
      </c>
      <c r="AQ267" s="125" t="str">
        <f t="shared" si="22"/>
        <v/>
      </c>
      <c r="AR267" s="125" t="str">
        <f>IF($Q267="","",IF(VLOOKUP($Q267,Events!A:AQ,AR$2,0)=1,AR$1,""))</f>
        <v/>
      </c>
      <c r="AS267" s="125" t="str">
        <f t="shared" si="23"/>
        <v/>
      </c>
      <c r="AT267" s="125" t="str">
        <f>IF($Q267="","",IF(VLOOKUP($Q267,Events!A:AQ,AT$2,0)=1,AT$1,""))</f>
        <v/>
      </c>
      <c r="AU267" s="2" t="str">
        <f t="shared" si="24"/>
        <v/>
      </c>
      <c r="AW267" s="2"/>
      <c r="AX267" s="2"/>
      <c r="AY267" s="2"/>
    </row>
    <row r="268">
      <c r="A268" s="2">
        <v>266.0</v>
      </c>
      <c r="B268" s="2">
        <f t="shared" si="4"/>
        <v>3</v>
      </c>
      <c r="C268" s="2" t="str">
        <f>Events!AF275</f>
        <v/>
      </c>
      <c r="D268" s="2">
        <f t="shared" si="5"/>
        <v>266</v>
      </c>
      <c r="E268" s="2"/>
      <c r="F268" s="120" t="str">
        <f t="shared" si="1"/>
        <v/>
      </c>
      <c r="G268" s="2"/>
      <c r="H268" s="123" t="str">
        <f t="shared" si="6"/>
        <v/>
      </c>
      <c r="I268" s="123" t="str">
        <f t="shared" ref="I268:J268" si="551">IF($Q268="","",U268)</f>
        <v/>
      </c>
      <c r="J268" s="123" t="str">
        <f t="shared" si="551"/>
        <v/>
      </c>
      <c r="K268" s="123" t="str">
        <f t="shared" si="8"/>
        <v/>
      </c>
      <c r="L268" s="123" t="str">
        <f t="shared" ref="L268:M268" si="552">IF($Q268="","",Y268)</f>
        <v/>
      </c>
      <c r="M268" s="123" t="str">
        <f t="shared" si="552"/>
        <v/>
      </c>
      <c r="N268" s="123" t="str">
        <f t="shared" si="10"/>
        <v/>
      </c>
      <c r="O268" s="123" t="str">
        <f t="shared" si="11"/>
        <v/>
      </c>
      <c r="P268" s="2"/>
      <c r="Q268" s="125" t="str">
        <f t="shared" si="12"/>
        <v/>
      </c>
      <c r="R268" s="125"/>
      <c r="S268" s="125" t="str">
        <f>IF($Q268="","","Year "&amp;VLOOKUP($Q268,Events!A:AM,S$2,0))</f>
        <v/>
      </c>
      <c r="T268" s="125" t="str">
        <f>IF($Q268="","",VLOOKUP($Q268,Events!A:AM,T$2,0))</f>
        <v/>
      </c>
      <c r="U268" s="125" t="str">
        <f>IF($Q268="","",VLOOKUP($Q268,Events!A:AM,U$2,0))</f>
        <v/>
      </c>
      <c r="V268" s="125" t="str">
        <f>IF($Q268="","",VLOOKUP($Q268,Events!A:AM,V$2,0))</f>
        <v/>
      </c>
      <c r="W268" s="125" t="str">
        <f t="shared" si="13"/>
        <v/>
      </c>
      <c r="X268" s="125" t="str">
        <f>IF($Q268="","",text(VLOOKUP($Q268,Events!A:AM,X$2,0),"MMM dd")&amp;" "&amp;VLOOKUP($Q268,Events!A:AM,X$2+1,0))</f>
        <v/>
      </c>
      <c r="Y268" s="127" t="str">
        <f>IF($Q268="","",TEXT(VLOOKUP($Q268,Events!A:AM,Y$2,0),"0000"))</f>
        <v/>
      </c>
      <c r="Z268" s="127" t="str">
        <f>IF($Q268="","",TEXT(VLOOKUP($Q268,Events!A:AM,Z$2,0),"00000"))</f>
        <v/>
      </c>
      <c r="AA268" s="125" t="str">
        <f t="shared" si="14"/>
        <v/>
      </c>
      <c r="AB268" s="125" t="str">
        <f>IF($Q268="","",VLOOKUP($Q268,Events!A:AM,AB$2,0))</f>
        <v/>
      </c>
      <c r="AC268" s="125" t="str">
        <f t="shared" si="15"/>
        <v/>
      </c>
      <c r="AD268" s="125" t="str">
        <f>IF($Q268="","",IF(VLOOKUP($Q268,Events!A:AQ,AD$2,0)=1,AD$1,""))</f>
        <v/>
      </c>
      <c r="AE268" s="125" t="str">
        <f t="shared" si="16"/>
        <v/>
      </c>
      <c r="AF268" s="125" t="str">
        <f>IF($Q268="","",IF(VLOOKUP($Q268,Events!A:AQ,AF$2,0)=1,AF$1,""))</f>
        <v/>
      </c>
      <c r="AG268" s="125" t="str">
        <f t="shared" si="17"/>
        <v/>
      </c>
      <c r="AH268" s="125" t="str">
        <f>IF($Q268="","",IF(VLOOKUP($Q268,Events!A:AQ,AH$2,0)=1,AH$1,""))</f>
        <v/>
      </c>
      <c r="AI268" s="125" t="str">
        <f t="shared" si="18"/>
        <v/>
      </c>
      <c r="AJ268" s="125" t="str">
        <f>IF($Q268="","",IF(VLOOKUP($Q268,Events!A:AQ,AJ$2,0)=1,AJ$1,""))</f>
        <v/>
      </c>
      <c r="AK268" s="125" t="str">
        <f t="shared" si="19"/>
        <v/>
      </c>
      <c r="AL268" s="125" t="str">
        <f>IF($Q268="","",IF(VLOOKUP($Q268,Events!A:AQ,AL$2,0)=1,AL$1,""))</f>
        <v/>
      </c>
      <c r="AM268" s="125" t="str">
        <f t="shared" si="20"/>
        <v/>
      </c>
      <c r="AN268" s="125" t="str">
        <f>IF($Q268="","",IF(VLOOKUP($Q268,Events!A:AQ,AN$2,0)=1,AN$1,""))</f>
        <v/>
      </c>
      <c r="AO268" s="125" t="str">
        <f t="shared" si="21"/>
        <v/>
      </c>
      <c r="AP268" s="125" t="str">
        <f>IF($Q268="","",IF(VLOOKUP($Q268,Events!A:AQ,AP$2,0)=1,AP$1,""))</f>
        <v/>
      </c>
      <c r="AQ268" s="125" t="str">
        <f t="shared" si="22"/>
        <v/>
      </c>
      <c r="AR268" s="125" t="str">
        <f>IF($Q268="","",IF(VLOOKUP($Q268,Events!A:AQ,AR$2,0)=1,AR$1,""))</f>
        <v/>
      </c>
      <c r="AS268" s="125" t="str">
        <f t="shared" si="23"/>
        <v/>
      </c>
      <c r="AT268" s="125" t="str">
        <f>IF($Q268="","",IF(VLOOKUP($Q268,Events!A:AQ,AT$2,0)=1,AT$1,""))</f>
        <v/>
      </c>
      <c r="AU268" s="2" t="str">
        <f t="shared" si="24"/>
        <v/>
      </c>
      <c r="AW268" s="2"/>
      <c r="AX268" s="2"/>
      <c r="AY268" s="2"/>
    </row>
    <row r="269">
      <c r="A269" s="2">
        <v>267.0</v>
      </c>
      <c r="B269" s="2">
        <f t="shared" si="4"/>
        <v>3</v>
      </c>
      <c r="C269" s="2" t="str">
        <f>Events!AF276</f>
        <v/>
      </c>
      <c r="D269" s="2">
        <f t="shared" si="5"/>
        <v>267</v>
      </c>
      <c r="E269" s="2"/>
      <c r="F269" s="120" t="str">
        <f t="shared" si="1"/>
        <v/>
      </c>
      <c r="G269" s="2"/>
      <c r="H269" s="123" t="str">
        <f t="shared" si="6"/>
        <v/>
      </c>
      <c r="I269" s="123" t="str">
        <f t="shared" ref="I269:J269" si="553">IF($Q269="","",U269)</f>
        <v/>
      </c>
      <c r="J269" s="123" t="str">
        <f t="shared" si="553"/>
        <v/>
      </c>
      <c r="K269" s="123" t="str">
        <f t="shared" si="8"/>
        <v/>
      </c>
      <c r="L269" s="123" t="str">
        <f t="shared" ref="L269:M269" si="554">IF($Q269="","",Y269)</f>
        <v/>
      </c>
      <c r="M269" s="123" t="str">
        <f t="shared" si="554"/>
        <v/>
      </c>
      <c r="N269" s="123" t="str">
        <f t="shared" si="10"/>
        <v/>
      </c>
      <c r="O269" s="123" t="str">
        <f t="shared" si="11"/>
        <v/>
      </c>
      <c r="P269" s="2"/>
      <c r="Q269" s="125" t="str">
        <f t="shared" si="12"/>
        <v/>
      </c>
      <c r="R269" s="125"/>
      <c r="S269" s="125" t="str">
        <f>IF($Q269="","","Year "&amp;VLOOKUP($Q269,Events!A:AM,S$2,0))</f>
        <v/>
      </c>
      <c r="T269" s="125" t="str">
        <f>IF($Q269="","",VLOOKUP($Q269,Events!A:AM,T$2,0))</f>
        <v/>
      </c>
      <c r="U269" s="125" t="str">
        <f>IF($Q269="","",VLOOKUP($Q269,Events!A:AM,U$2,0))</f>
        <v/>
      </c>
      <c r="V269" s="125" t="str">
        <f>IF($Q269="","",VLOOKUP($Q269,Events!A:AM,V$2,0))</f>
        <v/>
      </c>
      <c r="W269" s="125" t="str">
        <f t="shared" si="13"/>
        <v/>
      </c>
      <c r="X269" s="125" t="str">
        <f>IF($Q269="","",text(VLOOKUP($Q269,Events!A:AM,X$2,0),"MMM dd")&amp;" "&amp;VLOOKUP($Q269,Events!A:AM,X$2+1,0))</f>
        <v/>
      </c>
      <c r="Y269" s="127" t="str">
        <f>IF($Q269="","",TEXT(VLOOKUP($Q269,Events!A:AM,Y$2,0),"0000"))</f>
        <v/>
      </c>
      <c r="Z269" s="127" t="str">
        <f>IF($Q269="","",TEXT(VLOOKUP($Q269,Events!A:AM,Z$2,0),"00000"))</f>
        <v/>
      </c>
      <c r="AA269" s="125" t="str">
        <f t="shared" si="14"/>
        <v/>
      </c>
      <c r="AB269" s="125" t="str">
        <f>IF($Q269="","",VLOOKUP($Q269,Events!A:AM,AB$2,0))</f>
        <v/>
      </c>
      <c r="AC269" s="125" t="str">
        <f t="shared" si="15"/>
        <v/>
      </c>
      <c r="AD269" s="125" t="str">
        <f>IF($Q269="","",IF(VLOOKUP($Q269,Events!A:AQ,AD$2,0)=1,AD$1,""))</f>
        <v/>
      </c>
      <c r="AE269" s="125" t="str">
        <f t="shared" si="16"/>
        <v/>
      </c>
      <c r="AF269" s="125" t="str">
        <f>IF($Q269="","",IF(VLOOKUP($Q269,Events!A:AQ,AF$2,0)=1,AF$1,""))</f>
        <v/>
      </c>
      <c r="AG269" s="125" t="str">
        <f t="shared" si="17"/>
        <v/>
      </c>
      <c r="AH269" s="125" t="str">
        <f>IF($Q269="","",IF(VLOOKUP($Q269,Events!A:AQ,AH$2,0)=1,AH$1,""))</f>
        <v/>
      </c>
      <c r="AI269" s="125" t="str">
        <f t="shared" si="18"/>
        <v/>
      </c>
      <c r="AJ269" s="125" t="str">
        <f>IF($Q269="","",IF(VLOOKUP($Q269,Events!A:AQ,AJ$2,0)=1,AJ$1,""))</f>
        <v/>
      </c>
      <c r="AK269" s="125" t="str">
        <f t="shared" si="19"/>
        <v/>
      </c>
      <c r="AL269" s="125" t="str">
        <f>IF($Q269="","",IF(VLOOKUP($Q269,Events!A:AQ,AL$2,0)=1,AL$1,""))</f>
        <v/>
      </c>
      <c r="AM269" s="125" t="str">
        <f t="shared" si="20"/>
        <v/>
      </c>
      <c r="AN269" s="125" t="str">
        <f>IF($Q269="","",IF(VLOOKUP($Q269,Events!A:AQ,AN$2,0)=1,AN$1,""))</f>
        <v/>
      </c>
      <c r="AO269" s="125" t="str">
        <f t="shared" si="21"/>
        <v/>
      </c>
      <c r="AP269" s="125" t="str">
        <f>IF($Q269="","",IF(VLOOKUP($Q269,Events!A:AQ,AP$2,0)=1,AP$1,""))</f>
        <v/>
      </c>
      <c r="AQ269" s="125" t="str">
        <f t="shared" si="22"/>
        <v/>
      </c>
      <c r="AR269" s="125" t="str">
        <f>IF($Q269="","",IF(VLOOKUP($Q269,Events!A:AQ,AR$2,0)=1,AR$1,""))</f>
        <v/>
      </c>
      <c r="AS269" s="125" t="str">
        <f t="shared" si="23"/>
        <v/>
      </c>
      <c r="AT269" s="125" t="str">
        <f>IF($Q269="","",IF(VLOOKUP($Q269,Events!A:AQ,AT$2,0)=1,AT$1,""))</f>
        <v/>
      </c>
      <c r="AU269" s="2" t="str">
        <f t="shared" si="24"/>
        <v/>
      </c>
      <c r="AW269" s="2"/>
      <c r="AX269" s="2"/>
      <c r="AY269" s="2"/>
    </row>
    <row r="270">
      <c r="A270" s="2">
        <v>268.0</v>
      </c>
      <c r="B270" s="2">
        <f t="shared" si="4"/>
        <v>3</v>
      </c>
      <c r="C270" s="2" t="str">
        <f>Events!AF277</f>
        <v/>
      </c>
      <c r="D270" s="2">
        <f t="shared" si="5"/>
        <v>268</v>
      </c>
      <c r="E270" s="2"/>
      <c r="F270" s="120" t="str">
        <f t="shared" si="1"/>
        <v/>
      </c>
      <c r="G270" s="2"/>
      <c r="H270" s="123" t="str">
        <f t="shared" si="6"/>
        <v/>
      </c>
      <c r="I270" s="123" t="str">
        <f t="shared" ref="I270:J270" si="555">IF($Q270="","",U270)</f>
        <v/>
      </c>
      <c r="J270" s="123" t="str">
        <f t="shared" si="555"/>
        <v/>
      </c>
      <c r="K270" s="123" t="str">
        <f t="shared" si="8"/>
        <v/>
      </c>
      <c r="L270" s="123" t="str">
        <f t="shared" ref="L270:M270" si="556">IF($Q270="","",Y270)</f>
        <v/>
      </c>
      <c r="M270" s="123" t="str">
        <f t="shared" si="556"/>
        <v/>
      </c>
      <c r="N270" s="123" t="str">
        <f t="shared" si="10"/>
        <v/>
      </c>
      <c r="O270" s="123" t="str">
        <f t="shared" si="11"/>
        <v/>
      </c>
      <c r="P270" s="2"/>
      <c r="Q270" s="125" t="str">
        <f t="shared" si="12"/>
        <v/>
      </c>
      <c r="R270" s="125"/>
      <c r="S270" s="125" t="str">
        <f>IF($Q270="","","Year "&amp;VLOOKUP($Q270,Events!A:AM,S$2,0))</f>
        <v/>
      </c>
      <c r="T270" s="125" t="str">
        <f>IF($Q270="","",VLOOKUP($Q270,Events!A:AM,T$2,0))</f>
        <v/>
      </c>
      <c r="U270" s="125" t="str">
        <f>IF($Q270="","",VLOOKUP($Q270,Events!A:AM,U$2,0))</f>
        <v/>
      </c>
      <c r="V270" s="125" t="str">
        <f>IF($Q270="","",VLOOKUP($Q270,Events!A:AM,V$2,0))</f>
        <v/>
      </c>
      <c r="W270" s="125" t="str">
        <f t="shared" si="13"/>
        <v/>
      </c>
      <c r="X270" s="125" t="str">
        <f>IF($Q270="","",text(VLOOKUP($Q270,Events!A:AM,X$2,0),"MMM dd")&amp;" "&amp;VLOOKUP($Q270,Events!A:AM,X$2+1,0))</f>
        <v/>
      </c>
      <c r="Y270" s="127" t="str">
        <f>IF($Q270="","",TEXT(VLOOKUP($Q270,Events!A:AM,Y$2,0),"0000"))</f>
        <v/>
      </c>
      <c r="Z270" s="127" t="str">
        <f>IF($Q270="","",TEXT(VLOOKUP($Q270,Events!A:AM,Z$2,0),"00000"))</f>
        <v/>
      </c>
      <c r="AA270" s="125" t="str">
        <f t="shared" si="14"/>
        <v/>
      </c>
      <c r="AB270" s="125" t="str">
        <f>IF($Q270="","",VLOOKUP($Q270,Events!A:AM,AB$2,0))</f>
        <v/>
      </c>
      <c r="AC270" s="125" t="str">
        <f t="shared" si="15"/>
        <v/>
      </c>
      <c r="AD270" s="125" t="str">
        <f>IF($Q270="","",IF(VLOOKUP($Q270,Events!A:AQ,AD$2,0)=1,AD$1,""))</f>
        <v/>
      </c>
      <c r="AE270" s="125" t="str">
        <f t="shared" si="16"/>
        <v/>
      </c>
      <c r="AF270" s="125" t="str">
        <f>IF($Q270="","",IF(VLOOKUP($Q270,Events!A:AQ,AF$2,0)=1,AF$1,""))</f>
        <v/>
      </c>
      <c r="AG270" s="125" t="str">
        <f t="shared" si="17"/>
        <v/>
      </c>
      <c r="AH270" s="125" t="str">
        <f>IF($Q270="","",IF(VLOOKUP($Q270,Events!A:AQ,AH$2,0)=1,AH$1,""))</f>
        <v/>
      </c>
      <c r="AI270" s="125" t="str">
        <f t="shared" si="18"/>
        <v/>
      </c>
      <c r="AJ270" s="125" t="str">
        <f>IF($Q270="","",IF(VLOOKUP($Q270,Events!A:AQ,AJ$2,0)=1,AJ$1,""))</f>
        <v/>
      </c>
      <c r="AK270" s="125" t="str">
        <f t="shared" si="19"/>
        <v/>
      </c>
      <c r="AL270" s="125" t="str">
        <f>IF($Q270="","",IF(VLOOKUP($Q270,Events!A:AQ,AL$2,0)=1,AL$1,""))</f>
        <v/>
      </c>
      <c r="AM270" s="125" t="str">
        <f t="shared" si="20"/>
        <v/>
      </c>
      <c r="AN270" s="125" t="str">
        <f>IF($Q270="","",IF(VLOOKUP($Q270,Events!A:AQ,AN$2,0)=1,AN$1,""))</f>
        <v/>
      </c>
      <c r="AO270" s="125" t="str">
        <f t="shared" si="21"/>
        <v/>
      </c>
      <c r="AP270" s="125" t="str">
        <f>IF($Q270="","",IF(VLOOKUP($Q270,Events!A:AQ,AP$2,0)=1,AP$1,""))</f>
        <v/>
      </c>
      <c r="AQ270" s="125" t="str">
        <f t="shared" si="22"/>
        <v/>
      </c>
      <c r="AR270" s="125" t="str">
        <f>IF($Q270="","",IF(VLOOKUP($Q270,Events!A:AQ,AR$2,0)=1,AR$1,""))</f>
        <v/>
      </c>
      <c r="AS270" s="125" t="str">
        <f t="shared" si="23"/>
        <v/>
      </c>
      <c r="AT270" s="125" t="str">
        <f>IF($Q270="","",IF(VLOOKUP($Q270,Events!A:AQ,AT$2,0)=1,AT$1,""))</f>
        <v/>
      </c>
      <c r="AU270" s="2" t="str">
        <f t="shared" si="24"/>
        <v/>
      </c>
      <c r="AW270" s="2"/>
      <c r="AX270" s="2"/>
      <c r="AY270" s="2"/>
    </row>
    <row r="271">
      <c r="A271" s="2">
        <v>269.0</v>
      </c>
      <c r="B271" s="2">
        <f t="shared" si="4"/>
        <v>3</v>
      </c>
      <c r="C271" s="2" t="str">
        <f>Events!AF278</f>
        <v/>
      </c>
      <c r="D271" s="2">
        <f t="shared" si="5"/>
        <v>269</v>
      </c>
      <c r="E271" s="2"/>
      <c r="F271" s="120" t="str">
        <f t="shared" si="1"/>
        <v/>
      </c>
      <c r="G271" s="2"/>
      <c r="H271" s="123" t="str">
        <f t="shared" si="6"/>
        <v/>
      </c>
      <c r="I271" s="123" t="str">
        <f t="shared" ref="I271:J271" si="557">IF($Q271="","",U271)</f>
        <v/>
      </c>
      <c r="J271" s="123" t="str">
        <f t="shared" si="557"/>
        <v/>
      </c>
      <c r="K271" s="123" t="str">
        <f t="shared" si="8"/>
        <v/>
      </c>
      <c r="L271" s="123" t="str">
        <f t="shared" ref="L271:M271" si="558">IF($Q271="","",Y271)</f>
        <v/>
      </c>
      <c r="M271" s="123" t="str">
        <f t="shared" si="558"/>
        <v/>
      </c>
      <c r="N271" s="123" t="str">
        <f t="shared" si="10"/>
        <v/>
      </c>
      <c r="O271" s="123" t="str">
        <f t="shared" si="11"/>
        <v/>
      </c>
      <c r="P271" s="2"/>
      <c r="Q271" s="125" t="str">
        <f t="shared" si="12"/>
        <v/>
      </c>
      <c r="R271" s="125"/>
      <c r="S271" s="125" t="str">
        <f>IF($Q271="","","Year "&amp;VLOOKUP($Q271,Events!A:AM,S$2,0))</f>
        <v/>
      </c>
      <c r="T271" s="125" t="str">
        <f>IF($Q271="","",VLOOKUP($Q271,Events!A:AM,T$2,0))</f>
        <v/>
      </c>
      <c r="U271" s="125" t="str">
        <f>IF($Q271="","",VLOOKUP($Q271,Events!A:AM,U$2,0))</f>
        <v/>
      </c>
      <c r="V271" s="125" t="str">
        <f>IF($Q271="","",VLOOKUP($Q271,Events!A:AM,V$2,0))</f>
        <v/>
      </c>
      <c r="W271" s="125" t="str">
        <f t="shared" si="13"/>
        <v/>
      </c>
      <c r="X271" s="125" t="str">
        <f>IF($Q271="","",text(VLOOKUP($Q271,Events!A:AM,X$2,0),"MMM dd")&amp;" "&amp;VLOOKUP($Q271,Events!A:AM,X$2+1,0))</f>
        <v/>
      </c>
      <c r="Y271" s="127" t="str">
        <f>IF($Q271="","",TEXT(VLOOKUP($Q271,Events!A:AM,Y$2,0),"0000"))</f>
        <v/>
      </c>
      <c r="Z271" s="127" t="str">
        <f>IF($Q271="","",TEXT(VLOOKUP($Q271,Events!A:AM,Z$2,0),"00000"))</f>
        <v/>
      </c>
      <c r="AA271" s="125" t="str">
        <f t="shared" si="14"/>
        <v/>
      </c>
      <c r="AB271" s="125" t="str">
        <f>IF($Q271="","",VLOOKUP($Q271,Events!A:AM,AB$2,0))</f>
        <v/>
      </c>
      <c r="AC271" s="125" t="str">
        <f t="shared" si="15"/>
        <v/>
      </c>
      <c r="AD271" s="125" t="str">
        <f>IF($Q271="","",IF(VLOOKUP($Q271,Events!A:AQ,AD$2,0)=1,AD$1,""))</f>
        <v/>
      </c>
      <c r="AE271" s="125" t="str">
        <f t="shared" si="16"/>
        <v/>
      </c>
      <c r="AF271" s="125" t="str">
        <f>IF($Q271="","",IF(VLOOKUP($Q271,Events!A:AQ,AF$2,0)=1,AF$1,""))</f>
        <v/>
      </c>
      <c r="AG271" s="125" t="str">
        <f t="shared" si="17"/>
        <v/>
      </c>
      <c r="AH271" s="125" t="str">
        <f>IF($Q271="","",IF(VLOOKUP($Q271,Events!A:AQ,AH$2,0)=1,AH$1,""))</f>
        <v/>
      </c>
      <c r="AI271" s="125" t="str">
        <f t="shared" si="18"/>
        <v/>
      </c>
      <c r="AJ271" s="125" t="str">
        <f>IF($Q271="","",IF(VLOOKUP($Q271,Events!A:AQ,AJ$2,0)=1,AJ$1,""))</f>
        <v/>
      </c>
      <c r="AK271" s="125" t="str">
        <f t="shared" si="19"/>
        <v/>
      </c>
      <c r="AL271" s="125" t="str">
        <f>IF($Q271="","",IF(VLOOKUP($Q271,Events!A:AQ,AL$2,0)=1,AL$1,""))</f>
        <v/>
      </c>
      <c r="AM271" s="125" t="str">
        <f t="shared" si="20"/>
        <v/>
      </c>
      <c r="AN271" s="125" t="str">
        <f>IF($Q271="","",IF(VLOOKUP($Q271,Events!A:AQ,AN$2,0)=1,AN$1,""))</f>
        <v/>
      </c>
      <c r="AO271" s="125" t="str">
        <f t="shared" si="21"/>
        <v/>
      </c>
      <c r="AP271" s="125" t="str">
        <f>IF($Q271="","",IF(VLOOKUP($Q271,Events!A:AQ,AP$2,0)=1,AP$1,""))</f>
        <v/>
      </c>
      <c r="AQ271" s="125" t="str">
        <f t="shared" si="22"/>
        <v/>
      </c>
      <c r="AR271" s="125" t="str">
        <f>IF($Q271="","",IF(VLOOKUP($Q271,Events!A:AQ,AR$2,0)=1,AR$1,""))</f>
        <v/>
      </c>
      <c r="AS271" s="125" t="str">
        <f t="shared" si="23"/>
        <v/>
      </c>
      <c r="AT271" s="125" t="str">
        <f>IF($Q271="","",IF(VLOOKUP($Q271,Events!A:AQ,AT$2,0)=1,AT$1,""))</f>
        <v/>
      </c>
      <c r="AU271" s="2" t="str">
        <f t="shared" si="24"/>
        <v/>
      </c>
      <c r="AW271" s="2"/>
      <c r="AX271" s="2"/>
      <c r="AY271" s="2"/>
    </row>
    <row r="272">
      <c r="A272" s="2">
        <v>270.0</v>
      </c>
      <c r="B272" s="2">
        <f t="shared" si="4"/>
        <v>3</v>
      </c>
      <c r="C272" s="2" t="str">
        <f>Events!AF279</f>
        <v/>
      </c>
      <c r="D272" s="2">
        <f t="shared" si="5"/>
        <v>270</v>
      </c>
      <c r="E272" s="2"/>
      <c r="F272" s="120" t="str">
        <f t="shared" si="1"/>
        <v/>
      </c>
      <c r="G272" s="2"/>
      <c r="H272" s="123" t="str">
        <f t="shared" si="6"/>
        <v/>
      </c>
      <c r="I272" s="123" t="str">
        <f t="shared" ref="I272:J272" si="559">IF($Q272="","",U272)</f>
        <v/>
      </c>
      <c r="J272" s="123" t="str">
        <f t="shared" si="559"/>
        <v/>
      </c>
      <c r="K272" s="123" t="str">
        <f t="shared" si="8"/>
        <v/>
      </c>
      <c r="L272" s="123" t="str">
        <f t="shared" ref="L272:M272" si="560">IF($Q272="","",Y272)</f>
        <v/>
      </c>
      <c r="M272" s="123" t="str">
        <f t="shared" si="560"/>
        <v/>
      </c>
      <c r="N272" s="123" t="str">
        <f t="shared" si="10"/>
        <v/>
      </c>
      <c r="O272" s="123" t="str">
        <f t="shared" si="11"/>
        <v/>
      </c>
      <c r="P272" s="2"/>
      <c r="Q272" s="125" t="str">
        <f t="shared" si="12"/>
        <v/>
      </c>
      <c r="R272" s="125"/>
      <c r="S272" s="125" t="str">
        <f>IF($Q272="","","Year "&amp;VLOOKUP($Q272,Events!A:AM,S$2,0))</f>
        <v/>
      </c>
      <c r="T272" s="125" t="str">
        <f>IF($Q272="","",VLOOKUP($Q272,Events!A:AM,T$2,0))</f>
        <v/>
      </c>
      <c r="U272" s="125" t="str">
        <f>IF($Q272="","",VLOOKUP($Q272,Events!A:AM,U$2,0))</f>
        <v/>
      </c>
      <c r="V272" s="125" t="str">
        <f>IF($Q272="","",VLOOKUP($Q272,Events!A:AM,V$2,0))</f>
        <v/>
      </c>
      <c r="W272" s="125" t="str">
        <f t="shared" si="13"/>
        <v/>
      </c>
      <c r="X272" s="125" t="str">
        <f>IF($Q272="","",text(VLOOKUP($Q272,Events!A:AM,X$2,0),"MMM dd")&amp;" "&amp;VLOOKUP($Q272,Events!A:AM,X$2+1,0))</f>
        <v/>
      </c>
      <c r="Y272" s="127" t="str">
        <f>IF($Q272="","",TEXT(VLOOKUP($Q272,Events!A:AM,Y$2,0),"0000"))</f>
        <v/>
      </c>
      <c r="Z272" s="127" t="str">
        <f>IF($Q272="","",TEXT(VLOOKUP($Q272,Events!A:AM,Z$2,0),"00000"))</f>
        <v/>
      </c>
      <c r="AA272" s="125" t="str">
        <f t="shared" si="14"/>
        <v/>
      </c>
      <c r="AB272" s="125" t="str">
        <f>IF($Q272="","",VLOOKUP($Q272,Events!A:AM,AB$2,0))</f>
        <v/>
      </c>
      <c r="AC272" s="125" t="str">
        <f t="shared" si="15"/>
        <v/>
      </c>
      <c r="AD272" s="125" t="str">
        <f>IF($Q272="","",IF(VLOOKUP($Q272,Events!A:AQ,AD$2,0)=1,AD$1,""))</f>
        <v/>
      </c>
      <c r="AE272" s="125" t="str">
        <f t="shared" si="16"/>
        <v/>
      </c>
      <c r="AF272" s="125" t="str">
        <f>IF($Q272="","",IF(VLOOKUP($Q272,Events!A:AQ,AF$2,0)=1,AF$1,""))</f>
        <v/>
      </c>
      <c r="AG272" s="125" t="str">
        <f t="shared" si="17"/>
        <v/>
      </c>
      <c r="AH272" s="125" t="str">
        <f>IF($Q272="","",IF(VLOOKUP($Q272,Events!A:AQ,AH$2,0)=1,AH$1,""))</f>
        <v/>
      </c>
      <c r="AI272" s="125" t="str">
        <f t="shared" si="18"/>
        <v/>
      </c>
      <c r="AJ272" s="125" t="str">
        <f>IF($Q272="","",IF(VLOOKUP($Q272,Events!A:AQ,AJ$2,0)=1,AJ$1,""))</f>
        <v/>
      </c>
      <c r="AK272" s="125" t="str">
        <f t="shared" si="19"/>
        <v/>
      </c>
      <c r="AL272" s="125" t="str">
        <f>IF($Q272="","",IF(VLOOKUP($Q272,Events!A:AQ,AL$2,0)=1,AL$1,""))</f>
        <v/>
      </c>
      <c r="AM272" s="125" t="str">
        <f t="shared" si="20"/>
        <v/>
      </c>
      <c r="AN272" s="125" t="str">
        <f>IF($Q272="","",IF(VLOOKUP($Q272,Events!A:AQ,AN$2,0)=1,AN$1,""))</f>
        <v/>
      </c>
      <c r="AO272" s="125" t="str">
        <f t="shared" si="21"/>
        <v/>
      </c>
      <c r="AP272" s="125" t="str">
        <f>IF($Q272="","",IF(VLOOKUP($Q272,Events!A:AQ,AP$2,0)=1,AP$1,""))</f>
        <v/>
      </c>
      <c r="AQ272" s="125" t="str">
        <f t="shared" si="22"/>
        <v/>
      </c>
      <c r="AR272" s="125" t="str">
        <f>IF($Q272="","",IF(VLOOKUP($Q272,Events!A:AQ,AR$2,0)=1,AR$1,""))</f>
        <v/>
      </c>
      <c r="AS272" s="125" t="str">
        <f t="shared" si="23"/>
        <v/>
      </c>
      <c r="AT272" s="125" t="str">
        <f>IF($Q272="","",IF(VLOOKUP($Q272,Events!A:AQ,AT$2,0)=1,AT$1,""))</f>
        <v/>
      </c>
      <c r="AU272" s="2" t="str">
        <f t="shared" si="24"/>
        <v/>
      </c>
      <c r="AW272" s="2"/>
      <c r="AX272" s="2"/>
      <c r="AY272" s="2"/>
      <c r="AZ272" s="2"/>
      <c r="BA272" s="2"/>
    </row>
    <row r="273">
      <c r="A273" s="2">
        <v>271.0</v>
      </c>
      <c r="B273" s="2">
        <f t="shared" si="4"/>
        <v>3</v>
      </c>
      <c r="C273" s="2" t="str">
        <f>Events!AF280</f>
        <v/>
      </c>
      <c r="D273" s="2">
        <f t="shared" si="5"/>
        <v>271</v>
      </c>
      <c r="E273" s="2"/>
      <c r="F273" s="120" t="str">
        <f t="shared" si="1"/>
        <v/>
      </c>
      <c r="G273" s="2"/>
      <c r="H273" s="123" t="str">
        <f t="shared" si="6"/>
        <v/>
      </c>
      <c r="I273" s="123" t="str">
        <f t="shared" ref="I273:J273" si="561">IF($Q273="","",U273)</f>
        <v/>
      </c>
      <c r="J273" s="123" t="str">
        <f t="shared" si="561"/>
        <v/>
      </c>
      <c r="K273" s="123" t="str">
        <f t="shared" si="8"/>
        <v/>
      </c>
      <c r="L273" s="123" t="str">
        <f t="shared" ref="L273:M273" si="562">IF($Q273="","",Y273)</f>
        <v/>
      </c>
      <c r="M273" s="123" t="str">
        <f t="shared" si="562"/>
        <v/>
      </c>
      <c r="N273" s="123" t="str">
        <f t="shared" si="10"/>
        <v/>
      </c>
      <c r="O273" s="123" t="str">
        <f t="shared" si="11"/>
        <v/>
      </c>
      <c r="P273" s="2"/>
      <c r="Q273" s="125" t="str">
        <f t="shared" si="12"/>
        <v/>
      </c>
      <c r="R273" s="125"/>
      <c r="S273" s="125" t="str">
        <f>IF($Q273="","","Year "&amp;VLOOKUP($Q273,Events!A:AM,S$2,0))</f>
        <v/>
      </c>
      <c r="T273" s="125" t="str">
        <f>IF($Q273="","",VLOOKUP($Q273,Events!A:AM,T$2,0))</f>
        <v/>
      </c>
      <c r="U273" s="125" t="str">
        <f>IF($Q273="","",VLOOKUP($Q273,Events!A:AM,U$2,0))</f>
        <v/>
      </c>
      <c r="V273" s="125" t="str">
        <f>IF($Q273="","",VLOOKUP($Q273,Events!A:AM,V$2,0))</f>
        <v/>
      </c>
      <c r="W273" s="125" t="str">
        <f t="shared" si="13"/>
        <v/>
      </c>
      <c r="X273" s="125" t="str">
        <f>IF($Q273="","",text(VLOOKUP($Q273,Events!A:AM,X$2,0),"MMM dd")&amp;" "&amp;VLOOKUP($Q273,Events!A:AM,X$2+1,0))</f>
        <v/>
      </c>
      <c r="Y273" s="127" t="str">
        <f>IF($Q273="","",TEXT(VLOOKUP($Q273,Events!A:AM,Y$2,0),"0000"))</f>
        <v/>
      </c>
      <c r="Z273" s="127" t="str">
        <f>IF($Q273="","",TEXT(VLOOKUP($Q273,Events!A:AM,Z$2,0),"00000"))</f>
        <v/>
      </c>
      <c r="AA273" s="125" t="str">
        <f t="shared" si="14"/>
        <v/>
      </c>
      <c r="AB273" s="125" t="str">
        <f>IF($Q273="","",VLOOKUP($Q273,Events!A:AM,AB$2,0))</f>
        <v/>
      </c>
      <c r="AC273" s="125" t="str">
        <f t="shared" si="15"/>
        <v/>
      </c>
      <c r="AD273" s="125" t="str">
        <f>IF($Q273="","",IF(VLOOKUP($Q273,Events!A:AQ,AD$2,0)=1,AD$1,""))</f>
        <v/>
      </c>
      <c r="AE273" s="125" t="str">
        <f t="shared" si="16"/>
        <v/>
      </c>
      <c r="AF273" s="125" t="str">
        <f>IF($Q273="","",IF(VLOOKUP($Q273,Events!A:AQ,AF$2,0)=1,AF$1,""))</f>
        <v/>
      </c>
      <c r="AG273" s="125" t="str">
        <f t="shared" si="17"/>
        <v/>
      </c>
      <c r="AH273" s="125" t="str">
        <f>IF($Q273="","",IF(VLOOKUP($Q273,Events!A:AQ,AH$2,0)=1,AH$1,""))</f>
        <v/>
      </c>
      <c r="AI273" s="125" t="str">
        <f t="shared" si="18"/>
        <v/>
      </c>
      <c r="AJ273" s="125" t="str">
        <f>IF($Q273="","",IF(VLOOKUP($Q273,Events!A:AQ,AJ$2,0)=1,AJ$1,""))</f>
        <v/>
      </c>
      <c r="AK273" s="125" t="str">
        <f t="shared" si="19"/>
        <v/>
      </c>
      <c r="AL273" s="125" t="str">
        <f>IF($Q273="","",IF(VLOOKUP($Q273,Events!A:AQ,AL$2,0)=1,AL$1,""))</f>
        <v/>
      </c>
      <c r="AM273" s="125" t="str">
        <f t="shared" si="20"/>
        <v/>
      </c>
      <c r="AN273" s="125" t="str">
        <f>IF($Q273="","",IF(VLOOKUP($Q273,Events!A:AQ,AN$2,0)=1,AN$1,""))</f>
        <v/>
      </c>
      <c r="AO273" s="125" t="str">
        <f t="shared" si="21"/>
        <v/>
      </c>
      <c r="AP273" s="125" t="str">
        <f>IF($Q273="","",IF(VLOOKUP($Q273,Events!A:AQ,AP$2,0)=1,AP$1,""))</f>
        <v/>
      </c>
      <c r="AQ273" s="125" t="str">
        <f t="shared" si="22"/>
        <v/>
      </c>
      <c r="AR273" s="125" t="str">
        <f>IF($Q273="","",IF(VLOOKUP($Q273,Events!A:AQ,AR$2,0)=1,AR$1,""))</f>
        <v/>
      </c>
      <c r="AS273" s="125" t="str">
        <f t="shared" si="23"/>
        <v/>
      </c>
      <c r="AT273" s="125" t="str">
        <f>IF($Q273="","",IF(VLOOKUP($Q273,Events!A:AQ,AT$2,0)=1,AT$1,""))</f>
        <v/>
      </c>
      <c r="AU273" s="2" t="str">
        <f t="shared" si="24"/>
        <v/>
      </c>
      <c r="AW273" s="2"/>
      <c r="AX273" s="2"/>
      <c r="AY273" s="2"/>
    </row>
    <row r="274">
      <c r="A274" s="2">
        <v>272.0</v>
      </c>
      <c r="B274" s="2">
        <f t="shared" si="4"/>
        <v>3</v>
      </c>
      <c r="C274" s="2" t="str">
        <f>Events!AF281</f>
        <v/>
      </c>
      <c r="D274" s="2">
        <f t="shared" si="5"/>
        <v>272</v>
      </c>
      <c r="E274" s="2"/>
      <c r="F274" s="120" t="str">
        <f t="shared" si="1"/>
        <v/>
      </c>
      <c r="G274" s="2"/>
      <c r="H274" s="123" t="str">
        <f t="shared" si="6"/>
        <v/>
      </c>
      <c r="I274" s="123" t="str">
        <f t="shared" ref="I274:J274" si="563">IF($Q274="","",U274)</f>
        <v/>
      </c>
      <c r="J274" s="123" t="str">
        <f t="shared" si="563"/>
        <v/>
      </c>
      <c r="K274" s="123" t="str">
        <f t="shared" si="8"/>
        <v/>
      </c>
      <c r="L274" s="123" t="str">
        <f t="shared" ref="L274:M274" si="564">IF($Q274="","",Y274)</f>
        <v/>
      </c>
      <c r="M274" s="123" t="str">
        <f t="shared" si="564"/>
        <v/>
      </c>
      <c r="N274" s="123" t="str">
        <f t="shared" si="10"/>
        <v/>
      </c>
      <c r="O274" s="123" t="str">
        <f t="shared" si="11"/>
        <v/>
      </c>
      <c r="P274" s="2"/>
      <c r="Q274" s="125" t="str">
        <f t="shared" si="12"/>
        <v/>
      </c>
      <c r="R274" s="125"/>
      <c r="S274" s="125" t="str">
        <f>IF($Q274="","","Year "&amp;VLOOKUP($Q274,Events!A:AM,S$2,0))</f>
        <v/>
      </c>
      <c r="T274" s="125" t="str">
        <f>IF($Q274="","",VLOOKUP($Q274,Events!A:AM,T$2,0))</f>
        <v/>
      </c>
      <c r="U274" s="125" t="str">
        <f>IF($Q274="","",VLOOKUP($Q274,Events!A:AM,U$2,0))</f>
        <v/>
      </c>
      <c r="V274" s="125" t="str">
        <f>IF($Q274="","",VLOOKUP($Q274,Events!A:AM,V$2,0))</f>
        <v/>
      </c>
      <c r="W274" s="125" t="str">
        <f t="shared" si="13"/>
        <v/>
      </c>
      <c r="X274" s="125" t="str">
        <f>IF($Q274="","",text(VLOOKUP($Q274,Events!A:AM,X$2,0),"MMM dd")&amp;" "&amp;VLOOKUP($Q274,Events!A:AM,X$2+1,0))</f>
        <v/>
      </c>
      <c r="Y274" s="127" t="str">
        <f>IF($Q274="","",TEXT(VLOOKUP($Q274,Events!A:AM,Y$2,0),"0000"))</f>
        <v/>
      </c>
      <c r="Z274" s="127" t="str">
        <f>IF($Q274="","",TEXT(VLOOKUP($Q274,Events!A:AM,Z$2,0),"00000"))</f>
        <v/>
      </c>
      <c r="AA274" s="125" t="str">
        <f t="shared" si="14"/>
        <v/>
      </c>
      <c r="AB274" s="125" t="str">
        <f>IF($Q274="","",VLOOKUP($Q274,Events!A:AM,AB$2,0))</f>
        <v/>
      </c>
      <c r="AC274" s="125" t="str">
        <f t="shared" si="15"/>
        <v/>
      </c>
      <c r="AD274" s="125" t="str">
        <f>IF($Q274="","",IF(VLOOKUP($Q274,Events!A:AQ,AD$2,0)=1,AD$1,""))</f>
        <v/>
      </c>
      <c r="AE274" s="125" t="str">
        <f t="shared" si="16"/>
        <v/>
      </c>
      <c r="AF274" s="125" t="str">
        <f>IF($Q274="","",IF(VLOOKUP($Q274,Events!A:AQ,AF$2,0)=1,AF$1,""))</f>
        <v/>
      </c>
      <c r="AG274" s="125" t="str">
        <f t="shared" si="17"/>
        <v/>
      </c>
      <c r="AH274" s="125" t="str">
        <f>IF($Q274="","",IF(VLOOKUP($Q274,Events!A:AQ,AH$2,0)=1,AH$1,""))</f>
        <v/>
      </c>
      <c r="AI274" s="125" t="str">
        <f t="shared" si="18"/>
        <v/>
      </c>
      <c r="AJ274" s="125" t="str">
        <f>IF($Q274="","",IF(VLOOKUP($Q274,Events!A:AQ,AJ$2,0)=1,AJ$1,""))</f>
        <v/>
      </c>
      <c r="AK274" s="125" t="str">
        <f t="shared" si="19"/>
        <v/>
      </c>
      <c r="AL274" s="125" t="str">
        <f>IF($Q274="","",IF(VLOOKUP($Q274,Events!A:AQ,AL$2,0)=1,AL$1,""))</f>
        <v/>
      </c>
      <c r="AM274" s="125" t="str">
        <f t="shared" si="20"/>
        <v/>
      </c>
      <c r="AN274" s="125" t="str">
        <f>IF($Q274="","",IF(VLOOKUP($Q274,Events!A:AQ,AN$2,0)=1,AN$1,""))</f>
        <v/>
      </c>
      <c r="AO274" s="125" t="str">
        <f t="shared" si="21"/>
        <v/>
      </c>
      <c r="AP274" s="125" t="str">
        <f>IF($Q274="","",IF(VLOOKUP($Q274,Events!A:AQ,AP$2,0)=1,AP$1,""))</f>
        <v/>
      </c>
      <c r="AQ274" s="125" t="str">
        <f t="shared" si="22"/>
        <v/>
      </c>
      <c r="AR274" s="125" t="str">
        <f>IF($Q274="","",IF(VLOOKUP($Q274,Events!A:AQ,AR$2,0)=1,AR$1,""))</f>
        <v/>
      </c>
      <c r="AS274" s="125" t="str">
        <f t="shared" si="23"/>
        <v/>
      </c>
      <c r="AT274" s="125" t="str">
        <f>IF($Q274="","",IF(VLOOKUP($Q274,Events!A:AQ,AT$2,0)=1,AT$1,""))</f>
        <v/>
      </c>
      <c r="AU274" s="2" t="str">
        <f t="shared" si="24"/>
        <v/>
      </c>
      <c r="AW274" s="2"/>
      <c r="AX274" s="2"/>
      <c r="AY274" s="128"/>
    </row>
    <row r="275">
      <c r="A275" s="2">
        <v>273.0</v>
      </c>
      <c r="B275" s="2">
        <f t="shared" si="4"/>
        <v>3</v>
      </c>
      <c r="C275" s="2" t="str">
        <f>Events!AF282</f>
        <v/>
      </c>
      <c r="D275" s="2">
        <f t="shared" si="5"/>
        <v>273</v>
      </c>
      <c r="E275" s="2"/>
      <c r="F275" s="120" t="str">
        <f t="shared" si="1"/>
        <v/>
      </c>
      <c r="G275" s="2"/>
      <c r="H275" s="123" t="str">
        <f t="shared" si="6"/>
        <v/>
      </c>
      <c r="I275" s="123" t="str">
        <f t="shared" ref="I275:J275" si="565">IF($Q275="","",U275)</f>
        <v/>
      </c>
      <c r="J275" s="123" t="str">
        <f t="shared" si="565"/>
        <v/>
      </c>
      <c r="K275" s="123" t="str">
        <f t="shared" si="8"/>
        <v/>
      </c>
      <c r="L275" s="123" t="str">
        <f t="shared" ref="L275:M275" si="566">IF($Q275="","",Y275)</f>
        <v/>
      </c>
      <c r="M275" s="123" t="str">
        <f t="shared" si="566"/>
        <v/>
      </c>
      <c r="N275" s="123" t="str">
        <f t="shared" si="10"/>
        <v/>
      </c>
      <c r="O275" s="123" t="str">
        <f t="shared" si="11"/>
        <v/>
      </c>
      <c r="P275" s="2"/>
      <c r="Q275" s="125" t="str">
        <f t="shared" si="12"/>
        <v/>
      </c>
      <c r="R275" s="125"/>
      <c r="S275" s="125" t="str">
        <f>IF($Q275="","","Year "&amp;VLOOKUP($Q275,Events!A:AM,S$2,0))</f>
        <v/>
      </c>
      <c r="T275" s="125" t="str">
        <f>IF($Q275="","",VLOOKUP($Q275,Events!A:AM,T$2,0))</f>
        <v/>
      </c>
      <c r="U275" s="125" t="str">
        <f>IF($Q275="","",VLOOKUP($Q275,Events!A:AM,U$2,0))</f>
        <v/>
      </c>
      <c r="V275" s="125" t="str">
        <f>IF($Q275="","",VLOOKUP($Q275,Events!A:AM,V$2,0))</f>
        <v/>
      </c>
      <c r="W275" s="125" t="str">
        <f t="shared" si="13"/>
        <v/>
      </c>
      <c r="X275" s="125" t="str">
        <f>IF($Q275="","",text(VLOOKUP($Q275,Events!A:AM,X$2,0),"MMM dd")&amp;" "&amp;VLOOKUP($Q275,Events!A:AM,X$2+1,0))</f>
        <v/>
      </c>
      <c r="Y275" s="127" t="str">
        <f>IF($Q275="","",TEXT(VLOOKUP($Q275,Events!A:AM,Y$2,0),"0000"))</f>
        <v/>
      </c>
      <c r="Z275" s="127" t="str">
        <f>IF($Q275="","",TEXT(VLOOKUP($Q275,Events!A:AM,Z$2,0),"00000"))</f>
        <v/>
      </c>
      <c r="AA275" s="125" t="str">
        <f t="shared" si="14"/>
        <v/>
      </c>
      <c r="AB275" s="125" t="str">
        <f>IF($Q275="","",VLOOKUP($Q275,Events!A:AM,AB$2,0))</f>
        <v/>
      </c>
      <c r="AC275" s="125" t="str">
        <f t="shared" si="15"/>
        <v/>
      </c>
      <c r="AD275" s="125" t="str">
        <f>IF($Q275="","",IF(VLOOKUP($Q275,Events!A:AQ,AD$2,0)=1,AD$1,""))</f>
        <v/>
      </c>
      <c r="AE275" s="125" t="str">
        <f t="shared" si="16"/>
        <v/>
      </c>
      <c r="AF275" s="125" t="str">
        <f>IF($Q275="","",IF(VLOOKUP($Q275,Events!A:AQ,AF$2,0)=1,AF$1,""))</f>
        <v/>
      </c>
      <c r="AG275" s="125" t="str">
        <f t="shared" si="17"/>
        <v/>
      </c>
      <c r="AH275" s="125" t="str">
        <f>IF($Q275="","",IF(VLOOKUP($Q275,Events!A:AQ,AH$2,0)=1,AH$1,""))</f>
        <v/>
      </c>
      <c r="AI275" s="125" t="str">
        <f t="shared" si="18"/>
        <v/>
      </c>
      <c r="AJ275" s="125" t="str">
        <f>IF($Q275="","",IF(VLOOKUP($Q275,Events!A:AQ,AJ$2,0)=1,AJ$1,""))</f>
        <v/>
      </c>
      <c r="AK275" s="125" t="str">
        <f t="shared" si="19"/>
        <v/>
      </c>
      <c r="AL275" s="125" t="str">
        <f>IF($Q275="","",IF(VLOOKUP($Q275,Events!A:AQ,AL$2,0)=1,AL$1,""))</f>
        <v/>
      </c>
      <c r="AM275" s="125" t="str">
        <f t="shared" si="20"/>
        <v/>
      </c>
      <c r="AN275" s="125" t="str">
        <f>IF($Q275="","",IF(VLOOKUP($Q275,Events!A:AQ,AN$2,0)=1,AN$1,""))</f>
        <v/>
      </c>
      <c r="AO275" s="125" t="str">
        <f t="shared" si="21"/>
        <v/>
      </c>
      <c r="AP275" s="125" t="str">
        <f>IF($Q275="","",IF(VLOOKUP($Q275,Events!A:AQ,AP$2,0)=1,AP$1,""))</f>
        <v/>
      </c>
      <c r="AQ275" s="125" t="str">
        <f t="shared" si="22"/>
        <v/>
      </c>
      <c r="AR275" s="125" t="str">
        <f>IF($Q275="","",IF(VLOOKUP($Q275,Events!A:AQ,AR$2,0)=1,AR$1,""))</f>
        <v/>
      </c>
      <c r="AS275" s="125" t="str">
        <f t="shared" si="23"/>
        <v/>
      </c>
      <c r="AT275" s="125" t="str">
        <f>IF($Q275="","",IF(VLOOKUP($Q275,Events!A:AQ,AT$2,0)=1,AT$1,""))</f>
        <v/>
      </c>
      <c r="AU275" s="2" t="str">
        <f t="shared" si="24"/>
        <v/>
      </c>
      <c r="AW275" s="2"/>
      <c r="AX275" s="2"/>
      <c r="AY275" s="2"/>
    </row>
    <row r="276">
      <c r="A276" s="2">
        <v>274.0</v>
      </c>
      <c r="B276" s="2">
        <f t="shared" si="4"/>
        <v>3</v>
      </c>
      <c r="C276" s="2" t="str">
        <f>Events!AF283</f>
        <v/>
      </c>
      <c r="D276" s="2">
        <f t="shared" si="5"/>
        <v>274</v>
      </c>
      <c r="E276" s="2"/>
      <c r="F276" s="120" t="str">
        <f t="shared" si="1"/>
        <v/>
      </c>
      <c r="G276" s="2"/>
      <c r="H276" s="123" t="str">
        <f t="shared" si="6"/>
        <v/>
      </c>
      <c r="I276" s="123" t="str">
        <f t="shared" ref="I276:J276" si="567">IF($Q276="","",U276)</f>
        <v/>
      </c>
      <c r="J276" s="123" t="str">
        <f t="shared" si="567"/>
        <v/>
      </c>
      <c r="K276" s="123" t="str">
        <f t="shared" si="8"/>
        <v/>
      </c>
      <c r="L276" s="123" t="str">
        <f t="shared" ref="L276:M276" si="568">IF($Q276="","",Y276)</f>
        <v/>
      </c>
      <c r="M276" s="123" t="str">
        <f t="shared" si="568"/>
        <v/>
      </c>
      <c r="N276" s="123" t="str">
        <f t="shared" si="10"/>
        <v/>
      </c>
      <c r="O276" s="123" t="str">
        <f t="shared" si="11"/>
        <v/>
      </c>
      <c r="P276" s="2"/>
      <c r="Q276" s="125" t="str">
        <f t="shared" si="12"/>
        <v/>
      </c>
      <c r="R276" s="125"/>
      <c r="S276" s="125" t="str">
        <f>IF($Q276="","","Year "&amp;VLOOKUP($Q276,Events!A:AM,S$2,0))</f>
        <v/>
      </c>
      <c r="T276" s="125" t="str">
        <f>IF($Q276="","",VLOOKUP($Q276,Events!A:AM,T$2,0))</f>
        <v/>
      </c>
      <c r="U276" s="125" t="str">
        <f>IF($Q276="","",VLOOKUP($Q276,Events!A:AM,U$2,0))</f>
        <v/>
      </c>
      <c r="V276" s="125" t="str">
        <f>IF($Q276="","",VLOOKUP($Q276,Events!A:AM,V$2,0))</f>
        <v/>
      </c>
      <c r="W276" s="125" t="str">
        <f t="shared" si="13"/>
        <v/>
      </c>
      <c r="X276" s="125" t="str">
        <f>IF($Q276="","",text(VLOOKUP($Q276,Events!A:AM,X$2,0),"MMM dd")&amp;" "&amp;VLOOKUP($Q276,Events!A:AM,X$2+1,0))</f>
        <v/>
      </c>
      <c r="Y276" s="127" t="str">
        <f>IF($Q276="","",TEXT(VLOOKUP($Q276,Events!A:AM,Y$2,0),"0000"))</f>
        <v/>
      </c>
      <c r="Z276" s="127" t="str">
        <f>IF($Q276="","",TEXT(VLOOKUP($Q276,Events!A:AM,Z$2,0),"00000"))</f>
        <v/>
      </c>
      <c r="AA276" s="125" t="str">
        <f t="shared" si="14"/>
        <v/>
      </c>
      <c r="AB276" s="125" t="str">
        <f>IF($Q276="","",VLOOKUP($Q276,Events!A:AM,AB$2,0))</f>
        <v/>
      </c>
      <c r="AC276" s="125" t="str">
        <f t="shared" si="15"/>
        <v/>
      </c>
      <c r="AD276" s="125" t="str">
        <f>IF($Q276="","",IF(VLOOKUP($Q276,Events!A:AQ,AD$2,0)=1,AD$1,""))</f>
        <v/>
      </c>
      <c r="AE276" s="125" t="str">
        <f t="shared" si="16"/>
        <v/>
      </c>
      <c r="AF276" s="125" t="str">
        <f>IF($Q276="","",IF(VLOOKUP($Q276,Events!A:AQ,AF$2,0)=1,AF$1,""))</f>
        <v/>
      </c>
      <c r="AG276" s="125" t="str">
        <f t="shared" si="17"/>
        <v/>
      </c>
      <c r="AH276" s="125" t="str">
        <f>IF($Q276="","",IF(VLOOKUP($Q276,Events!A:AQ,AH$2,0)=1,AH$1,""))</f>
        <v/>
      </c>
      <c r="AI276" s="125" t="str">
        <f t="shared" si="18"/>
        <v/>
      </c>
      <c r="AJ276" s="125" t="str">
        <f>IF($Q276="","",IF(VLOOKUP($Q276,Events!A:AQ,AJ$2,0)=1,AJ$1,""))</f>
        <v/>
      </c>
      <c r="AK276" s="125" t="str">
        <f t="shared" si="19"/>
        <v/>
      </c>
      <c r="AL276" s="125" t="str">
        <f>IF($Q276="","",IF(VLOOKUP($Q276,Events!A:AQ,AL$2,0)=1,AL$1,""))</f>
        <v/>
      </c>
      <c r="AM276" s="125" t="str">
        <f t="shared" si="20"/>
        <v/>
      </c>
      <c r="AN276" s="125" t="str">
        <f>IF($Q276="","",IF(VLOOKUP($Q276,Events!A:AQ,AN$2,0)=1,AN$1,""))</f>
        <v/>
      </c>
      <c r="AO276" s="125" t="str">
        <f t="shared" si="21"/>
        <v/>
      </c>
      <c r="AP276" s="125" t="str">
        <f>IF($Q276="","",IF(VLOOKUP($Q276,Events!A:AQ,AP$2,0)=1,AP$1,""))</f>
        <v/>
      </c>
      <c r="AQ276" s="125" t="str">
        <f t="shared" si="22"/>
        <v/>
      </c>
      <c r="AR276" s="125" t="str">
        <f>IF($Q276="","",IF(VLOOKUP($Q276,Events!A:AQ,AR$2,0)=1,AR$1,""))</f>
        <v/>
      </c>
      <c r="AS276" s="125" t="str">
        <f t="shared" si="23"/>
        <v/>
      </c>
      <c r="AT276" s="125" t="str">
        <f>IF($Q276="","",IF(VLOOKUP($Q276,Events!A:AQ,AT$2,0)=1,AT$1,""))</f>
        <v/>
      </c>
      <c r="AU276" s="2" t="str">
        <f t="shared" si="24"/>
        <v/>
      </c>
      <c r="AW276" s="2"/>
      <c r="AX276" s="2"/>
      <c r="AY276" s="2"/>
    </row>
    <row r="277">
      <c r="A277" s="2">
        <v>275.0</v>
      </c>
      <c r="B277" s="2">
        <f t="shared" si="4"/>
        <v>3</v>
      </c>
      <c r="C277" s="2" t="str">
        <f>Events!AF284</f>
        <v/>
      </c>
      <c r="D277" s="2">
        <f t="shared" si="5"/>
        <v>275</v>
      </c>
      <c r="E277" s="2"/>
      <c r="F277" s="120" t="str">
        <f t="shared" si="1"/>
        <v/>
      </c>
      <c r="G277" s="2"/>
      <c r="H277" s="123" t="str">
        <f t="shared" si="6"/>
        <v/>
      </c>
      <c r="I277" s="123" t="str">
        <f t="shared" ref="I277:J277" si="569">IF($Q277="","",U277)</f>
        <v/>
      </c>
      <c r="J277" s="123" t="str">
        <f t="shared" si="569"/>
        <v/>
      </c>
      <c r="K277" s="123" t="str">
        <f t="shared" si="8"/>
        <v/>
      </c>
      <c r="L277" s="123" t="str">
        <f t="shared" ref="L277:M277" si="570">IF($Q277="","",Y277)</f>
        <v/>
      </c>
      <c r="M277" s="123" t="str">
        <f t="shared" si="570"/>
        <v/>
      </c>
      <c r="N277" s="123" t="str">
        <f t="shared" si="10"/>
        <v/>
      </c>
      <c r="O277" s="123" t="str">
        <f t="shared" si="11"/>
        <v/>
      </c>
      <c r="P277" s="2"/>
      <c r="Q277" s="125" t="str">
        <f t="shared" si="12"/>
        <v/>
      </c>
      <c r="R277" s="125"/>
      <c r="S277" s="125" t="str">
        <f>IF($Q277="","","Year "&amp;VLOOKUP($Q277,Events!A:AM,S$2,0))</f>
        <v/>
      </c>
      <c r="T277" s="125" t="str">
        <f>IF($Q277="","",VLOOKUP($Q277,Events!A:AM,T$2,0))</f>
        <v/>
      </c>
      <c r="U277" s="125" t="str">
        <f>IF($Q277="","",VLOOKUP($Q277,Events!A:AM,U$2,0))</f>
        <v/>
      </c>
      <c r="V277" s="125" t="str">
        <f>IF($Q277="","",VLOOKUP($Q277,Events!A:AM,V$2,0))</f>
        <v/>
      </c>
      <c r="W277" s="125" t="str">
        <f t="shared" si="13"/>
        <v/>
      </c>
      <c r="X277" s="125" t="str">
        <f>IF($Q277="","",text(VLOOKUP($Q277,Events!A:AM,X$2,0),"MMM dd")&amp;" "&amp;VLOOKUP($Q277,Events!A:AM,X$2+1,0))</f>
        <v/>
      </c>
      <c r="Y277" s="127" t="str">
        <f>IF($Q277="","",TEXT(VLOOKUP($Q277,Events!A:AM,Y$2,0),"0000"))</f>
        <v/>
      </c>
      <c r="Z277" s="127" t="str">
        <f>IF($Q277="","",TEXT(VLOOKUP($Q277,Events!A:AM,Z$2,0),"00000"))</f>
        <v/>
      </c>
      <c r="AA277" s="125" t="str">
        <f t="shared" si="14"/>
        <v/>
      </c>
      <c r="AB277" s="125" t="str">
        <f>IF($Q277="","",VLOOKUP($Q277,Events!A:AM,AB$2,0))</f>
        <v/>
      </c>
      <c r="AC277" s="125" t="str">
        <f t="shared" si="15"/>
        <v/>
      </c>
      <c r="AD277" s="125" t="str">
        <f>IF($Q277="","",IF(VLOOKUP($Q277,Events!A:AQ,AD$2,0)=1,AD$1,""))</f>
        <v/>
      </c>
      <c r="AE277" s="125" t="str">
        <f t="shared" si="16"/>
        <v/>
      </c>
      <c r="AF277" s="125" t="str">
        <f>IF($Q277="","",IF(VLOOKUP($Q277,Events!A:AQ,AF$2,0)=1,AF$1,""))</f>
        <v/>
      </c>
      <c r="AG277" s="125" t="str">
        <f t="shared" si="17"/>
        <v/>
      </c>
      <c r="AH277" s="125" t="str">
        <f>IF($Q277="","",IF(VLOOKUP($Q277,Events!A:AQ,AH$2,0)=1,AH$1,""))</f>
        <v/>
      </c>
      <c r="AI277" s="125" t="str">
        <f t="shared" si="18"/>
        <v/>
      </c>
      <c r="AJ277" s="125" t="str">
        <f>IF($Q277="","",IF(VLOOKUP($Q277,Events!A:AQ,AJ$2,0)=1,AJ$1,""))</f>
        <v/>
      </c>
      <c r="AK277" s="125" t="str">
        <f t="shared" si="19"/>
        <v/>
      </c>
      <c r="AL277" s="125" t="str">
        <f>IF($Q277="","",IF(VLOOKUP($Q277,Events!A:AQ,AL$2,0)=1,AL$1,""))</f>
        <v/>
      </c>
      <c r="AM277" s="125" t="str">
        <f t="shared" si="20"/>
        <v/>
      </c>
      <c r="AN277" s="125" t="str">
        <f>IF($Q277="","",IF(VLOOKUP($Q277,Events!A:AQ,AN$2,0)=1,AN$1,""))</f>
        <v/>
      </c>
      <c r="AO277" s="125" t="str">
        <f t="shared" si="21"/>
        <v/>
      </c>
      <c r="AP277" s="125" t="str">
        <f>IF($Q277="","",IF(VLOOKUP($Q277,Events!A:AQ,AP$2,0)=1,AP$1,""))</f>
        <v/>
      </c>
      <c r="AQ277" s="125" t="str">
        <f t="shared" si="22"/>
        <v/>
      </c>
      <c r="AR277" s="125" t="str">
        <f>IF($Q277="","",IF(VLOOKUP($Q277,Events!A:AQ,AR$2,0)=1,AR$1,""))</f>
        <v/>
      </c>
      <c r="AS277" s="125" t="str">
        <f t="shared" si="23"/>
        <v/>
      </c>
      <c r="AT277" s="125" t="str">
        <f>IF($Q277="","",IF(VLOOKUP($Q277,Events!A:AQ,AT$2,0)=1,AT$1,""))</f>
        <v/>
      </c>
      <c r="AU277" s="2" t="str">
        <f t="shared" si="24"/>
        <v/>
      </c>
      <c r="AW277" s="2"/>
      <c r="AX277" s="2"/>
      <c r="AY277" s="2"/>
    </row>
    <row r="278">
      <c r="A278" s="2">
        <v>276.0</v>
      </c>
      <c r="B278" s="2">
        <f t="shared" si="4"/>
        <v>3</v>
      </c>
      <c r="C278" s="2" t="str">
        <f>Events!AF285</f>
        <v/>
      </c>
      <c r="D278" s="2">
        <f t="shared" si="5"/>
        <v>276</v>
      </c>
      <c r="E278" s="2"/>
      <c r="F278" s="120" t="str">
        <f t="shared" si="1"/>
        <v/>
      </c>
      <c r="G278" s="2"/>
      <c r="H278" s="123" t="str">
        <f t="shared" si="6"/>
        <v/>
      </c>
      <c r="I278" s="123" t="str">
        <f t="shared" ref="I278:J278" si="571">IF($Q278="","",U278)</f>
        <v/>
      </c>
      <c r="J278" s="123" t="str">
        <f t="shared" si="571"/>
        <v/>
      </c>
      <c r="K278" s="123" t="str">
        <f t="shared" si="8"/>
        <v/>
      </c>
      <c r="L278" s="123" t="str">
        <f t="shared" ref="L278:M278" si="572">IF($Q278="","",Y278)</f>
        <v/>
      </c>
      <c r="M278" s="123" t="str">
        <f t="shared" si="572"/>
        <v/>
      </c>
      <c r="N278" s="123" t="str">
        <f t="shared" si="10"/>
        <v/>
      </c>
      <c r="O278" s="123" t="str">
        <f t="shared" si="11"/>
        <v/>
      </c>
      <c r="P278" s="2"/>
      <c r="Q278" s="125" t="str">
        <f t="shared" si="12"/>
        <v/>
      </c>
      <c r="R278" s="125"/>
      <c r="S278" s="125" t="str">
        <f>IF($Q278="","","Year "&amp;VLOOKUP($Q278,Events!A:AM,S$2,0))</f>
        <v/>
      </c>
      <c r="T278" s="125" t="str">
        <f>IF($Q278="","",VLOOKUP($Q278,Events!A:AM,T$2,0))</f>
        <v/>
      </c>
      <c r="U278" s="125" t="str">
        <f>IF($Q278="","",VLOOKUP($Q278,Events!A:AM,U$2,0))</f>
        <v/>
      </c>
      <c r="V278" s="125" t="str">
        <f>IF($Q278="","",VLOOKUP($Q278,Events!A:AM,V$2,0))</f>
        <v/>
      </c>
      <c r="W278" s="125" t="str">
        <f t="shared" si="13"/>
        <v/>
      </c>
      <c r="X278" s="125" t="str">
        <f>IF($Q278="","",text(VLOOKUP($Q278,Events!A:AM,X$2,0),"MMM dd")&amp;" "&amp;VLOOKUP($Q278,Events!A:AM,X$2+1,0))</f>
        <v/>
      </c>
      <c r="Y278" s="127" t="str">
        <f>IF($Q278="","",TEXT(VLOOKUP($Q278,Events!A:AM,Y$2,0),"0000"))</f>
        <v/>
      </c>
      <c r="Z278" s="127" t="str">
        <f>IF($Q278="","",TEXT(VLOOKUP($Q278,Events!A:AM,Z$2,0),"00000"))</f>
        <v/>
      </c>
      <c r="AA278" s="125" t="str">
        <f t="shared" si="14"/>
        <v/>
      </c>
      <c r="AB278" s="125" t="str">
        <f>IF($Q278="","",VLOOKUP($Q278,Events!A:AM,AB$2,0))</f>
        <v/>
      </c>
      <c r="AC278" s="125" t="str">
        <f t="shared" si="15"/>
        <v/>
      </c>
      <c r="AD278" s="125" t="str">
        <f>IF($Q278="","",IF(VLOOKUP($Q278,Events!A:AQ,AD$2,0)=1,AD$1,""))</f>
        <v/>
      </c>
      <c r="AE278" s="125" t="str">
        <f t="shared" si="16"/>
        <v/>
      </c>
      <c r="AF278" s="125" t="str">
        <f>IF($Q278="","",IF(VLOOKUP($Q278,Events!A:AQ,AF$2,0)=1,AF$1,""))</f>
        <v/>
      </c>
      <c r="AG278" s="125" t="str">
        <f t="shared" si="17"/>
        <v/>
      </c>
      <c r="AH278" s="125" t="str">
        <f>IF($Q278="","",IF(VLOOKUP($Q278,Events!A:AQ,AH$2,0)=1,AH$1,""))</f>
        <v/>
      </c>
      <c r="AI278" s="125" t="str">
        <f t="shared" si="18"/>
        <v/>
      </c>
      <c r="AJ278" s="125" t="str">
        <f>IF($Q278="","",IF(VLOOKUP($Q278,Events!A:AQ,AJ$2,0)=1,AJ$1,""))</f>
        <v/>
      </c>
      <c r="AK278" s="125" t="str">
        <f t="shared" si="19"/>
        <v/>
      </c>
      <c r="AL278" s="125" t="str">
        <f>IF($Q278="","",IF(VLOOKUP($Q278,Events!A:AQ,AL$2,0)=1,AL$1,""))</f>
        <v/>
      </c>
      <c r="AM278" s="125" t="str">
        <f t="shared" si="20"/>
        <v/>
      </c>
      <c r="AN278" s="125" t="str">
        <f>IF($Q278="","",IF(VLOOKUP($Q278,Events!A:AQ,AN$2,0)=1,AN$1,""))</f>
        <v/>
      </c>
      <c r="AO278" s="125" t="str">
        <f t="shared" si="21"/>
        <v/>
      </c>
      <c r="AP278" s="125" t="str">
        <f>IF($Q278="","",IF(VLOOKUP($Q278,Events!A:AQ,AP$2,0)=1,AP$1,""))</f>
        <v/>
      </c>
      <c r="AQ278" s="125" t="str">
        <f t="shared" si="22"/>
        <v/>
      </c>
      <c r="AR278" s="125" t="str">
        <f>IF($Q278="","",IF(VLOOKUP($Q278,Events!A:AQ,AR$2,0)=1,AR$1,""))</f>
        <v/>
      </c>
      <c r="AS278" s="125" t="str">
        <f t="shared" si="23"/>
        <v/>
      </c>
      <c r="AT278" s="125" t="str">
        <f>IF($Q278="","",IF(VLOOKUP($Q278,Events!A:AQ,AT$2,0)=1,AT$1,""))</f>
        <v/>
      </c>
      <c r="AU278" s="2" t="str">
        <f t="shared" si="24"/>
        <v/>
      </c>
      <c r="AW278" s="2"/>
      <c r="AX278" s="2"/>
      <c r="AY278" s="2"/>
      <c r="AZ278" s="2"/>
      <c r="BA278" s="2"/>
    </row>
    <row r="279">
      <c r="A279" s="2">
        <v>277.0</v>
      </c>
      <c r="B279" s="2">
        <f t="shared" si="4"/>
        <v>3</v>
      </c>
      <c r="C279" s="2" t="str">
        <f>Events!AF286</f>
        <v/>
      </c>
      <c r="D279" s="2">
        <f t="shared" si="5"/>
        <v>277</v>
      </c>
      <c r="E279" s="2"/>
      <c r="F279" s="120" t="str">
        <f t="shared" si="1"/>
        <v/>
      </c>
      <c r="G279" s="2"/>
      <c r="H279" s="123" t="str">
        <f t="shared" si="6"/>
        <v/>
      </c>
      <c r="I279" s="123" t="str">
        <f t="shared" ref="I279:J279" si="573">IF($Q279="","",U279)</f>
        <v/>
      </c>
      <c r="J279" s="123" t="str">
        <f t="shared" si="573"/>
        <v/>
      </c>
      <c r="K279" s="123" t="str">
        <f t="shared" si="8"/>
        <v/>
      </c>
      <c r="L279" s="123" t="str">
        <f t="shared" ref="L279:M279" si="574">IF($Q279="","",Y279)</f>
        <v/>
      </c>
      <c r="M279" s="123" t="str">
        <f t="shared" si="574"/>
        <v/>
      </c>
      <c r="N279" s="123" t="str">
        <f t="shared" si="10"/>
        <v/>
      </c>
      <c r="O279" s="123" t="str">
        <f t="shared" si="11"/>
        <v/>
      </c>
      <c r="P279" s="2"/>
      <c r="Q279" s="125" t="str">
        <f t="shared" si="12"/>
        <v/>
      </c>
      <c r="R279" s="125"/>
      <c r="S279" s="125" t="str">
        <f>IF($Q279="","","Year "&amp;VLOOKUP($Q279,Events!A:AM,S$2,0))</f>
        <v/>
      </c>
      <c r="T279" s="125" t="str">
        <f>IF($Q279="","",VLOOKUP($Q279,Events!A:AM,T$2,0))</f>
        <v/>
      </c>
      <c r="U279" s="125" t="str">
        <f>IF($Q279="","",VLOOKUP($Q279,Events!A:AM,U$2,0))</f>
        <v/>
      </c>
      <c r="V279" s="125" t="str">
        <f>IF($Q279="","",VLOOKUP($Q279,Events!A:AM,V$2,0))</f>
        <v/>
      </c>
      <c r="W279" s="125" t="str">
        <f t="shared" si="13"/>
        <v/>
      </c>
      <c r="X279" s="125" t="str">
        <f>IF($Q279="","",text(VLOOKUP($Q279,Events!A:AM,X$2,0),"MMM dd")&amp;" "&amp;VLOOKUP($Q279,Events!A:AM,X$2+1,0))</f>
        <v/>
      </c>
      <c r="Y279" s="127" t="str">
        <f>IF($Q279="","",TEXT(VLOOKUP($Q279,Events!A:AM,Y$2,0),"0000"))</f>
        <v/>
      </c>
      <c r="Z279" s="127" t="str">
        <f>IF($Q279="","",TEXT(VLOOKUP($Q279,Events!A:AM,Z$2,0),"00000"))</f>
        <v/>
      </c>
      <c r="AA279" s="125" t="str">
        <f t="shared" si="14"/>
        <v/>
      </c>
      <c r="AB279" s="125" t="str">
        <f>IF($Q279="","",VLOOKUP($Q279,Events!A:AM,AB$2,0))</f>
        <v/>
      </c>
      <c r="AC279" s="125" t="str">
        <f t="shared" si="15"/>
        <v/>
      </c>
      <c r="AD279" s="125" t="str">
        <f>IF($Q279="","",IF(VLOOKUP($Q279,Events!A:AQ,AD$2,0)=1,AD$1,""))</f>
        <v/>
      </c>
      <c r="AE279" s="125" t="str">
        <f t="shared" si="16"/>
        <v/>
      </c>
      <c r="AF279" s="125" t="str">
        <f>IF($Q279="","",IF(VLOOKUP($Q279,Events!A:AQ,AF$2,0)=1,AF$1,""))</f>
        <v/>
      </c>
      <c r="AG279" s="125" t="str">
        <f t="shared" si="17"/>
        <v/>
      </c>
      <c r="AH279" s="125" t="str">
        <f>IF($Q279="","",IF(VLOOKUP($Q279,Events!A:AQ,AH$2,0)=1,AH$1,""))</f>
        <v/>
      </c>
      <c r="AI279" s="125" t="str">
        <f t="shared" si="18"/>
        <v/>
      </c>
      <c r="AJ279" s="125" t="str">
        <f>IF($Q279="","",IF(VLOOKUP($Q279,Events!A:AQ,AJ$2,0)=1,AJ$1,""))</f>
        <v/>
      </c>
      <c r="AK279" s="125" t="str">
        <f t="shared" si="19"/>
        <v/>
      </c>
      <c r="AL279" s="125" t="str">
        <f>IF($Q279="","",IF(VLOOKUP($Q279,Events!A:AQ,AL$2,0)=1,AL$1,""))</f>
        <v/>
      </c>
      <c r="AM279" s="125" t="str">
        <f t="shared" si="20"/>
        <v/>
      </c>
      <c r="AN279" s="125" t="str">
        <f>IF($Q279="","",IF(VLOOKUP($Q279,Events!A:AQ,AN$2,0)=1,AN$1,""))</f>
        <v/>
      </c>
      <c r="AO279" s="125" t="str">
        <f t="shared" si="21"/>
        <v/>
      </c>
      <c r="AP279" s="125" t="str">
        <f>IF($Q279="","",IF(VLOOKUP($Q279,Events!A:AQ,AP$2,0)=1,AP$1,""))</f>
        <v/>
      </c>
      <c r="AQ279" s="125" t="str">
        <f t="shared" si="22"/>
        <v/>
      </c>
      <c r="AR279" s="125" t="str">
        <f>IF($Q279="","",IF(VLOOKUP($Q279,Events!A:AQ,AR$2,0)=1,AR$1,""))</f>
        <v/>
      </c>
      <c r="AS279" s="125" t="str">
        <f t="shared" si="23"/>
        <v/>
      </c>
      <c r="AT279" s="125" t="str">
        <f>IF($Q279="","",IF(VLOOKUP($Q279,Events!A:AQ,AT$2,0)=1,AT$1,""))</f>
        <v/>
      </c>
      <c r="AU279" s="2" t="str">
        <f t="shared" si="24"/>
        <v/>
      </c>
      <c r="AW279" s="2"/>
      <c r="AX279" s="2"/>
      <c r="AY279" s="2"/>
    </row>
    <row r="280">
      <c r="A280" s="2">
        <v>278.0</v>
      </c>
      <c r="B280" s="2">
        <f t="shared" si="4"/>
        <v>3</v>
      </c>
      <c r="C280" s="2" t="str">
        <f>Events!AF287</f>
        <v/>
      </c>
      <c r="D280" s="2">
        <f t="shared" si="5"/>
        <v>278</v>
      </c>
      <c r="E280" s="2"/>
      <c r="F280" s="120" t="str">
        <f t="shared" si="1"/>
        <v/>
      </c>
      <c r="G280" s="2"/>
      <c r="H280" s="123" t="str">
        <f t="shared" si="6"/>
        <v/>
      </c>
      <c r="I280" s="123" t="str">
        <f t="shared" ref="I280:J280" si="575">IF($Q280="","",U280)</f>
        <v/>
      </c>
      <c r="J280" s="123" t="str">
        <f t="shared" si="575"/>
        <v/>
      </c>
      <c r="K280" s="123" t="str">
        <f t="shared" si="8"/>
        <v/>
      </c>
      <c r="L280" s="123" t="str">
        <f t="shared" ref="L280:M280" si="576">IF($Q280="","",Y280)</f>
        <v/>
      </c>
      <c r="M280" s="123" t="str">
        <f t="shared" si="576"/>
        <v/>
      </c>
      <c r="N280" s="123" t="str">
        <f t="shared" si="10"/>
        <v/>
      </c>
      <c r="O280" s="123" t="str">
        <f t="shared" si="11"/>
        <v/>
      </c>
      <c r="P280" s="2"/>
      <c r="Q280" s="125" t="str">
        <f t="shared" si="12"/>
        <v/>
      </c>
      <c r="R280" s="125"/>
      <c r="S280" s="125" t="str">
        <f>IF($Q280="","","Year "&amp;VLOOKUP($Q280,Events!A:AM,S$2,0))</f>
        <v/>
      </c>
      <c r="T280" s="125" t="str">
        <f>IF($Q280="","",VLOOKUP($Q280,Events!A:AM,T$2,0))</f>
        <v/>
      </c>
      <c r="U280" s="125" t="str">
        <f>IF($Q280="","",VLOOKUP($Q280,Events!A:AM,U$2,0))</f>
        <v/>
      </c>
      <c r="V280" s="125" t="str">
        <f>IF($Q280="","",VLOOKUP($Q280,Events!A:AM,V$2,0))</f>
        <v/>
      </c>
      <c r="W280" s="125" t="str">
        <f t="shared" si="13"/>
        <v/>
      </c>
      <c r="X280" s="125" t="str">
        <f>IF($Q280="","",text(VLOOKUP($Q280,Events!A:AM,X$2,0),"MMM dd")&amp;" "&amp;VLOOKUP($Q280,Events!A:AM,X$2+1,0))</f>
        <v/>
      </c>
      <c r="Y280" s="127" t="str">
        <f>IF($Q280="","",TEXT(VLOOKUP($Q280,Events!A:AM,Y$2,0),"0000"))</f>
        <v/>
      </c>
      <c r="Z280" s="127" t="str">
        <f>IF($Q280="","",TEXT(VLOOKUP($Q280,Events!A:AM,Z$2,0),"00000"))</f>
        <v/>
      </c>
      <c r="AA280" s="125" t="str">
        <f t="shared" si="14"/>
        <v/>
      </c>
      <c r="AB280" s="125" t="str">
        <f>IF($Q280="","",VLOOKUP($Q280,Events!A:AM,AB$2,0))</f>
        <v/>
      </c>
      <c r="AC280" s="125" t="str">
        <f t="shared" si="15"/>
        <v/>
      </c>
      <c r="AD280" s="125" t="str">
        <f>IF($Q280="","",IF(VLOOKUP($Q280,Events!A:AQ,AD$2,0)=1,AD$1,""))</f>
        <v/>
      </c>
      <c r="AE280" s="125" t="str">
        <f t="shared" si="16"/>
        <v/>
      </c>
      <c r="AF280" s="125" t="str">
        <f>IF($Q280="","",IF(VLOOKUP($Q280,Events!A:AQ,AF$2,0)=1,AF$1,""))</f>
        <v/>
      </c>
      <c r="AG280" s="125" t="str">
        <f t="shared" si="17"/>
        <v/>
      </c>
      <c r="AH280" s="125" t="str">
        <f>IF($Q280="","",IF(VLOOKUP($Q280,Events!A:AQ,AH$2,0)=1,AH$1,""))</f>
        <v/>
      </c>
      <c r="AI280" s="125" t="str">
        <f t="shared" si="18"/>
        <v/>
      </c>
      <c r="AJ280" s="125" t="str">
        <f>IF($Q280="","",IF(VLOOKUP($Q280,Events!A:AQ,AJ$2,0)=1,AJ$1,""))</f>
        <v/>
      </c>
      <c r="AK280" s="125" t="str">
        <f t="shared" si="19"/>
        <v/>
      </c>
      <c r="AL280" s="125" t="str">
        <f>IF($Q280="","",IF(VLOOKUP($Q280,Events!A:AQ,AL$2,0)=1,AL$1,""))</f>
        <v/>
      </c>
      <c r="AM280" s="125" t="str">
        <f t="shared" si="20"/>
        <v/>
      </c>
      <c r="AN280" s="125" t="str">
        <f>IF($Q280="","",IF(VLOOKUP($Q280,Events!A:AQ,AN$2,0)=1,AN$1,""))</f>
        <v/>
      </c>
      <c r="AO280" s="125" t="str">
        <f t="shared" si="21"/>
        <v/>
      </c>
      <c r="AP280" s="125" t="str">
        <f>IF($Q280="","",IF(VLOOKUP($Q280,Events!A:AQ,AP$2,0)=1,AP$1,""))</f>
        <v/>
      </c>
      <c r="AQ280" s="125" t="str">
        <f t="shared" si="22"/>
        <v/>
      </c>
      <c r="AR280" s="125" t="str">
        <f>IF($Q280="","",IF(VLOOKUP($Q280,Events!A:AQ,AR$2,0)=1,AR$1,""))</f>
        <v/>
      </c>
      <c r="AS280" s="125" t="str">
        <f t="shared" si="23"/>
        <v/>
      </c>
      <c r="AT280" s="125" t="str">
        <f>IF($Q280="","",IF(VLOOKUP($Q280,Events!A:AQ,AT$2,0)=1,AT$1,""))</f>
        <v/>
      </c>
      <c r="AU280" s="2" t="str">
        <f t="shared" si="24"/>
        <v/>
      </c>
      <c r="AW280" s="2"/>
      <c r="AX280" s="2"/>
      <c r="AY280" s="2"/>
    </row>
    <row r="281">
      <c r="A281" s="2">
        <v>279.0</v>
      </c>
      <c r="B281" s="2">
        <f t="shared" si="4"/>
        <v>3</v>
      </c>
      <c r="C281" s="2" t="str">
        <f>Events!AF288</f>
        <v/>
      </c>
      <c r="D281" s="2">
        <f t="shared" si="5"/>
        <v>279</v>
      </c>
      <c r="E281" s="2"/>
      <c r="F281" s="120" t="str">
        <f t="shared" si="1"/>
        <v/>
      </c>
      <c r="G281" s="2"/>
      <c r="H281" s="123" t="str">
        <f t="shared" si="6"/>
        <v/>
      </c>
      <c r="I281" s="123" t="str">
        <f t="shared" ref="I281:J281" si="577">IF($Q281="","",U281)</f>
        <v/>
      </c>
      <c r="J281" s="123" t="str">
        <f t="shared" si="577"/>
        <v/>
      </c>
      <c r="K281" s="123" t="str">
        <f t="shared" si="8"/>
        <v/>
      </c>
      <c r="L281" s="123" t="str">
        <f t="shared" ref="L281:M281" si="578">IF($Q281="","",Y281)</f>
        <v/>
      </c>
      <c r="M281" s="123" t="str">
        <f t="shared" si="578"/>
        <v/>
      </c>
      <c r="N281" s="123" t="str">
        <f t="shared" si="10"/>
        <v/>
      </c>
      <c r="O281" s="123" t="str">
        <f t="shared" si="11"/>
        <v/>
      </c>
      <c r="P281" s="2"/>
      <c r="Q281" s="125" t="str">
        <f t="shared" si="12"/>
        <v/>
      </c>
      <c r="R281" s="125"/>
      <c r="S281" s="125" t="str">
        <f>IF($Q281="","","Year "&amp;VLOOKUP($Q281,Events!A:AM,S$2,0))</f>
        <v/>
      </c>
      <c r="T281" s="125" t="str">
        <f>IF($Q281="","",VLOOKUP($Q281,Events!A:AM,T$2,0))</f>
        <v/>
      </c>
      <c r="U281" s="125" t="str">
        <f>IF($Q281="","",VLOOKUP($Q281,Events!A:AM,U$2,0))</f>
        <v/>
      </c>
      <c r="V281" s="125" t="str">
        <f>IF($Q281="","",VLOOKUP($Q281,Events!A:AM,V$2,0))</f>
        <v/>
      </c>
      <c r="W281" s="125" t="str">
        <f t="shared" si="13"/>
        <v/>
      </c>
      <c r="X281" s="125" t="str">
        <f>IF($Q281="","",text(VLOOKUP($Q281,Events!A:AM,X$2,0),"MMM dd")&amp;" "&amp;VLOOKUP($Q281,Events!A:AM,X$2+1,0))</f>
        <v/>
      </c>
      <c r="Y281" s="127" t="str">
        <f>IF($Q281="","",TEXT(VLOOKUP($Q281,Events!A:AM,Y$2,0),"0000"))</f>
        <v/>
      </c>
      <c r="Z281" s="127" t="str">
        <f>IF($Q281="","",TEXT(VLOOKUP($Q281,Events!A:AM,Z$2,0),"00000"))</f>
        <v/>
      </c>
      <c r="AA281" s="125" t="str">
        <f t="shared" si="14"/>
        <v/>
      </c>
      <c r="AB281" s="125" t="str">
        <f>IF($Q281="","",VLOOKUP($Q281,Events!A:AM,AB$2,0))</f>
        <v/>
      </c>
      <c r="AC281" s="125" t="str">
        <f t="shared" si="15"/>
        <v/>
      </c>
      <c r="AD281" s="125" t="str">
        <f>IF($Q281="","",IF(VLOOKUP($Q281,Events!A:AQ,AD$2,0)=1,AD$1,""))</f>
        <v/>
      </c>
      <c r="AE281" s="125" t="str">
        <f t="shared" si="16"/>
        <v/>
      </c>
      <c r="AF281" s="125" t="str">
        <f>IF($Q281="","",IF(VLOOKUP($Q281,Events!A:AQ,AF$2,0)=1,AF$1,""))</f>
        <v/>
      </c>
      <c r="AG281" s="125" t="str">
        <f t="shared" si="17"/>
        <v/>
      </c>
      <c r="AH281" s="125" t="str">
        <f>IF($Q281="","",IF(VLOOKUP($Q281,Events!A:AQ,AH$2,0)=1,AH$1,""))</f>
        <v/>
      </c>
      <c r="AI281" s="125" t="str">
        <f t="shared" si="18"/>
        <v/>
      </c>
      <c r="AJ281" s="125" t="str">
        <f>IF($Q281="","",IF(VLOOKUP($Q281,Events!A:AQ,AJ$2,0)=1,AJ$1,""))</f>
        <v/>
      </c>
      <c r="AK281" s="125" t="str">
        <f t="shared" si="19"/>
        <v/>
      </c>
      <c r="AL281" s="125" t="str">
        <f>IF($Q281="","",IF(VLOOKUP($Q281,Events!A:AQ,AL$2,0)=1,AL$1,""))</f>
        <v/>
      </c>
      <c r="AM281" s="125" t="str">
        <f t="shared" si="20"/>
        <v/>
      </c>
      <c r="AN281" s="125" t="str">
        <f>IF($Q281="","",IF(VLOOKUP($Q281,Events!A:AQ,AN$2,0)=1,AN$1,""))</f>
        <v/>
      </c>
      <c r="AO281" s="125" t="str">
        <f t="shared" si="21"/>
        <v/>
      </c>
      <c r="AP281" s="125" t="str">
        <f>IF($Q281="","",IF(VLOOKUP($Q281,Events!A:AQ,AP$2,0)=1,AP$1,""))</f>
        <v/>
      </c>
      <c r="AQ281" s="125" t="str">
        <f t="shared" si="22"/>
        <v/>
      </c>
      <c r="AR281" s="125" t="str">
        <f>IF($Q281="","",IF(VLOOKUP($Q281,Events!A:AQ,AR$2,0)=1,AR$1,""))</f>
        <v/>
      </c>
      <c r="AS281" s="125" t="str">
        <f t="shared" si="23"/>
        <v/>
      </c>
      <c r="AT281" s="125" t="str">
        <f>IF($Q281="","",IF(VLOOKUP($Q281,Events!A:AQ,AT$2,0)=1,AT$1,""))</f>
        <v/>
      </c>
      <c r="AU281" s="2" t="str">
        <f t="shared" si="24"/>
        <v/>
      </c>
      <c r="AW281" s="2"/>
      <c r="AX281" s="2"/>
      <c r="AY281" s="2"/>
      <c r="AZ281" s="2"/>
      <c r="BA281" s="2"/>
    </row>
    <row r="282">
      <c r="A282" s="2">
        <v>280.0</v>
      </c>
      <c r="B282" s="2">
        <f t="shared" si="4"/>
        <v>3</v>
      </c>
      <c r="C282" s="2" t="str">
        <f>Events!AF289</f>
        <v/>
      </c>
      <c r="D282" s="2">
        <f t="shared" si="5"/>
        <v>280</v>
      </c>
      <c r="E282" s="2"/>
      <c r="F282" s="120" t="str">
        <f t="shared" si="1"/>
        <v/>
      </c>
      <c r="G282" s="2"/>
      <c r="H282" s="123" t="str">
        <f t="shared" si="6"/>
        <v/>
      </c>
      <c r="I282" s="123" t="str">
        <f t="shared" ref="I282:J282" si="579">IF($Q282="","",U282)</f>
        <v/>
      </c>
      <c r="J282" s="123" t="str">
        <f t="shared" si="579"/>
        <v/>
      </c>
      <c r="K282" s="123" t="str">
        <f t="shared" si="8"/>
        <v/>
      </c>
      <c r="L282" s="123" t="str">
        <f t="shared" ref="L282:M282" si="580">IF($Q282="","",Y282)</f>
        <v/>
      </c>
      <c r="M282" s="123" t="str">
        <f t="shared" si="580"/>
        <v/>
      </c>
      <c r="N282" s="123" t="str">
        <f t="shared" si="10"/>
        <v/>
      </c>
      <c r="O282" s="123" t="str">
        <f t="shared" si="11"/>
        <v/>
      </c>
      <c r="P282" s="2"/>
      <c r="Q282" s="125" t="str">
        <f t="shared" si="12"/>
        <v/>
      </c>
      <c r="R282" s="125"/>
      <c r="S282" s="125" t="str">
        <f>IF($Q282="","","Year "&amp;VLOOKUP($Q282,Events!A:AM,S$2,0))</f>
        <v/>
      </c>
      <c r="T282" s="125" t="str">
        <f>IF($Q282="","",VLOOKUP($Q282,Events!A:AM,T$2,0))</f>
        <v/>
      </c>
      <c r="U282" s="125" t="str">
        <f>IF($Q282="","",VLOOKUP($Q282,Events!A:AM,U$2,0))</f>
        <v/>
      </c>
      <c r="V282" s="125" t="str">
        <f>IF($Q282="","",VLOOKUP($Q282,Events!A:AM,V$2,0))</f>
        <v/>
      </c>
      <c r="W282" s="125" t="str">
        <f t="shared" si="13"/>
        <v/>
      </c>
      <c r="X282" s="125" t="str">
        <f>IF($Q282="","",text(VLOOKUP($Q282,Events!A:AM,X$2,0),"MMM dd")&amp;" "&amp;VLOOKUP($Q282,Events!A:AM,X$2+1,0))</f>
        <v/>
      </c>
      <c r="Y282" s="127" t="str">
        <f>IF($Q282="","",TEXT(VLOOKUP($Q282,Events!A:AM,Y$2,0),"0000"))</f>
        <v/>
      </c>
      <c r="Z282" s="127" t="str">
        <f>IF($Q282="","",TEXT(VLOOKUP($Q282,Events!A:AM,Z$2,0),"00000"))</f>
        <v/>
      </c>
      <c r="AA282" s="125" t="str">
        <f t="shared" si="14"/>
        <v/>
      </c>
      <c r="AB282" s="125" t="str">
        <f>IF($Q282="","",VLOOKUP($Q282,Events!A:AM,AB$2,0))</f>
        <v/>
      </c>
      <c r="AC282" s="125" t="str">
        <f t="shared" si="15"/>
        <v/>
      </c>
      <c r="AD282" s="125" t="str">
        <f>IF($Q282="","",IF(VLOOKUP($Q282,Events!A:AQ,AD$2,0)=1,AD$1,""))</f>
        <v/>
      </c>
      <c r="AE282" s="125" t="str">
        <f t="shared" si="16"/>
        <v/>
      </c>
      <c r="AF282" s="125" t="str">
        <f>IF($Q282="","",IF(VLOOKUP($Q282,Events!A:AQ,AF$2,0)=1,AF$1,""))</f>
        <v/>
      </c>
      <c r="AG282" s="125" t="str">
        <f t="shared" si="17"/>
        <v/>
      </c>
      <c r="AH282" s="125" t="str">
        <f>IF($Q282="","",IF(VLOOKUP($Q282,Events!A:AQ,AH$2,0)=1,AH$1,""))</f>
        <v/>
      </c>
      <c r="AI282" s="125" t="str">
        <f t="shared" si="18"/>
        <v/>
      </c>
      <c r="AJ282" s="125" t="str">
        <f>IF($Q282="","",IF(VLOOKUP($Q282,Events!A:AQ,AJ$2,0)=1,AJ$1,""))</f>
        <v/>
      </c>
      <c r="AK282" s="125" t="str">
        <f t="shared" si="19"/>
        <v/>
      </c>
      <c r="AL282" s="125" t="str">
        <f>IF($Q282="","",IF(VLOOKUP($Q282,Events!A:AQ,AL$2,0)=1,AL$1,""))</f>
        <v/>
      </c>
      <c r="AM282" s="125" t="str">
        <f t="shared" si="20"/>
        <v/>
      </c>
      <c r="AN282" s="125" t="str">
        <f>IF($Q282="","",IF(VLOOKUP($Q282,Events!A:AQ,AN$2,0)=1,AN$1,""))</f>
        <v/>
      </c>
      <c r="AO282" s="125" t="str">
        <f t="shared" si="21"/>
        <v/>
      </c>
      <c r="AP282" s="125" t="str">
        <f>IF($Q282="","",IF(VLOOKUP($Q282,Events!A:AQ,AP$2,0)=1,AP$1,""))</f>
        <v/>
      </c>
      <c r="AQ282" s="125" t="str">
        <f t="shared" si="22"/>
        <v/>
      </c>
      <c r="AR282" s="125" t="str">
        <f>IF($Q282="","",IF(VLOOKUP($Q282,Events!A:AQ,AR$2,0)=1,AR$1,""))</f>
        <v/>
      </c>
      <c r="AS282" s="125" t="str">
        <f t="shared" si="23"/>
        <v/>
      </c>
      <c r="AT282" s="125" t="str">
        <f>IF($Q282="","",IF(VLOOKUP($Q282,Events!A:AQ,AT$2,0)=1,AT$1,""))</f>
        <v/>
      </c>
      <c r="AU282" s="2" t="str">
        <f t="shared" si="24"/>
        <v/>
      </c>
      <c r="AW282" s="2"/>
      <c r="AX282" s="2"/>
      <c r="AY282" s="2"/>
    </row>
    <row r="283">
      <c r="A283" s="2">
        <v>281.0</v>
      </c>
      <c r="B283" s="2">
        <f t="shared" si="4"/>
        <v>3</v>
      </c>
      <c r="C283" s="2" t="str">
        <f>Events!AF290</f>
        <v/>
      </c>
      <c r="D283" s="2">
        <f t="shared" si="5"/>
        <v>281</v>
      </c>
      <c r="E283" s="2"/>
      <c r="F283" s="120" t="str">
        <f t="shared" si="1"/>
        <v/>
      </c>
      <c r="G283" s="2"/>
      <c r="H283" s="123" t="str">
        <f t="shared" si="6"/>
        <v/>
      </c>
      <c r="I283" s="123" t="str">
        <f t="shared" ref="I283:J283" si="581">IF($Q283="","",U283)</f>
        <v/>
      </c>
      <c r="J283" s="123" t="str">
        <f t="shared" si="581"/>
        <v/>
      </c>
      <c r="K283" s="123" t="str">
        <f t="shared" si="8"/>
        <v/>
      </c>
      <c r="L283" s="123" t="str">
        <f t="shared" ref="L283:M283" si="582">IF($Q283="","",Y283)</f>
        <v/>
      </c>
      <c r="M283" s="123" t="str">
        <f t="shared" si="582"/>
        <v/>
      </c>
      <c r="N283" s="123" t="str">
        <f t="shared" si="10"/>
        <v/>
      </c>
      <c r="O283" s="123" t="str">
        <f t="shared" si="11"/>
        <v/>
      </c>
      <c r="P283" s="2"/>
      <c r="Q283" s="125" t="str">
        <f t="shared" si="12"/>
        <v/>
      </c>
      <c r="R283" s="125"/>
      <c r="S283" s="125" t="str">
        <f>IF($Q283="","","Year "&amp;VLOOKUP($Q283,Events!A:AM,S$2,0))</f>
        <v/>
      </c>
      <c r="T283" s="125" t="str">
        <f>IF($Q283="","",VLOOKUP($Q283,Events!A:AM,T$2,0))</f>
        <v/>
      </c>
      <c r="U283" s="125" t="str">
        <f>IF($Q283="","",VLOOKUP($Q283,Events!A:AM,U$2,0))</f>
        <v/>
      </c>
      <c r="V283" s="125" t="str">
        <f>IF($Q283="","",VLOOKUP($Q283,Events!A:AM,V$2,0))</f>
        <v/>
      </c>
      <c r="W283" s="125" t="str">
        <f t="shared" si="13"/>
        <v/>
      </c>
      <c r="X283" s="125" t="str">
        <f>IF($Q283="","",text(VLOOKUP($Q283,Events!A:AM,X$2,0),"MMM dd")&amp;" "&amp;VLOOKUP($Q283,Events!A:AM,X$2+1,0))</f>
        <v/>
      </c>
      <c r="Y283" s="127" t="str">
        <f>IF($Q283="","",TEXT(VLOOKUP($Q283,Events!A:AM,Y$2,0),"0000"))</f>
        <v/>
      </c>
      <c r="Z283" s="127" t="str">
        <f>IF($Q283="","",TEXT(VLOOKUP($Q283,Events!A:AM,Z$2,0),"00000"))</f>
        <v/>
      </c>
      <c r="AA283" s="125" t="str">
        <f t="shared" si="14"/>
        <v/>
      </c>
      <c r="AB283" s="125" t="str">
        <f>IF($Q283="","",VLOOKUP($Q283,Events!A:AM,AB$2,0))</f>
        <v/>
      </c>
      <c r="AC283" s="125" t="str">
        <f t="shared" si="15"/>
        <v/>
      </c>
      <c r="AD283" s="125" t="str">
        <f>IF($Q283="","",IF(VLOOKUP($Q283,Events!A:AQ,AD$2,0)=1,AD$1,""))</f>
        <v/>
      </c>
      <c r="AE283" s="125" t="str">
        <f t="shared" si="16"/>
        <v/>
      </c>
      <c r="AF283" s="125" t="str">
        <f>IF($Q283="","",IF(VLOOKUP($Q283,Events!A:AQ,AF$2,0)=1,AF$1,""))</f>
        <v/>
      </c>
      <c r="AG283" s="125" t="str">
        <f t="shared" si="17"/>
        <v/>
      </c>
      <c r="AH283" s="125" t="str">
        <f>IF($Q283="","",IF(VLOOKUP($Q283,Events!A:AQ,AH$2,0)=1,AH$1,""))</f>
        <v/>
      </c>
      <c r="AI283" s="125" t="str">
        <f t="shared" si="18"/>
        <v/>
      </c>
      <c r="AJ283" s="125" t="str">
        <f>IF($Q283="","",IF(VLOOKUP($Q283,Events!A:AQ,AJ$2,0)=1,AJ$1,""))</f>
        <v/>
      </c>
      <c r="AK283" s="125" t="str">
        <f t="shared" si="19"/>
        <v/>
      </c>
      <c r="AL283" s="125" t="str">
        <f>IF($Q283="","",IF(VLOOKUP($Q283,Events!A:AQ,AL$2,0)=1,AL$1,""))</f>
        <v/>
      </c>
      <c r="AM283" s="125" t="str">
        <f t="shared" si="20"/>
        <v/>
      </c>
      <c r="AN283" s="125" t="str">
        <f>IF($Q283="","",IF(VLOOKUP($Q283,Events!A:AQ,AN$2,0)=1,AN$1,""))</f>
        <v/>
      </c>
      <c r="AO283" s="125" t="str">
        <f t="shared" si="21"/>
        <v/>
      </c>
      <c r="AP283" s="125" t="str">
        <f>IF($Q283="","",IF(VLOOKUP($Q283,Events!A:AQ,AP$2,0)=1,AP$1,""))</f>
        <v/>
      </c>
      <c r="AQ283" s="125" t="str">
        <f t="shared" si="22"/>
        <v/>
      </c>
      <c r="AR283" s="125" t="str">
        <f>IF($Q283="","",IF(VLOOKUP($Q283,Events!A:AQ,AR$2,0)=1,AR$1,""))</f>
        <v/>
      </c>
      <c r="AS283" s="125" t="str">
        <f t="shared" si="23"/>
        <v/>
      </c>
      <c r="AT283" s="125" t="str">
        <f>IF($Q283="","",IF(VLOOKUP($Q283,Events!A:AQ,AT$2,0)=1,AT$1,""))</f>
        <v/>
      </c>
      <c r="AU283" s="2" t="str">
        <f t="shared" si="24"/>
        <v/>
      </c>
      <c r="AW283" s="2"/>
      <c r="AX283" s="2"/>
      <c r="AY283" s="2"/>
    </row>
    <row r="284">
      <c r="A284" s="2">
        <v>282.0</v>
      </c>
      <c r="B284" s="2">
        <f t="shared" si="4"/>
        <v>3</v>
      </c>
      <c r="C284" s="2" t="str">
        <f>Events!AF291</f>
        <v/>
      </c>
      <c r="D284" s="2">
        <f t="shared" si="5"/>
        <v>282</v>
      </c>
      <c r="E284" s="2"/>
      <c r="F284" s="120" t="str">
        <f t="shared" si="1"/>
        <v/>
      </c>
      <c r="G284" s="2"/>
      <c r="H284" s="123" t="str">
        <f t="shared" si="6"/>
        <v/>
      </c>
      <c r="I284" s="123" t="str">
        <f t="shared" ref="I284:J284" si="583">IF($Q284="","",U284)</f>
        <v/>
      </c>
      <c r="J284" s="123" t="str">
        <f t="shared" si="583"/>
        <v/>
      </c>
      <c r="K284" s="123" t="str">
        <f t="shared" si="8"/>
        <v/>
      </c>
      <c r="L284" s="123" t="str">
        <f t="shared" ref="L284:M284" si="584">IF($Q284="","",Y284)</f>
        <v/>
      </c>
      <c r="M284" s="123" t="str">
        <f t="shared" si="584"/>
        <v/>
      </c>
      <c r="N284" s="123" t="str">
        <f t="shared" si="10"/>
        <v/>
      </c>
      <c r="O284" s="123" t="str">
        <f t="shared" si="11"/>
        <v/>
      </c>
      <c r="P284" s="2"/>
      <c r="Q284" s="125" t="str">
        <f t="shared" si="12"/>
        <v/>
      </c>
      <c r="R284" s="125"/>
      <c r="S284" s="125" t="str">
        <f>IF($Q284="","","Year "&amp;VLOOKUP($Q284,Events!A:AM,S$2,0))</f>
        <v/>
      </c>
      <c r="T284" s="125" t="str">
        <f>IF($Q284="","",VLOOKUP($Q284,Events!A:AM,T$2,0))</f>
        <v/>
      </c>
      <c r="U284" s="125" t="str">
        <f>IF($Q284="","",VLOOKUP($Q284,Events!A:AM,U$2,0))</f>
        <v/>
      </c>
      <c r="V284" s="125" t="str">
        <f>IF($Q284="","",VLOOKUP($Q284,Events!A:AM,V$2,0))</f>
        <v/>
      </c>
      <c r="W284" s="125" t="str">
        <f t="shared" si="13"/>
        <v/>
      </c>
      <c r="X284" s="125" t="str">
        <f>IF($Q284="","",text(VLOOKUP($Q284,Events!A:AM,X$2,0),"MMM dd")&amp;" "&amp;VLOOKUP($Q284,Events!A:AM,X$2+1,0))</f>
        <v/>
      </c>
      <c r="Y284" s="127" t="str">
        <f>IF($Q284="","",TEXT(VLOOKUP($Q284,Events!A:AM,Y$2,0),"0000"))</f>
        <v/>
      </c>
      <c r="Z284" s="127" t="str">
        <f>IF($Q284="","",TEXT(VLOOKUP($Q284,Events!A:AM,Z$2,0),"00000"))</f>
        <v/>
      </c>
      <c r="AA284" s="125" t="str">
        <f t="shared" si="14"/>
        <v/>
      </c>
      <c r="AB284" s="125" t="str">
        <f>IF($Q284="","",VLOOKUP($Q284,Events!A:AM,AB$2,0))</f>
        <v/>
      </c>
      <c r="AC284" s="125" t="str">
        <f t="shared" si="15"/>
        <v/>
      </c>
      <c r="AD284" s="125" t="str">
        <f>IF($Q284="","",IF(VLOOKUP($Q284,Events!A:AQ,AD$2,0)=1,AD$1,""))</f>
        <v/>
      </c>
      <c r="AE284" s="125" t="str">
        <f t="shared" si="16"/>
        <v/>
      </c>
      <c r="AF284" s="125" t="str">
        <f>IF($Q284="","",IF(VLOOKUP($Q284,Events!A:AQ,AF$2,0)=1,AF$1,""))</f>
        <v/>
      </c>
      <c r="AG284" s="125" t="str">
        <f t="shared" si="17"/>
        <v/>
      </c>
      <c r="AH284" s="125" t="str">
        <f>IF($Q284="","",IF(VLOOKUP($Q284,Events!A:AQ,AH$2,0)=1,AH$1,""))</f>
        <v/>
      </c>
      <c r="AI284" s="125" t="str">
        <f t="shared" si="18"/>
        <v/>
      </c>
      <c r="AJ284" s="125" t="str">
        <f>IF($Q284="","",IF(VLOOKUP($Q284,Events!A:AQ,AJ$2,0)=1,AJ$1,""))</f>
        <v/>
      </c>
      <c r="AK284" s="125" t="str">
        <f t="shared" si="19"/>
        <v/>
      </c>
      <c r="AL284" s="125" t="str">
        <f>IF($Q284="","",IF(VLOOKUP($Q284,Events!A:AQ,AL$2,0)=1,AL$1,""))</f>
        <v/>
      </c>
      <c r="AM284" s="125" t="str">
        <f t="shared" si="20"/>
        <v/>
      </c>
      <c r="AN284" s="125" t="str">
        <f>IF($Q284="","",IF(VLOOKUP($Q284,Events!A:AQ,AN$2,0)=1,AN$1,""))</f>
        <v/>
      </c>
      <c r="AO284" s="125" t="str">
        <f t="shared" si="21"/>
        <v/>
      </c>
      <c r="AP284" s="125" t="str">
        <f>IF($Q284="","",IF(VLOOKUP($Q284,Events!A:AQ,AP$2,0)=1,AP$1,""))</f>
        <v/>
      </c>
      <c r="AQ284" s="125" t="str">
        <f t="shared" si="22"/>
        <v/>
      </c>
      <c r="AR284" s="125" t="str">
        <f>IF($Q284="","",IF(VLOOKUP($Q284,Events!A:AQ,AR$2,0)=1,AR$1,""))</f>
        <v/>
      </c>
      <c r="AS284" s="125" t="str">
        <f t="shared" si="23"/>
        <v/>
      </c>
      <c r="AT284" s="125" t="str">
        <f>IF($Q284="","",IF(VLOOKUP($Q284,Events!A:AQ,AT$2,0)=1,AT$1,""))</f>
        <v/>
      </c>
      <c r="AU284" s="2" t="str">
        <f t="shared" si="24"/>
        <v/>
      </c>
      <c r="AW284" s="2"/>
      <c r="AX284" s="2"/>
      <c r="AY284" s="2"/>
      <c r="AZ284" s="2"/>
      <c r="BA284" s="2"/>
    </row>
    <row r="285">
      <c r="A285" s="2">
        <v>283.0</v>
      </c>
      <c r="B285" s="2">
        <f t="shared" si="4"/>
        <v>3</v>
      </c>
      <c r="C285" s="2" t="str">
        <f>Events!AF292</f>
        <v/>
      </c>
      <c r="D285" s="2">
        <f t="shared" si="5"/>
        <v>283</v>
      </c>
      <c r="E285" s="2"/>
      <c r="F285" s="120" t="str">
        <f t="shared" si="1"/>
        <v/>
      </c>
      <c r="G285" s="2"/>
      <c r="H285" s="123" t="str">
        <f t="shared" si="6"/>
        <v/>
      </c>
      <c r="I285" s="123" t="str">
        <f t="shared" ref="I285:J285" si="585">IF($Q285="","",U285)</f>
        <v/>
      </c>
      <c r="J285" s="123" t="str">
        <f t="shared" si="585"/>
        <v/>
      </c>
      <c r="K285" s="123" t="str">
        <f t="shared" si="8"/>
        <v/>
      </c>
      <c r="L285" s="123" t="str">
        <f t="shared" ref="L285:M285" si="586">IF($Q285="","",Y285)</f>
        <v/>
      </c>
      <c r="M285" s="123" t="str">
        <f t="shared" si="586"/>
        <v/>
      </c>
      <c r="N285" s="123" t="str">
        <f t="shared" si="10"/>
        <v/>
      </c>
      <c r="O285" s="123" t="str">
        <f t="shared" si="11"/>
        <v/>
      </c>
      <c r="P285" s="2"/>
      <c r="Q285" s="125" t="str">
        <f t="shared" si="12"/>
        <v/>
      </c>
      <c r="R285" s="125"/>
      <c r="S285" s="125" t="str">
        <f>IF($Q285="","","Year "&amp;VLOOKUP($Q285,Events!A:AM,S$2,0))</f>
        <v/>
      </c>
      <c r="T285" s="125" t="str">
        <f>IF($Q285="","",VLOOKUP($Q285,Events!A:AM,T$2,0))</f>
        <v/>
      </c>
      <c r="U285" s="125" t="str">
        <f>IF($Q285="","",VLOOKUP($Q285,Events!A:AM,U$2,0))</f>
        <v/>
      </c>
      <c r="V285" s="125" t="str">
        <f>IF($Q285="","",VLOOKUP($Q285,Events!A:AM,V$2,0))</f>
        <v/>
      </c>
      <c r="W285" s="125" t="str">
        <f t="shared" si="13"/>
        <v/>
      </c>
      <c r="X285" s="125" t="str">
        <f>IF($Q285="","",text(VLOOKUP($Q285,Events!A:AM,X$2,0),"MMM dd")&amp;" "&amp;VLOOKUP($Q285,Events!A:AM,X$2+1,0))</f>
        <v/>
      </c>
      <c r="Y285" s="127" t="str">
        <f>IF($Q285="","",TEXT(VLOOKUP($Q285,Events!A:AM,Y$2,0),"0000"))</f>
        <v/>
      </c>
      <c r="Z285" s="127" t="str">
        <f>IF($Q285="","",TEXT(VLOOKUP($Q285,Events!A:AM,Z$2,0),"00000"))</f>
        <v/>
      </c>
      <c r="AA285" s="125" t="str">
        <f t="shared" si="14"/>
        <v/>
      </c>
      <c r="AB285" s="125" t="str">
        <f>IF($Q285="","",VLOOKUP($Q285,Events!A:AM,AB$2,0))</f>
        <v/>
      </c>
      <c r="AC285" s="125" t="str">
        <f t="shared" si="15"/>
        <v/>
      </c>
      <c r="AD285" s="125" t="str">
        <f>IF($Q285="","",IF(VLOOKUP($Q285,Events!A:AQ,AD$2,0)=1,AD$1,""))</f>
        <v/>
      </c>
      <c r="AE285" s="125" t="str">
        <f t="shared" si="16"/>
        <v/>
      </c>
      <c r="AF285" s="125" t="str">
        <f>IF($Q285="","",IF(VLOOKUP($Q285,Events!A:AQ,AF$2,0)=1,AF$1,""))</f>
        <v/>
      </c>
      <c r="AG285" s="125" t="str">
        <f t="shared" si="17"/>
        <v/>
      </c>
      <c r="AH285" s="125" t="str">
        <f>IF($Q285="","",IF(VLOOKUP($Q285,Events!A:AQ,AH$2,0)=1,AH$1,""))</f>
        <v/>
      </c>
      <c r="AI285" s="125" t="str">
        <f t="shared" si="18"/>
        <v/>
      </c>
      <c r="AJ285" s="125" t="str">
        <f>IF($Q285="","",IF(VLOOKUP($Q285,Events!A:AQ,AJ$2,0)=1,AJ$1,""))</f>
        <v/>
      </c>
      <c r="AK285" s="125" t="str">
        <f t="shared" si="19"/>
        <v/>
      </c>
      <c r="AL285" s="125" t="str">
        <f>IF($Q285="","",IF(VLOOKUP($Q285,Events!A:AQ,AL$2,0)=1,AL$1,""))</f>
        <v/>
      </c>
      <c r="AM285" s="125" t="str">
        <f t="shared" si="20"/>
        <v/>
      </c>
      <c r="AN285" s="125" t="str">
        <f>IF($Q285="","",IF(VLOOKUP($Q285,Events!A:AQ,AN$2,0)=1,AN$1,""))</f>
        <v/>
      </c>
      <c r="AO285" s="125" t="str">
        <f t="shared" si="21"/>
        <v/>
      </c>
      <c r="AP285" s="125" t="str">
        <f>IF($Q285="","",IF(VLOOKUP($Q285,Events!A:AQ,AP$2,0)=1,AP$1,""))</f>
        <v/>
      </c>
      <c r="AQ285" s="125" t="str">
        <f t="shared" si="22"/>
        <v/>
      </c>
      <c r="AR285" s="125" t="str">
        <f>IF($Q285="","",IF(VLOOKUP($Q285,Events!A:AQ,AR$2,0)=1,AR$1,""))</f>
        <v/>
      </c>
      <c r="AS285" s="125" t="str">
        <f t="shared" si="23"/>
        <v/>
      </c>
      <c r="AT285" s="125" t="str">
        <f>IF($Q285="","",IF(VLOOKUP($Q285,Events!A:AQ,AT$2,0)=1,AT$1,""))</f>
        <v/>
      </c>
      <c r="AU285" s="2" t="str">
        <f t="shared" si="24"/>
        <v/>
      </c>
      <c r="AW285" s="2"/>
      <c r="AX285" s="2"/>
      <c r="AY285" s="2"/>
    </row>
    <row r="286">
      <c r="A286" s="2">
        <v>284.0</v>
      </c>
      <c r="B286" s="2">
        <f t="shared" si="4"/>
        <v>3</v>
      </c>
      <c r="C286" s="2" t="str">
        <f>Events!AF293</f>
        <v/>
      </c>
      <c r="D286" s="2">
        <f t="shared" si="5"/>
        <v>284</v>
      </c>
      <c r="E286" s="2"/>
      <c r="F286" s="120" t="str">
        <f t="shared" si="1"/>
        <v/>
      </c>
      <c r="G286" s="2"/>
      <c r="H286" s="123" t="str">
        <f t="shared" si="6"/>
        <v/>
      </c>
      <c r="I286" s="123" t="str">
        <f t="shared" ref="I286:J286" si="587">IF($Q286="","",U286)</f>
        <v/>
      </c>
      <c r="J286" s="123" t="str">
        <f t="shared" si="587"/>
        <v/>
      </c>
      <c r="K286" s="123" t="str">
        <f t="shared" si="8"/>
        <v/>
      </c>
      <c r="L286" s="123" t="str">
        <f t="shared" ref="L286:M286" si="588">IF($Q286="","",Y286)</f>
        <v/>
      </c>
      <c r="M286" s="123" t="str">
        <f t="shared" si="588"/>
        <v/>
      </c>
      <c r="N286" s="123" t="str">
        <f t="shared" si="10"/>
        <v/>
      </c>
      <c r="O286" s="123" t="str">
        <f t="shared" si="11"/>
        <v/>
      </c>
      <c r="P286" s="2"/>
      <c r="Q286" s="125" t="str">
        <f t="shared" si="12"/>
        <v/>
      </c>
      <c r="R286" s="125"/>
      <c r="S286" s="125" t="str">
        <f>IF($Q286="","","Year "&amp;VLOOKUP($Q286,Events!A:AM,S$2,0))</f>
        <v/>
      </c>
      <c r="T286" s="125" t="str">
        <f>IF($Q286="","",VLOOKUP($Q286,Events!A:AM,T$2,0))</f>
        <v/>
      </c>
      <c r="U286" s="125" t="str">
        <f>IF($Q286="","",VLOOKUP($Q286,Events!A:AM,U$2,0))</f>
        <v/>
      </c>
      <c r="V286" s="125" t="str">
        <f>IF($Q286="","",VLOOKUP($Q286,Events!A:AM,V$2,0))</f>
        <v/>
      </c>
      <c r="W286" s="125" t="str">
        <f t="shared" si="13"/>
        <v/>
      </c>
      <c r="X286" s="125" t="str">
        <f>IF($Q286="","",text(VLOOKUP($Q286,Events!A:AM,X$2,0),"MMM dd")&amp;" "&amp;VLOOKUP($Q286,Events!A:AM,X$2+1,0))</f>
        <v/>
      </c>
      <c r="Y286" s="127" t="str">
        <f>IF($Q286="","",TEXT(VLOOKUP($Q286,Events!A:AM,Y$2,0),"0000"))</f>
        <v/>
      </c>
      <c r="Z286" s="127" t="str">
        <f>IF($Q286="","",TEXT(VLOOKUP($Q286,Events!A:AM,Z$2,0),"00000"))</f>
        <v/>
      </c>
      <c r="AA286" s="125" t="str">
        <f t="shared" si="14"/>
        <v/>
      </c>
      <c r="AB286" s="125" t="str">
        <f>IF($Q286="","",VLOOKUP($Q286,Events!A:AM,AB$2,0))</f>
        <v/>
      </c>
      <c r="AC286" s="125" t="str">
        <f t="shared" si="15"/>
        <v/>
      </c>
      <c r="AD286" s="125" t="str">
        <f>IF($Q286="","",IF(VLOOKUP($Q286,Events!A:AQ,AD$2,0)=1,AD$1,""))</f>
        <v/>
      </c>
      <c r="AE286" s="125" t="str">
        <f t="shared" si="16"/>
        <v/>
      </c>
      <c r="AF286" s="125" t="str">
        <f>IF($Q286="","",IF(VLOOKUP($Q286,Events!A:AQ,AF$2,0)=1,AF$1,""))</f>
        <v/>
      </c>
      <c r="AG286" s="125" t="str">
        <f t="shared" si="17"/>
        <v/>
      </c>
      <c r="AH286" s="125" t="str">
        <f>IF($Q286="","",IF(VLOOKUP($Q286,Events!A:AQ,AH$2,0)=1,AH$1,""))</f>
        <v/>
      </c>
      <c r="AI286" s="125" t="str">
        <f t="shared" si="18"/>
        <v/>
      </c>
      <c r="AJ286" s="125" t="str">
        <f>IF($Q286="","",IF(VLOOKUP($Q286,Events!A:AQ,AJ$2,0)=1,AJ$1,""))</f>
        <v/>
      </c>
      <c r="AK286" s="125" t="str">
        <f t="shared" si="19"/>
        <v/>
      </c>
      <c r="AL286" s="125" t="str">
        <f>IF($Q286="","",IF(VLOOKUP($Q286,Events!A:AQ,AL$2,0)=1,AL$1,""))</f>
        <v/>
      </c>
      <c r="AM286" s="125" t="str">
        <f t="shared" si="20"/>
        <v/>
      </c>
      <c r="AN286" s="125" t="str">
        <f>IF($Q286="","",IF(VLOOKUP($Q286,Events!A:AQ,AN$2,0)=1,AN$1,""))</f>
        <v/>
      </c>
      <c r="AO286" s="125" t="str">
        <f t="shared" si="21"/>
        <v/>
      </c>
      <c r="AP286" s="125" t="str">
        <f>IF($Q286="","",IF(VLOOKUP($Q286,Events!A:AQ,AP$2,0)=1,AP$1,""))</f>
        <v/>
      </c>
      <c r="AQ286" s="125" t="str">
        <f t="shared" si="22"/>
        <v/>
      </c>
      <c r="AR286" s="125" t="str">
        <f>IF($Q286="","",IF(VLOOKUP($Q286,Events!A:AQ,AR$2,0)=1,AR$1,""))</f>
        <v/>
      </c>
      <c r="AS286" s="125" t="str">
        <f t="shared" si="23"/>
        <v/>
      </c>
      <c r="AT286" s="125" t="str">
        <f>IF($Q286="","",IF(VLOOKUP($Q286,Events!A:AQ,AT$2,0)=1,AT$1,""))</f>
        <v/>
      </c>
      <c r="AU286" s="2" t="str">
        <f t="shared" si="24"/>
        <v/>
      </c>
      <c r="AW286" s="2"/>
      <c r="AX286" s="2"/>
      <c r="AY286" s="2"/>
    </row>
    <row r="287">
      <c r="A287" s="2">
        <v>285.0</v>
      </c>
      <c r="B287" s="2">
        <f t="shared" si="4"/>
        <v>3</v>
      </c>
      <c r="C287" s="2" t="str">
        <f>Events!AF294</f>
        <v/>
      </c>
      <c r="D287" s="2">
        <f t="shared" si="5"/>
        <v>285</v>
      </c>
      <c r="E287" s="2"/>
      <c r="F287" s="120" t="str">
        <f t="shared" si="1"/>
        <v/>
      </c>
      <c r="G287" s="2"/>
      <c r="H287" s="123" t="str">
        <f t="shared" si="6"/>
        <v/>
      </c>
      <c r="I287" s="123" t="str">
        <f t="shared" ref="I287:J287" si="589">IF($Q287="","",U287)</f>
        <v/>
      </c>
      <c r="J287" s="123" t="str">
        <f t="shared" si="589"/>
        <v/>
      </c>
      <c r="K287" s="123" t="str">
        <f t="shared" si="8"/>
        <v/>
      </c>
      <c r="L287" s="123" t="str">
        <f t="shared" ref="L287:M287" si="590">IF($Q287="","",Y287)</f>
        <v/>
      </c>
      <c r="M287" s="123" t="str">
        <f t="shared" si="590"/>
        <v/>
      </c>
      <c r="N287" s="123" t="str">
        <f t="shared" si="10"/>
        <v/>
      </c>
      <c r="O287" s="123" t="str">
        <f t="shared" si="11"/>
        <v/>
      </c>
      <c r="P287" s="2"/>
      <c r="Q287" s="125" t="str">
        <f t="shared" si="12"/>
        <v/>
      </c>
      <c r="R287" s="125"/>
      <c r="S287" s="125" t="str">
        <f>IF($Q287="","","Year "&amp;VLOOKUP($Q287,Events!A:AM,S$2,0))</f>
        <v/>
      </c>
      <c r="T287" s="125" t="str">
        <f>IF($Q287="","",VLOOKUP($Q287,Events!A:AM,T$2,0))</f>
        <v/>
      </c>
      <c r="U287" s="125" t="str">
        <f>IF($Q287="","",VLOOKUP($Q287,Events!A:AM,U$2,0))</f>
        <v/>
      </c>
      <c r="V287" s="125" t="str">
        <f>IF($Q287="","",VLOOKUP($Q287,Events!A:AM,V$2,0))</f>
        <v/>
      </c>
      <c r="W287" s="125" t="str">
        <f t="shared" si="13"/>
        <v/>
      </c>
      <c r="X287" s="125" t="str">
        <f>IF($Q287="","",text(VLOOKUP($Q287,Events!A:AM,X$2,0),"MMM dd")&amp;" "&amp;VLOOKUP($Q287,Events!A:AM,X$2+1,0))</f>
        <v/>
      </c>
      <c r="Y287" s="127" t="str">
        <f>IF($Q287="","",TEXT(VLOOKUP($Q287,Events!A:AM,Y$2,0),"0000"))</f>
        <v/>
      </c>
      <c r="Z287" s="127" t="str">
        <f>IF($Q287="","",TEXT(VLOOKUP($Q287,Events!A:AM,Z$2,0),"00000"))</f>
        <v/>
      </c>
      <c r="AA287" s="125" t="str">
        <f t="shared" si="14"/>
        <v/>
      </c>
      <c r="AB287" s="125" t="str">
        <f>IF($Q287="","",VLOOKUP($Q287,Events!A:AM,AB$2,0))</f>
        <v/>
      </c>
      <c r="AC287" s="125" t="str">
        <f t="shared" si="15"/>
        <v/>
      </c>
      <c r="AD287" s="125" t="str">
        <f>IF($Q287="","",IF(VLOOKUP($Q287,Events!A:AQ,AD$2,0)=1,AD$1,""))</f>
        <v/>
      </c>
      <c r="AE287" s="125" t="str">
        <f t="shared" si="16"/>
        <v/>
      </c>
      <c r="AF287" s="125" t="str">
        <f>IF($Q287="","",IF(VLOOKUP($Q287,Events!A:AQ,AF$2,0)=1,AF$1,""))</f>
        <v/>
      </c>
      <c r="AG287" s="125" t="str">
        <f t="shared" si="17"/>
        <v/>
      </c>
      <c r="AH287" s="125" t="str">
        <f>IF($Q287="","",IF(VLOOKUP($Q287,Events!A:AQ,AH$2,0)=1,AH$1,""))</f>
        <v/>
      </c>
      <c r="AI287" s="125" t="str">
        <f t="shared" si="18"/>
        <v/>
      </c>
      <c r="AJ287" s="125" t="str">
        <f>IF($Q287="","",IF(VLOOKUP($Q287,Events!A:AQ,AJ$2,0)=1,AJ$1,""))</f>
        <v/>
      </c>
      <c r="AK287" s="125" t="str">
        <f t="shared" si="19"/>
        <v/>
      </c>
      <c r="AL287" s="125" t="str">
        <f>IF($Q287="","",IF(VLOOKUP($Q287,Events!A:AQ,AL$2,0)=1,AL$1,""))</f>
        <v/>
      </c>
      <c r="AM287" s="125" t="str">
        <f t="shared" si="20"/>
        <v/>
      </c>
      <c r="AN287" s="125" t="str">
        <f>IF($Q287="","",IF(VLOOKUP($Q287,Events!A:AQ,AN$2,0)=1,AN$1,""))</f>
        <v/>
      </c>
      <c r="AO287" s="125" t="str">
        <f t="shared" si="21"/>
        <v/>
      </c>
      <c r="AP287" s="125" t="str">
        <f>IF($Q287="","",IF(VLOOKUP($Q287,Events!A:AQ,AP$2,0)=1,AP$1,""))</f>
        <v/>
      </c>
      <c r="AQ287" s="125" t="str">
        <f t="shared" si="22"/>
        <v/>
      </c>
      <c r="AR287" s="125" t="str">
        <f>IF($Q287="","",IF(VLOOKUP($Q287,Events!A:AQ,AR$2,0)=1,AR$1,""))</f>
        <v/>
      </c>
      <c r="AS287" s="125" t="str">
        <f t="shared" si="23"/>
        <v/>
      </c>
      <c r="AT287" s="125" t="str">
        <f>IF($Q287="","",IF(VLOOKUP($Q287,Events!A:AQ,AT$2,0)=1,AT$1,""))</f>
        <v/>
      </c>
      <c r="AU287" s="2" t="str">
        <f t="shared" si="24"/>
        <v/>
      </c>
      <c r="AW287" s="2"/>
      <c r="AX287" s="2"/>
      <c r="AY287" s="2"/>
    </row>
    <row r="288">
      <c r="A288" s="2">
        <v>286.0</v>
      </c>
      <c r="B288" s="2">
        <f t="shared" si="4"/>
        <v>3</v>
      </c>
      <c r="C288" s="2" t="str">
        <f>Events!AF295</f>
        <v/>
      </c>
      <c r="D288" s="2">
        <f t="shared" si="5"/>
        <v>286</v>
      </c>
      <c r="E288" s="2"/>
      <c r="F288" s="120" t="str">
        <f t="shared" si="1"/>
        <v/>
      </c>
      <c r="G288" s="2"/>
      <c r="H288" s="123" t="str">
        <f t="shared" si="6"/>
        <v/>
      </c>
      <c r="I288" s="123" t="str">
        <f t="shared" ref="I288:J288" si="591">IF($Q288="","",U288)</f>
        <v/>
      </c>
      <c r="J288" s="123" t="str">
        <f t="shared" si="591"/>
        <v/>
      </c>
      <c r="K288" s="123" t="str">
        <f t="shared" si="8"/>
        <v/>
      </c>
      <c r="L288" s="123" t="str">
        <f t="shared" ref="L288:M288" si="592">IF($Q288="","",Y288)</f>
        <v/>
      </c>
      <c r="M288" s="123" t="str">
        <f t="shared" si="592"/>
        <v/>
      </c>
      <c r="N288" s="123" t="str">
        <f t="shared" si="10"/>
        <v/>
      </c>
      <c r="O288" s="123" t="str">
        <f t="shared" si="11"/>
        <v/>
      </c>
      <c r="P288" s="2"/>
      <c r="Q288" s="125" t="str">
        <f t="shared" si="12"/>
        <v/>
      </c>
      <c r="R288" s="125"/>
      <c r="S288" s="125" t="str">
        <f>IF($Q288="","","Year "&amp;VLOOKUP($Q288,Events!A:AM,S$2,0))</f>
        <v/>
      </c>
      <c r="T288" s="125" t="str">
        <f>IF($Q288="","",VLOOKUP($Q288,Events!A:AM,T$2,0))</f>
        <v/>
      </c>
      <c r="U288" s="125" t="str">
        <f>IF($Q288="","",VLOOKUP($Q288,Events!A:AM,U$2,0))</f>
        <v/>
      </c>
      <c r="V288" s="125" t="str">
        <f>IF($Q288="","",VLOOKUP($Q288,Events!A:AM,V$2,0))</f>
        <v/>
      </c>
      <c r="W288" s="125" t="str">
        <f t="shared" si="13"/>
        <v/>
      </c>
      <c r="X288" s="125" t="str">
        <f>IF($Q288="","",text(VLOOKUP($Q288,Events!A:AM,X$2,0),"MMM dd")&amp;" "&amp;VLOOKUP($Q288,Events!A:AM,X$2+1,0))</f>
        <v/>
      </c>
      <c r="Y288" s="127" t="str">
        <f>IF($Q288="","",TEXT(VLOOKUP($Q288,Events!A:AM,Y$2,0),"0000"))</f>
        <v/>
      </c>
      <c r="Z288" s="127" t="str">
        <f>IF($Q288="","",TEXT(VLOOKUP($Q288,Events!A:AM,Z$2,0),"00000"))</f>
        <v/>
      </c>
      <c r="AA288" s="125" t="str">
        <f t="shared" si="14"/>
        <v/>
      </c>
      <c r="AB288" s="125" t="str">
        <f>IF($Q288="","",VLOOKUP($Q288,Events!A:AM,AB$2,0))</f>
        <v/>
      </c>
      <c r="AC288" s="125" t="str">
        <f t="shared" si="15"/>
        <v/>
      </c>
      <c r="AD288" s="125" t="str">
        <f>IF($Q288="","",IF(VLOOKUP($Q288,Events!A:AQ,AD$2,0)=1,AD$1,""))</f>
        <v/>
      </c>
      <c r="AE288" s="125" t="str">
        <f t="shared" si="16"/>
        <v/>
      </c>
      <c r="AF288" s="125" t="str">
        <f>IF($Q288="","",IF(VLOOKUP($Q288,Events!A:AQ,AF$2,0)=1,AF$1,""))</f>
        <v/>
      </c>
      <c r="AG288" s="125" t="str">
        <f t="shared" si="17"/>
        <v/>
      </c>
      <c r="AH288" s="125" t="str">
        <f>IF($Q288="","",IF(VLOOKUP($Q288,Events!A:AQ,AH$2,0)=1,AH$1,""))</f>
        <v/>
      </c>
      <c r="AI288" s="125" t="str">
        <f t="shared" si="18"/>
        <v/>
      </c>
      <c r="AJ288" s="125" t="str">
        <f>IF($Q288="","",IF(VLOOKUP($Q288,Events!A:AQ,AJ$2,0)=1,AJ$1,""))</f>
        <v/>
      </c>
      <c r="AK288" s="125" t="str">
        <f t="shared" si="19"/>
        <v/>
      </c>
      <c r="AL288" s="125" t="str">
        <f>IF($Q288="","",IF(VLOOKUP($Q288,Events!A:AQ,AL$2,0)=1,AL$1,""))</f>
        <v/>
      </c>
      <c r="AM288" s="125" t="str">
        <f t="shared" si="20"/>
        <v/>
      </c>
      <c r="AN288" s="125" t="str">
        <f>IF($Q288="","",IF(VLOOKUP($Q288,Events!A:AQ,AN$2,0)=1,AN$1,""))</f>
        <v/>
      </c>
      <c r="AO288" s="125" t="str">
        <f t="shared" si="21"/>
        <v/>
      </c>
      <c r="AP288" s="125" t="str">
        <f>IF($Q288="","",IF(VLOOKUP($Q288,Events!A:AQ,AP$2,0)=1,AP$1,""))</f>
        <v/>
      </c>
      <c r="AQ288" s="125" t="str">
        <f t="shared" si="22"/>
        <v/>
      </c>
      <c r="AR288" s="125" t="str">
        <f>IF($Q288="","",IF(VLOOKUP($Q288,Events!A:AQ,AR$2,0)=1,AR$1,""))</f>
        <v/>
      </c>
      <c r="AS288" s="125" t="str">
        <f t="shared" si="23"/>
        <v/>
      </c>
      <c r="AT288" s="125" t="str">
        <f>IF($Q288="","",IF(VLOOKUP($Q288,Events!A:AQ,AT$2,0)=1,AT$1,""))</f>
        <v/>
      </c>
      <c r="AU288" s="2" t="str">
        <f t="shared" si="24"/>
        <v/>
      </c>
      <c r="AW288" s="2"/>
      <c r="AX288" s="2"/>
      <c r="AY288" s="2"/>
    </row>
    <row r="289">
      <c r="A289" s="2">
        <v>287.0</v>
      </c>
      <c r="B289" s="2">
        <f t="shared" si="4"/>
        <v>3</v>
      </c>
      <c r="C289" s="2" t="str">
        <f>Events!AF296</f>
        <v/>
      </c>
      <c r="D289" s="2">
        <f t="shared" si="5"/>
        <v>287</v>
      </c>
      <c r="E289" s="2"/>
      <c r="F289" s="120" t="str">
        <f t="shared" si="1"/>
        <v/>
      </c>
      <c r="G289" s="2"/>
      <c r="H289" s="123" t="str">
        <f t="shared" si="6"/>
        <v/>
      </c>
      <c r="I289" s="123" t="str">
        <f t="shared" ref="I289:J289" si="593">IF($Q289="","",U289)</f>
        <v/>
      </c>
      <c r="J289" s="123" t="str">
        <f t="shared" si="593"/>
        <v/>
      </c>
      <c r="K289" s="123" t="str">
        <f t="shared" si="8"/>
        <v/>
      </c>
      <c r="L289" s="123" t="str">
        <f t="shared" ref="L289:M289" si="594">IF($Q289="","",Y289)</f>
        <v/>
      </c>
      <c r="M289" s="123" t="str">
        <f t="shared" si="594"/>
        <v/>
      </c>
      <c r="N289" s="123" t="str">
        <f t="shared" si="10"/>
        <v/>
      </c>
      <c r="O289" s="123" t="str">
        <f t="shared" si="11"/>
        <v/>
      </c>
      <c r="P289" s="2"/>
      <c r="Q289" s="125" t="str">
        <f t="shared" si="12"/>
        <v/>
      </c>
      <c r="R289" s="125"/>
      <c r="S289" s="125" t="str">
        <f>IF($Q289="","","Year "&amp;VLOOKUP($Q289,Events!A:AM,S$2,0))</f>
        <v/>
      </c>
      <c r="T289" s="125" t="str">
        <f>IF($Q289="","",VLOOKUP($Q289,Events!A:AM,T$2,0))</f>
        <v/>
      </c>
      <c r="U289" s="125" t="str">
        <f>IF($Q289="","",VLOOKUP($Q289,Events!A:AM,U$2,0))</f>
        <v/>
      </c>
      <c r="V289" s="125" t="str">
        <f>IF($Q289="","",VLOOKUP($Q289,Events!A:AM,V$2,0))</f>
        <v/>
      </c>
      <c r="W289" s="125" t="str">
        <f t="shared" si="13"/>
        <v/>
      </c>
      <c r="X289" s="125" t="str">
        <f>IF($Q289="","",text(VLOOKUP($Q289,Events!A:AM,X$2,0),"MMM dd")&amp;" "&amp;VLOOKUP($Q289,Events!A:AM,X$2+1,0))</f>
        <v/>
      </c>
      <c r="Y289" s="127" t="str">
        <f>IF($Q289="","",TEXT(VLOOKUP($Q289,Events!A:AM,Y$2,0),"0000"))</f>
        <v/>
      </c>
      <c r="Z289" s="127" t="str">
        <f>IF($Q289="","",TEXT(VLOOKUP($Q289,Events!A:AM,Z$2,0),"00000"))</f>
        <v/>
      </c>
      <c r="AA289" s="125" t="str">
        <f t="shared" si="14"/>
        <v/>
      </c>
      <c r="AB289" s="125" t="str">
        <f>IF($Q289="","",VLOOKUP($Q289,Events!A:AM,AB$2,0))</f>
        <v/>
      </c>
      <c r="AC289" s="125" t="str">
        <f t="shared" si="15"/>
        <v/>
      </c>
      <c r="AD289" s="125" t="str">
        <f>IF($Q289="","",IF(VLOOKUP($Q289,Events!A:AQ,AD$2,0)=1,AD$1,""))</f>
        <v/>
      </c>
      <c r="AE289" s="125" t="str">
        <f t="shared" si="16"/>
        <v/>
      </c>
      <c r="AF289" s="125" t="str">
        <f>IF($Q289="","",IF(VLOOKUP($Q289,Events!A:AQ,AF$2,0)=1,AF$1,""))</f>
        <v/>
      </c>
      <c r="AG289" s="125" t="str">
        <f t="shared" si="17"/>
        <v/>
      </c>
      <c r="AH289" s="125" t="str">
        <f>IF($Q289="","",IF(VLOOKUP($Q289,Events!A:AQ,AH$2,0)=1,AH$1,""))</f>
        <v/>
      </c>
      <c r="AI289" s="125" t="str">
        <f t="shared" si="18"/>
        <v/>
      </c>
      <c r="AJ289" s="125" t="str">
        <f>IF($Q289="","",IF(VLOOKUP($Q289,Events!A:AQ,AJ$2,0)=1,AJ$1,""))</f>
        <v/>
      </c>
      <c r="AK289" s="125" t="str">
        <f t="shared" si="19"/>
        <v/>
      </c>
      <c r="AL289" s="125" t="str">
        <f>IF($Q289="","",IF(VLOOKUP($Q289,Events!A:AQ,AL$2,0)=1,AL$1,""))</f>
        <v/>
      </c>
      <c r="AM289" s="125" t="str">
        <f t="shared" si="20"/>
        <v/>
      </c>
      <c r="AN289" s="125" t="str">
        <f>IF($Q289="","",IF(VLOOKUP($Q289,Events!A:AQ,AN$2,0)=1,AN$1,""))</f>
        <v/>
      </c>
      <c r="AO289" s="125" t="str">
        <f t="shared" si="21"/>
        <v/>
      </c>
      <c r="AP289" s="125" t="str">
        <f>IF($Q289="","",IF(VLOOKUP($Q289,Events!A:AQ,AP$2,0)=1,AP$1,""))</f>
        <v/>
      </c>
      <c r="AQ289" s="125" t="str">
        <f t="shared" si="22"/>
        <v/>
      </c>
      <c r="AR289" s="125" t="str">
        <f>IF($Q289="","",IF(VLOOKUP($Q289,Events!A:AQ,AR$2,0)=1,AR$1,""))</f>
        <v/>
      </c>
      <c r="AS289" s="125" t="str">
        <f t="shared" si="23"/>
        <v/>
      </c>
      <c r="AT289" s="125" t="str">
        <f>IF($Q289="","",IF(VLOOKUP($Q289,Events!A:AQ,AT$2,0)=1,AT$1,""))</f>
        <v/>
      </c>
      <c r="AU289" s="2" t="str">
        <f t="shared" si="24"/>
        <v/>
      </c>
      <c r="AW289" s="2"/>
      <c r="AX289" s="2"/>
      <c r="AY289" s="2"/>
    </row>
    <row r="290">
      <c r="A290" s="2">
        <v>288.0</v>
      </c>
      <c r="B290" s="2">
        <f t="shared" si="4"/>
        <v>3</v>
      </c>
      <c r="C290" s="2" t="str">
        <f>Events!AF297</f>
        <v/>
      </c>
      <c r="D290" s="2">
        <f t="shared" si="5"/>
        <v>288</v>
      </c>
      <c r="E290" s="2"/>
      <c r="F290" s="120" t="str">
        <f t="shared" si="1"/>
        <v/>
      </c>
      <c r="G290" s="2"/>
      <c r="H290" s="123" t="str">
        <f t="shared" si="6"/>
        <v/>
      </c>
      <c r="I290" s="123" t="str">
        <f t="shared" ref="I290:J290" si="595">IF($Q290="","",U290)</f>
        <v/>
      </c>
      <c r="J290" s="123" t="str">
        <f t="shared" si="595"/>
        <v/>
      </c>
      <c r="K290" s="123" t="str">
        <f t="shared" si="8"/>
        <v/>
      </c>
      <c r="L290" s="123" t="str">
        <f t="shared" ref="L290:M290" si="596">IF($Q290="","",Y290)</f>
        <v/>
      </c>
      <c r="M290" s="123" t="str">
        <f t="shared" si="596"/>
        <v/>
      </c>
      <c r="N290" s="123" t="str">
        <f t="shared" si="10"/>
        <v/>
      </c>
      <c r="O290" s="123" t="str">
        <f t="shared" si="11"/>
        <v/>
      </c>
      <c r="P290" s="2"/>
      <c r="Q290" s="125" t="str">
        <f t="shared" si="12"/>
        <v/>
      </c>
      <c r="R290" s="125"/>
      <c r="S290" s="125" t="str">
        <f>IF($Q290="","","Year "&amp;VLOOKUP($Q290,Events!A:AM,S$2,0))</f>
        <v/>
      </c>
      <c r="T290" s="125" t="str">
        <f>IF($Q290="","",VLOOKUP($Q290,Events!A:AM,T$2,0))</f>
        <v/>
      </c>
      <c r="U290" s="125" t="str">
        <f>IF($Q290="","",VLOOKUP($Q290,Events!A:AM,U$2,0))</f>
        <v/>
      </c>
      <c r="V290" s="125" t="str">
        <f>IF($Q290="","",VLOOKUP($Q290,Events!A:AM,V$2,0))</f>
        <v/>
      </c>
      <c r="W290" s="125" t="str">
        <f t="shared" si="13"/>
        <v/>
      </c>
      <c r="X290" s="125" t="str">
        <f>IF($Q290="","",text(VLOOKUP($Q290,Events!A:AM,X$2,0),"MMM dd")&amp;" "&amp;VLOOKUP($Q290,Events!A:AM,X$2+1,0))</f>
        <v/>
      </c>
      <c r="Y290" s="127" t="str">
        <f>IF($Q290="","",TEXT(VLOOKUP($Q290,Events!A:AM,Y$2,0),"0000"))</f>
        <v/>
      </c>
      <c r="Z290" s="127" t="str">
        <f>IF($Q290="","",TEXT(VLOOKUP($Q290,Events!A:AM,Z$2,0),"00000"))</f>
        <v/>
      </c>
      <c r="AA290" s="125" t="str">
        <f t="shared" si="14"/>
        <v/>
      </c>
      <c r="AB290" s="125" t="str">
        <f>IF($Q290="","",VLOOKUP($Q290,Events!A:AM,AB$2,0))</f>
        <v/>
      </c>
      <c r="AC290" s="125" t="str">
        <f t="shared" si="15"/>
        <v/>
      </c>
      <c r="AD290" s="125" t="str">
        <f>IF($Q290="","",IF(VLOOKUP($Q290,Events!A:AQ,AD$2,0)=1,AD$1,""))</f>
        <v/>
      </c>
      <c r="AE290" s="125" t="str">
        <f t="shared" si="16"/>
        <v/>
      </c>
      <c r="AF290" s="125" t="str">
        <f>IF($Q290="","",IF(VLOOKUP($Q290,Events!A:AQ,AF$2,0)=1,AF$1,""))</f>
        <v/>
      </c>
      <c r="AG290" s="125" t="str">
        <f t="shared" si="17"/>
        <v/>
      </c>
      <c r="AH290" s="125" t="str">
        <f>IF($Q290="","",IF(VLOOKUP($Q290,Events!A:AQ,AH$2,0)=1,AH$1,""))</f>
        <v/>
      </c>
      <c r="AI290" s="125" t="str">
        <f t="shared" si="18"/>
        <v/>
      </c>
      <c r="AJ290" s="125" t="str">
        <f>IF($Q290="","",IF(VLOOKUP($Q290,Events!A:AQ,AJ$2,0)=1,AJ$1,""))</f>
        <v/>
      </c>
      <c r="AK290" s="125" t="str">
        <f t="shared" si="19"/>
        <v/>
      </c>
      <c r="AL290" s="125" t="str">
        <f>IF($Q290="","",IF(VLOOKUP($Q290,Events!A:AQ,AL$2,0)=1,AL$1,""))</f>
        <v/>
      </c>
      <c r="AM290" s="125" t="str">
        <f t="shared" si="20"/>
        <v/>
      </c>
      <c r="AN290" s="125" t="str">
        <f>IF($Q290="","",IF(VLOOKUP($Q290,Events!A:AQ,AN$2,0)=1,AN$1,""))</f>
        <v/>
      </c>
      <c r="AO290" s="125" t="str">
        <f t="shared" si="21"/>
        <v/>
      </c>
      <c r="AP290" s="125" t="str">
        <f>IF($Q290="","",IF(VLOOKUP($Q290,Events!A:AQ,AP$2,0)=1,AP$1,""))</f>
        <v/>
      </c>
      <c r="AQ290" s="125" t="str">
        <f t="shared" si="22"/>
        <v/>
      </c>
      <c r="AR290" s="125" t="str">
        <f>IF($Q290="","",IF(VLOOKUP($Q290,Events!A:AQ,AR$2,0)=1,AR$1,""))</f>
        <v/>
      </c>
      <c r="AS290" s="125" t="str">
        <f t="shared" si="23"/>
        <v/>
      </c>
      <c r="AT290" s="125" t="str">
        <f>IF($Q290="","",IF(VLOOKUP($Q290,Events!A:AQ,AT$2,0)=1,AT$1,""))</f>
        <v/>
      </c>
      <c r="AU290" s="2" t="str">
        <f t="shared" si="24"/>
        <v/>
      </c>
      <c r="AW290" s="2"/>
      <c r="AX290" s="2"/>
      <c r="AY290" s="2"/>
    </row>
    <row r="291">
      <c r="A291" s="2">
        <v>289.0</v>
      </c>
      <c r="B291" s="2">
        <f t="shared" si="4"/>
        <v>3</v>
      </c>
      <c r="C291" s="2" t="str">
        <f>Events!AF298</f>
        <v/>
      </c>
      <c r="D291" s="2">
        <f t="shared" si="5"/>
        <v>289</v>
      </c>
      <c r="E291" s="2"/>
      <c r="F291" s="120" t="str">
        <f t="shared" si="1"/>
        <v/>
      </c>
      <c r="G291" s="2"/>
      <c r="H291" s="123" t="str">
        <f t="shared" si="6"/>
        <v/>
      </c>
      <c r="I291" s="123" t="str">
        <f t="shared" ref="I291:J291" si="597">IF($Q291="","",U291)</f>
        <v/>
      </c>
      <c r="J291" s="123" t="str">
        <f t="shared" si="597"/>
        <v/>
      </c>
      <c r="K291" s="123" t="str">
        <f t="shared" si="8"/>
        <v/>
      </c>
      <c r="L291" s="123" t="str">
        <f t="shared" ref="L291:M291" si="598">IF($Q291="","",Y291)</f>
        <v/>
      </c>
      <c r="M291" s="123" t="str">
        <f t="shared" si="598"/>
        <v/>
      </c>
      <c r="N291" s="123" t="str">
        <f t="shared" si="10"/>
        <v/>
      </c>
      <c r="O291" s="123" t="str">
        <f t="shared" si="11"/>
        <v/>
      </c>
      <c r="P291" s="2"/>
      <c r="Q291" s="125" t="str">
        <f t="shared" si="12"/>
        <v/>
      </c>
      <c r="R291" s="125"/>
      <c r="S291" s="125" t="str">
        <f>IF($Q291="","","Year "&amp;VLOOKUP($Q291,Events!A:AM,S$2,0))</f>
        <v/>
      </c>
      <c r="T291" s="125" t="str">
        <f>IF($Q291="","",VLOOKUP($Q291,Events!A:AM,T$2,0))</f>
        <v/>
      </c>
      <c r="U291" s="125" t="str">
        <f>IF($Q291="","",VLOOKUP($Q291,Events!A:AM,U$2,0))</f>
        <v/>
      </c>
      <c r="V291" s="125" t="str">
        <f>IF($Q291="","",VLOOKUP($Q291,Events!A:AM,V$2,0))</f>
        <v/>
      </c>
      <c r="W291" s="125" t="str">
        <f t="shared" si="13"/>
        <v/>
      </c>
      <c r="X291" s="125" t="str">
        <f>IF($Q291="","",text(VLOOKUP($Q291,Events!A:AM,X$2,0),"MMM dd")&amp;" "&amp;VLOOKUP($Q291,Events!A:AM,X$2+1,0))</f>
        <v/>
      </c>
      <c r="Y291" s="127" t="str">
        <f>IF($Q291="","",TEXT(VLOOKUP($Q291,Events!A:AM,Y$2,0),"0000"))</f>
        <v/>
      </c>
      <c r="Z291" s="127" t="str">
        <f>IF($Q291="","",TEXT(VLOOKUP($Q291,Events!A:AM,Z$2,0),"00000"))</f>
        <v/>
      </c>
      <c r="AA291" s="125" t="str">
        <f t="shared" si="14"/>
        <v/>
      </c>
      <c r="AB291" s="125" t="str">
        <f>IF($Q291="","",VLOOKUP($Q291,Events!A:AM,AB$2,0))</f>
        <v/>
      </c>
      <c r="AC291" s="125" t="str">
        <f t="shared" si="15"/>
        <v/>
      </c>
      <c r="AD291" s="125" t="str">
        <f>IF($Q291="","",IF(VLOOKUP($Q291,Events!A:AQ,AD$2,0)=1,AD$1,""))</f>
        <v/>
      </c>
      <c r="AE291" s="125" t="str">
        <f t="shared" si="16"/>
        <v/>
      </c>
      <c r="AF291" s="125" t="str">
        <f>IF($Q291="","",IF(VLOOKUP($Q291,Events!A:AQ,AF$2,0)=1,AF$1,""))</f>
        <v/>
      </c>
      <c r="AG291" s="125" t="str">
        <f t="shared" si="17"/>
        <v/>
      </c>
      <c r="AH291" s="125" t="str">
        <f>IF($Q291="","",IF(VLOOKUP($Q291,Events!A:AQ,AH$2,0)=1,AH$1,""))</f>
        <v/>
      </c>
      <c r="AI291" s="125" t="str">
        <f t="shared" si="18"/>
        <v/>
      </c>
      <c r="AJ291" s="125" t="str">
        <f>IF($Q291="","",IF(VLOOKUP($Q291,Events!A:AQ,AJ$2,0)=1,AJ$1,""))</f>
        <v/>
      </c>
      <c r="AK291" s="125" t="str">
        <f t="shared" si="19"/>
        <v/>
      </c>
      <c r="AL291" s="125" t="str">
        <f>IF($Q291="","",IF(VLOOKUP($Q291,Events!A:AQ,AL$2,0)=1,AL$1,""))</f>
        <v/>
      </c>
      <c r="AM291" s="125" t="str">
        <f t="shared" si="20"/>
        <v/>
      </c>
      <c r="AN291" s="125" t="str">
        <f>IF($Q291="","",IF(VLOOKUP($Q291,Events!A:AQ,AN$2,0)=1,AN$1,""))</f>
        <v/>
      </c>
      <c r="AO291" s="125" t="str">
        <f t="shared" si="21"/>
        <v/>
      </c>
      <c r="AP291" s="125" t="str">
        <f>IF($Q291="","",IF(VLOOKUP($Q291,Events!A:AQ,AP$2,0)=1,AP$1,""))</f>
        <v/>
      </c>
      <c r="AQ291" s="125" t="str">
        <f t="shared" si="22"/>
        <v/>
      </c>
      <c r="AR291" s="125" t="str">
        <f>IF($Q291="","",IF(VLOOKUP($Q291,Events!A:AQ,AR$2,0)=1,AR$1,""))</f>
        <v/>
      </c>
      <c r="AS291" s="125" t="str">
        <f t="shared" si="23"/>
        <v/>
      </c>
      <c r="AT291" s="125" t="str">
        <f>IF($Q291="","",IF(VLOOKUP($Q291,Events!A:AQ,AT$2,0)=1,AT$1,""))</f>
        <v/>
      </c>
      <c r="AU291" s="2" t="str">
        <f t="shared" si="24"/>
        <v/>
      </c>
      <c r="AW291" s="2"/>
      <c r="AX291" s="2"/>
      <c r="AY291" s="2"/>
    </row>
    <row r="292">
      <c r="A292" s="2">
        <v>290.0</v>
      </c>
      <c r="B292" s="2">
        <f t="shared" si="4"/>
        <v>3</v>
      </c>
      <c r="C292" s="2" t="str">
        <f>Events!AF299</f>
        <v/>
      </c>
      <c r="D292" s="2">
        <f t="shared" si="5"/>
        <v>290</v>
      </c>
      <c r="E292" s="2"/>
      <c r="F292" s="120" t="str">
        <f t="shared" si="1"/>
        <v/>
      </c>
      <c r="G292" s="2"/>
      <c r="H292" s="123" t="str">
        <f t="shared" si="6"/>
        <v/>
      </c>
      <c r="I292" s="123" t="str">
        <f t="shared" ref="I292:J292" si="599">IF($Q292="","",U292)</f>
        <v/>
      </c>
      <c r="J292" s="123" t="str">
        <f t="shared" si="599"/>
        <v/>
      </c>
      <c r="K292" s="123" t="str">
        <f t="shared" si="8"/>
        <v/>
      </c>
      <c r="L292" s="123" t="str">
        <f t="shared" ref="L292:M292" si="600">IF($Q292="","",Y292)</f>
        <v/>
      </c>
      <c r="M292" s="123" t="str">
        <f t="shared" si="600"/>
        <v/>
      </c>
      <c r="N292" s="123" t="str">
        <f t="shared" si="10"/>
        <v/>
      </c>
      <c r="O292" s="123" t="str">
        <f t="shared" si="11"/>
        <v/>
      </c>
      <c r="P292" s="2"/>
      <c r="Q292" s="125" t="str">
        <f t="shared" si="12"/>
        <v/>
      </c>
      <c r="R292" s="125"/>
      <c r="S292" s="125" t="str">
        <f>IF($Q292="","","Year "&amp;VLOOKUP($Q292,Events!A:AM,S$2,0))</f>
        <v/>
      </c>
      <c r="T292" s="125" t="str">
        <f>IF($Q292="","",VLOOKUP($Q292,Events!A:AM,T$2,0))</f>
        <v/>
      </c>
      <c r="U292" s="125" t="str">
        <f>IF($Q292="","",VLOOKUP($Q292,Events!A:AM,U$2,0))</f>
        <v/>
      </c>
      <c r="V292" s="125" t="str">
        <f>IF($Q292="","",VLOOKUP($Q292,Events!A:AM,V$2,0))</f>
        <v/>
      </c>
      <c r="W292" s="125" t="str">
        <f t="shared" si="13"/>
        <v/>
      </c>
      <c r="X292" s="125" t="str">
        <f>IF($Q292="","",text(VLOOKUP($Q292,Events!A:AM,X$2,0),"MMM dd")&amp;" "&amp;VLOOKUP($Q292,Events!A:AM,X$2+1,0))</f>
        <v/>
      </c>
      <c r="Y292" s="127" t="str">
        <f>IF($Q292="","",TEXT(VLOOKUP($Q292,Events!A:AM,Y$2,0),"0000"))</f>
        <v/>
      </c>
      <c r="Z292" s="127" t="str">
        <f>IF($Q292="","",TEXT(VLOOKUP($Q292,Events!A:AM,Z$2,0),"00000"))</f>
        <v/>
      </c>
      <c r="AA292" s="125" t="str">
        <f t="shared" si="14"/>
        <v/>
      </c>
      <c r="AB292" s="125" t="str">
        <f>IF($Q292="","",VLOOKUP($Q292,Events!A:AM,AB$2,0))</f>
        <v/>
      </c>
      <c r="AC292" s="125" t="str">
        <f t="shared" si="15"/>
        <v/>
      </c>
      <c r="AD292" s="125" t="str">
        <f>IF($Q292="","",IF(VLOOKUP($Q292,Events!A:AQ,AD$2,0)=1,AD$1,""))</f>
        <v/>
      </c>
      <c r="AE292" s="125" t="str">
        <f t="shared" si="16"/>
        <v/>
      </c>
      <c r="AF292" s="125" t="str">
        <f>IF($Q292="","",IF(VLOOKUP($Q292,Events!A:AQ,AF$2,0)=1,AF$1,""))</f>
        <v/>
      </c>
      <c r="AG292" s="125" t="str">
        <f t="shared" si="17"/>
        <v/>
      </c>
      <c r="AH292" s="125" t="str">
        <f>IF($Q292="","",IF(VLOOKUP($Q292,Events!A:AQ,AH$2,0)=1,AH$1,""))</f>
        <v/>
      </c>
      <c r="AI292" s="125" t="str">
        <f t="shared" si="18"/>
        <v/>
      </c>
      <c r="AJ292" s="125" t="str">
        <f>IF($Q292="","",IF(VLOOKUP($Q292,Events!A:AQ,AJ$2,0)=1,AJ$1,""))</f>
        <v/>
      </c>
      <c r="AK292" s="125" t="str">
        <f t="shared" si="19"/>
        <v/>
      </c>
      <c r="AL292" s="125" t="str">
        <f>IF($Q292="","",IF(VLOOKUP($Q292,Events!A:AQ,AL$2,0)=1,AL$1,""))</f>
        <v/>
      </c>
      <c r="AM292" s="125" t="str">
        <f t="shared" si="20"/>
        <v/>
      </c>
      <c r="AN292" s="125" t="str">
        <f>IF($Q292="","",IF(VLOOKUP($Q292,Events!A:AQ,AN$2,0)=1,AN$1,""))</f>
        <v/>
      </c>
      <c r="AO292" s="125" t="str">
        <f t="shared" si="21"/>
        <v/>
      </c>
      <c r="AP292" s="125" t="str">
        <f>IF($Q292="","",IF(VLOOKUP($Q292,Events!A:AQ,AP$2,0)=1,AP$1,""))</f>
        <v/>
      </c>
      <c r="AQ292" s="125" t="str">
        <f t="shared" si="22"/>
        <v/>
      </c>
      <c r="AR292" s="125" t="str">
        <f>IF($Q292="","",IF(VLOOKUP($Q292,Events!A:AQ,AR$2,0)=1,AR$1,""))</f>
        <v/>
      </c>
      <c r="AS292" s="125" t="str">
        <f t="shared" si="23"/>
        <v/>
      </c>
      <c r="AT292" s="125" t="str">
        <f>IF($Q292="","",IF(VLOOKUP($Q292,Events!A:AQ,AT$2,0)=1,AT$1,""))</f>
        <v/>
      </c>
      <c r="AU292" s="2" t="str">
        <f t="shared" si="24"/>
        <v/>
      </c>
      <c r="AW292" s="2"/>
      <c r="AX292" s="2"/>
      <c r="AY292" s="2"/>
    </row>
    <row r="293">
      <c r="A293" s="2">
        <v>291.0</v>
      </c>
      <c r="B293" s="2">
        <f t="shared" si="4"/>
        <v>3</v>
      </c>
      <c r="C293" s="2" t="str">
        <f>Events!AF300</f>
        <v/>
      </c>
      <c r="D293" s="2">
        <f t="shared" si="5"/>
        <v>291</v>
      </c>
      <c r="E293" s="2"/>
      <c r="F293" s="120" t="str">
        <f t="shared" si="1"/>
        <v/>
      </c>
      <c r="G293" s="2"/>
      <c r="H293" s="123" t="str">
        <f t="shared" si="6"/>
        <v/>
      </c>
      <c r="I293" s="123" t="str">
        <f t="shared" ref="I293:J293" si="601">IF($Q293="","",U293)</f>
        <v/>
      </c>
      <c r="J293" s="123" t="str">
        <f t="shared" si="601"/>
        <v/>
      </c>
      <c r="K293" s="123" t="str">
        <f t="shared" si="8"/>
        <v/>
      </c>
      <c r="L293" s="123" t="str">
        <f t="shared" ref="L293:M293" si="602">IF($Q293="","",Y293)</f>
        <v/>
      </c>
      <c r="M293" s="123" t="str">
        <f t="shared" si="602"/>
        <v/>
      </c>
      <c r="N293" s="123" t="str">
        <f t="shared" si="10"/>
        <v/>
      </c>
      <c r="O293" s="123" t="str">
        <f t="shared" si="11"/>
        <v/>
      </c>
      <c r="P293" s="2"/>
      <c r="Q293" s="125" t="str">
        <f t="shared" si="12"/>
        <v/>
      </c>
      <c r="R293" s="125"/>
      <c r="S293" s="125" t="str">
        <f>IF($Q293="","","Year "&amp;VLOOKUP($Q293,Events!A:AM,S$2,0))</f>
        <v/>
      </c>
      <c r="T293" s="125" t="str">
        <f>IF($Q293="","",VLOOKUP($Q293,Events!A:AM,T$2,0))</f>
        <v/>
      </c>
      <c r="U293" s="125" t="str">
        <f>IF($Q293="","",VLOOKUP($Q293,Events!A:AM,U$2,0))</f>
        <v/>
      </c>
      <c r="V293" s="125" t="str">
        <f>IF($Q293="","",VLOOKUP($Q293,Events!A:AM,V$2,0))</f>
        <v/>
      </c>
      <c r="W293" s="125" t="str">
        <f t="shared" si="13"/>
        <v/>
      </c>
      <c r="X293" s="125" t="str">
        <f>IF($Q293="","",text(VLOOKUP($Q293,Events!A:AM,X$2,0),"MMM dd")&amp;" "&amp;VLOOKUP($Q293,Events!A:AM,X$2+1,0))</f>
        <v/>
      </c>
      <c r="Y293" s="127" t="str">
        <f>IF($Q293="","",TEXT(VLOOKUP($Q293,Events!A:AM,Y$2,0),"0000"))</f>
        <v/>
      </c>
      <c r="Z293" s="127" t="str">
        <f>IF($Q293="","",TEXT(VLOOKUP($Q293,Events!A:AM,Z$2,0),"00000"))</f>
        <v/>
      </c>
      <c r="AA293" s="125" t="str">
        <f t="shared" si="14"/>
        <v/>
      </c>
      <c r="AB293" s="125" t="str">
        <f>IF($Q293="","",VLOOKUP($Q293,Events!A:AM,AB$2,0))</f>
        <v/>
      </c>
      <c r="AC293" s="125" t="str">
        <f t="shared" si="15"/>
        <v/>
      </c>
      <c r="AD293" s="125" t="str">
        <f>IF($Q293="","",IF(VLOOKUP($Q293,Events!A:AQ,AD$2,0)=1,AD$1,""))</f>
        <v/>
      </c>
      <c r="AE293" s="125" t="str">
        <f t="shared" si="16"/>
        <v/>
      </c>
      <c r="AF293" s="125" t="str">
        <f>IF($Q293="","",IF(VLOOKUP($Q293,Events!A:AQ,AF$2,0)=1,AF$1,""))</f>
        <v/>
      </c>
      <c r="AG293" s="125" t="str">
        <f t="shared" si="17"/>
        <v/>
      </c>
      <c r="AH293" s="125" t="str">
        <f>IF($Q293="","",IF(VLOOKUP($Q293,Events!A:AQ,AH$2,0)=1,AH$1,""))</f>
        <v/>
      </c>
      <c r="AI293" s="125" t="str">
        <f t="shared" si="18"/>
        <v/>
      </c>
      <c r="AJ293" s="125" t="str">
        <f>IF($Q293="","",IF(VLOOKUP($Q293,Events!A:AQ,AJ$2,0)=1,AJ$1,""))</f>
        <v/>
      </c>
      <c r="AK293" s="125" t="str">
        <f t="shared" si="19"/>
        <v/>
      </c>
      <c r="AL293" s="125" t="str">
        <f>IF($Q293="","",IF(VLOOKUP($Q293,Events!A:AQ,AL$2,0)=1,AL$1,""))</f>
        <v/>
      </c>
      <c r="AM293" s="125" t="str">
        <f t="shared" si="20"/>
        <v/>
      </c>
      <c r="AN293" s="125" t="str">
        <f>IF($Q293="","",IF(VLOOKUP($Q293,Events!A:AQ,AN$2,0)=1,AN$1,""))</f>
        <v/>
      </c>
      <c r="AO293" s="125" t="str">
        <f t="shared" si="21"/>
        <v/>
      </c>
      <c r="AP293" s="125" t="str">
        <f>IF($Q293="","",IF(VLOOKUP($Q293,Events!A:AQ,AP$2,0)=1,AP$1,""))</f>
        <v/>
      </c>
      <c r="AQ293" s="125" t="str">
        <f t="shared" si="22"/>
        <v/>
      </c>
      <c r="AR293" s="125" t="str">
        <f>IF($Q293="","",IF(VLOOKUP($Q293,Events!A:AQ,AR$2,0)=1,AR$1,""))</f>
        <v/>
      </c>
      <c r="AS293" s="125" t="str">
        <f t="shared" si="23"/>
        <v/>
      </c>
      <c r="AT293" s="125" t="str">
        <f>IF($Q293="","",IF(VLOOKUP($Q293,Events!A:AQ,AT$2,0)=1,AT$1,""))</f>
        <v/>
      </c>
      <c r="AU293" s="2" t="str">
        <f t="shared" si="24"/>
        <v/>
      </c>
      <c r="AW293" s="2"/>
      <c r="AX293" s="2"/>
      <c r="AY293" s="2"/>
    </row>
    <row r="294">
      <c r="A294" s="2">
        <v>292.0</v>
      </c>
      <c r="B294" s="2">
        <f t="shared" si="4"/>
        <v>3</v>
      </c>
      <c r="C294" s="2" t="str">
        <f>Events!AF301</f>
        <v/>
      </c>
      <c r="D294" s="2">
        <f t="shared" si="5"/>
        <v>292</v>
      </c>
      <c r="E294" s="2"/>
      <c r="F294" s="120" t="str">
        <f t="shared" si="1"/>
        <v/>
      </c>
      <c r="G294" s="2"/>
      <c r="H294" s="123" t="str">
        <f t="shared" si="6"/>
        <v/>
      </c>
      <c r="I294" s="123" t="str">
        <f t="shared" ref="I294:J294" si="603">IF($Q294="","",U294)</f>
        <v/>
      </c>
      <c r="J294" s="123" t="str">
        <f t="shared" si="603"/>
        <v/>
      </c>
      <c r="K294" s="123" t="str">
        <f t="shared" si="8"/>
        <v/>
      </c>
      <c r="L294" s="123" t="str">
        <f t="shared" ref="L294:M294" si="604">IF($Q294="","",Y294)</f>
        <v/>
      </c>
      <c r="M294" s="123" t="str">
        <f t="shared" si="604"/>
        <v/>
      </c>
      <c r="N294" s="123" t="str">
        <f t="shared" si="10"/>
        <v/>
      </c>
      <c r="O294" s="123" t="str">
        <f t="shared" si="11"/>
        <v/>
      </c>
      <c r="P294" s="2"/>
      <c r="Q294" s="125" t="str">
        <f t="shared" si="12"/>
        <v/>
      </c>
      <c r="R294" s="125"/>
      <c r="S294" s="125" t="str">
        <f>IF($Q294="","","Year "&amp;VLOOKUP($Q294,Events!A:AM,S$2,0))</f>
        <v/>
      </c>
      <c r="T294" s="125" t="str">
        <f>IF($Q294="","",VLOOKUP($Q294,Events!A:AM,T$2,0))</f>
        <v/>
      </c>
      <c r="U294" s="125" t="str">
        <f>IF($Q294="","",VLOOKUP($Q294,Events!A:AM,U$2,0))</f>
        <v/>
      </c>
      <c r="V294" s="125" t="str">
        <f>IF($Q294="","",VLOOKUP($Q294,Events!A:AM,V$2,0))</f>
        <v/>
      </c>
      <c r="W294" s="125" t="str">
        <f t="shared" si="13"/>
        <v/>
      </c>
      <c r="X294" s="125" t="str">
        <f>IF($Q294="","",text(VLOOKUP($Q294,Events!A:AM,X$2,0),"MMM dd")&amp;" "&amp;VLOOKUP($Q294,Events!A:AM,X$2+1,0))</f>
        <v/>
      </c>
      <c r="Y294" s="127" t="str">
        <f>IF($Q294="","",TEXT(VLOOKUP($Q294,Events!A:AM,Y$2,0),"0000"))</f>
        <v/>
      </c>
      <c r="Z294" s="127" t="str">
        <f>IF($Q294="","",TEXT(VLOOKUP($Q294,Events!A:AM,Z$2,0),"00000"))</f>
        <v/>
      </c>
      <c r="AA294" s="125" t="str">
        <f t="shared" si="14"/>
        <v/>
      </c>
      <c r="AB294" s="125" t="str">
        <f>IF($Q294="","",VLOOKUP($Q294,Events!A:AM,AB$2,0))</f>
        <v/>
      </c>
      <c r="AC294" s="125" t="str">
        <f t="shared" si="15"/>
        <v/>
      </c>
      <c r="AD294" s="125" t="str">
        <f>IF($Q294="","",IF(VLOOKUP($Q294,Events!A:AQ,AD$2,0)=1,AD$1,""))</f>
        <v/>
      </c>
      <c r="AE294" s="125" t="str">
        <f t="shared" si="16"/>
        <v/>
      </c>
      <c r="AF294" s="125" t="str">
        <f>IF($Q294="","",IF(VLOOKUP($Q294,Events!A:AQ,AF$2,0)=1,AF$1,""))</f>
        <v/>
      </c>
      <c r="AG294" s="125" t="str">
        <f t="shared" si="17"/>
        <v/>
      </c>
      <c r="AH294" s="125" t="str">
        <f>IF($Q294="","",IF(VLOOKUP($Q294,Events!A:AQ,AH$2,0)=1,AH$1,""))</f>
        <v/>
      </c>
      <c r="AI294" s="125" t="str">
        <f t="shared" si="18"/>
        <v/>
      </c>
      <c r="AJ294" s="125" t="str">
        <f>IF($Q294="","",IF(VLOOKUP($Q294,Events!A:AQ,AJ$2,0)=1,AJ$1,""))</f>
        <v/>
      </c>
      <c r="AK294" s="125" t="str">
        <f t="shared" si="19"/>
        <v/>
      </c>
      <c r="AL294" s="125" t="str">
        <f>IF($Q294="","",IF(VLOOKUP($Q294,Events!A:AQ,AL$2,0)=1,AL$1,""))</f>
        <v/>
      </c>
      <c r="AM294" s="125" t="str">
        <f t="shared" si="20"/>
        <v/>
      </c>
      <c r="AN294" s="125" t="str">
        <f>IF($Q294="","",IF(VLOOKUP($Q294,Events!A:AQ,AN$2,0)=1,AN$1,""))</f>
        <v/>
      </c>
      <c r="AO294" s="125" t="str">
        <f t="shared" si="21"/>
        <v/>
      </c>
      <c r="AP294" s="125" t="str">
        <f>IF($Q294="","",IF(VLOOKUP($Q294,Events!A:AQ,AP$2,0)=1,AP$1,""))</f>
        <v/>
      </c>
      <c r="AQ294" s="125" t="str">
        <f t="shared" si="22"/>
        <v/>
      </c>
      <c r="AR294" s="125" t="str">
        <f>IF($Q294="","",IF(VLOOKUP($Q294,Events!A:AQ,AR$2,0)=1,AR$1,""))</f>
        <v/>
      </c>
      <c r="AS294" s="125" t="str">
        <f t="shared" si="23"/>
        <v/>
      </c>
      <c r="AT294" s="125" t="str">
        <f>IF($Q294="","",IF(VLOOKUP($Q294,Events!A:AQ,AT$2,0)=1,AT$1,""))</f>
        <v/>
      </c>
      <c r="AU294" s="2" t="str">
        <f t="shared" si="24"/>
        <v/>
      </c>
      <c r="AW294" s="2"/>
      <c r="AX294" s="2"/>
      <c r="AY294" s="2"/>
    </row>
    <row r="295">
      <c r="A295" s="2">
        <v>293.0</v>
      </c>
      <c r="B295" s="2">
        <f t="shared" si="4"/>
        <v>3</v>
      </c>
      <c r="C295" s="2" t="str">
        <f>Events!AF302</f>
        <v/>
      </c>
      <c r="D295" s="2">
        <f t="shared" si="5"/>
        <v>293</v>
      </c>
      <c r="E295" s="2"/>
      <c r="F295" s="120" t="str">
        <f t="shared" si="1"/>
        <v/>
      </c>
      <c r="G295" s="2"/>
      <c r="H295" s="123" t="str">
        <f t="shared" si="6"/>
        <v/>
      </c>
      <c r="I295" s="123" t="str">
        <f t="shared" ref="I295:J295" si="605">IF($Q295="","",U295)</f>
        <v/>
      </c>
      <c r="J295" s="123" t="str">
        <f t="shared" si="605"/>
        <v/>
      </c>
      <c r="K295" s="123" t="str">
        <f t="shared" si="8"/>
        <v/>
      </c>
      <c r="L295" s="123" t="str">
        <f t="shared" ref="L295:M295" si="606">IF($Q295="","",Y295)</f>
        <v/>
      </c>
      <c r="M295" s="123" t="str">
        <f t="shared" si="606"/>
        <v/>
      </c>
      <c r="N295" s="123" t="str">
        <f t="shared" si="10"/>
        <v/>
      </c>
      <c r="O295" s="123" t="str">
        <f t="shared" si="11"/>
        <v/>
      </c>
      <c r="P295" s="2"/>
      <c r="Q295" s="125" t="str">
        <f t="shared" si="12"/>
        <v/>
      </c>
      <c r="R295" s="125"/>
      <c r="S295" s="125" t="str">
        <f>IF($Q295="","","Year "&amp;VLOOKUP($Q295,Events!A:AM,S$2,0))</f>
        <v/>
      </c>
      <c r="T295" s="125" t="str">
        <f>IF($Q295="","",VLOOKUP($Q295,Events!A:AM,T$2,0))</f>
        <v/>
      </c>
      <c r="U295" s="125" t="str">
        <f>IF($Q295="","",VLOOKUP($Q295,Events!A:AM,U$2,0))</f>
        <v/>
      </c>
      <c r="V295" s="125" t="str">
        <f>IF($Q295="","",VLOOKUP($Q295,Events!A:AM,V$2,0))</f>
        <v/>
      </c>
      <c r="W295" s="125" t="str">
        <f t="shared" si="13"/>
        <v/>
      </c>
      <c r="X295" s="125" t="str">
        <f>IF($Q295="","",text(VLOOKUP($Q295,Events!A:AM,X$2,0),"MMM dd")&amp;" "&amp;VLOOKUP($Q295,Events!A:AM,X$2+1,0))</f>
        <v/>
      </c>
      <c r="Y295" s="127" t="str">
        <f>IF($Q295="","",TEXT(VLOOKUP($Q295,Events!A:AM,Y$2,0),"0000"))</f>
        <v/>
      </c>
      <c r="Z295" s="127" t="str">
        <f>IF($Q295="","",TEXT(VLOOKUP($Q295,Events!A:AM,Z$2,0),"00000"))</f>
        <v/>
      </c>
      <c r="AA295" s="125" t="str">
        <f t="shared" si="14"/>
        <v/>
      </c>
      <c r="AB295" s="125" t="str">
        <f>IF($Q295="","",VLOOKUP($Q295,Events!A:AM,AB$2,0))</f>
        <v/>
      </c>
      <c r="AC295" s="125" t="str">
        <f t="shared" si="15"/>
        <v/>
      </c>
      <c r="AD295" s="125" t="str">
        <f>IF($Q295="","",IF(VLOOKUP($Q295,Events!A:AQ,AD$2,0)=1,AD$1,""))</f>
        <v/>
      </c>
      <c r="AE295" s="125" t="str">
        <f t="shared" si="16"/>
        <v/>
      </c>
      <c r="AF295" s="125" t="str">
        <f>IF($Q295="","",IF(VLOOKUP($Q295,Events!A:AQ,AF$2,0)=1,AF$1,""))</f>
        <v/>
      </c>
      <c r="AG295" s="125" t="str">
        <f t="shared" si="17"/>
        <v/>
      </c>
      <c r="AH295" s="125" t="str">
        <f>IF($Q295="","",IF(VLOOKUP($Q295,Events!A:AQ,AH$2,0)=1,AH$1,""))</f>
        <v/>
      </c>
      <c r="AI295" s="125" t="str">
        <f t="shared" si="18"/>
        <v/>
      </c>
      <c r="AJ295" s="125" t="str">
        <f>IF($Q295="","",IF(VLOOKUP($Q295,Events!A:AQ,AJ$2,0)=1,AJ$1,""))</f>
        <v/>
      </c>
      <c r="AK295" s="125" t="str">
        <f t="shared" si="19"/>
        <v/>
      </c>
      <c r="AL295" s="125" t="str">
        <f>IF($Q295="","",IF(VLOOKUP($Q295,Events!A:AQ,AL$2,0)=1,AL$1,""))</f>
        <v/>
      </c>
      <c r="AM295" s="125" t="str">
        <f t="shared" si="20"/>
        <v/>
      </c>
      <c r="AN295" s="125" t="str">
        <f>IF($Q295="","",IF(VLOOKUP($Q295,Events!A:AQ,AN$2,0)=1,AN$1,""))</f>
        <v/>
      </c>
      <c r="AO295" s="125" t="str">
        <f t="shared" si="21"/>
        <v/>
      </c>
      <c r="AP295" s="125" t="str">
        <f>IF($Q295="","",IF(VLOOKUP($Q295,Events!A:AQ,AP$2,0)=1,AP$1,""))</f>
        <v/>
      </c>
      <c r="AQ295" s="125" t="str">
        <f t="shared" si="22"/>
        <v/>
      </c>
      <c r="AR295" s="125" t="str">
        <f>IF($Q295="","",IF(VLOOKUP($Q295,Events!A:AQ,AR$2,0)=1,AR$1,""))</f>
        <v/>
      </c>
      <c r="AS295" s="125" t="str">
        <f t="shared" si="23"/>
        <v/>
      </c>
      <c r="AT295" s="125" t="str">
        <f>IF($Q295="","",IF(VLOOKUP($Q295,Events!A:AQ,AT$2,0)=1,AT$1,""))</f>
        <v/>
      </c>
      <c r="AU295" s="2" t="str">
        <f t="shared" si="24"/>
        <v/>
      </c>
      <c r="AW295" s="2"/>
      <c r="AX295" s="2"/>
      <c r="AY295" s="2"/>
    </row>
    <row r="296">
      <c r="A296" s="2">
        <v>294.0</v>
      </c>
      <c r="B296" s="2">
        <f t="shared" si="4"/>
        <v>3</v>
      </c>
      <c r="C296" s="2" t="str">
        <f>Events!AF303</f>
        <v/>
      </c>
      <c r="D296" s="2">
        <f t="shared" si="5"/>
        <v>294</v>
      </c>
      <c r="E296" s="2"/>
      <c r="F296" s="120" t="str">
        <f t="shared" si="1"/>
        <v/>
      </c>
      <c r="G296" s="2"/>
      <c r="H296" s="123" t="str">
        <f t="shared" si="6"/>
        <v/>
      </c>
      <c r="I296" s="123" t="str">
        <f t="shared" ref="I296:J296" si="607">IF($Q296="","",U296)</f>
        <v/>
      </c>
      <c r="J296" s="123" t="str">
        <f t="shared" si="607"/>
        <v/>
      </c>
      <c r="K296" s="123" t="str">
        <f t="shared" si="8"/>
        <v/>
      </c>
      <c r="L296" s="123" t="str">
        <f t="shared" ref="L296:M296" si="608">IF($Q296="","",Y296)</f>
        <v/>
      </c>
      <c r="M296" s="123" t="str">
        <f t="shared" si="608"/>
        <v/>
      </c>
      <c r="N296" s="123" t="str">
        <f t="shared" si="10"/>
        <v/>
      </c>
      <c r="O296" s="123" t="str">
        <f t="shared" si="11"/>
        <v/>
      </c>
      <c r="P296" s="2"/>
      <c r="Q296" s="125" t="str">
        <f t="shared" si="12"/>
        <v/>
      </c>
      <c r="R296" s="125"/>
      <c r="S296" s="125" t="str">
        <f>IF($Q296="","","Year "&amp;VLOOKUP($Q296,Events!A:AM,S$2,0))</f>
        <v/>
      </c>
      <c r="T296" s="125" t="str">
        <f>IF($Q296="","",VLOOKUP($Q296,Events!A:AM,T$2,0))</f>
        <v/>
      </c>
      <c r="U296" s="125" t="str">
        <f>IF($Q296="","",VLOOKUP($Q296,Events!A:AM,U$2,0))</f>
        <v/>
      </c>
      <c r="V296" s="125" t="str">
        <f>IF($Q296="","",VLOOKUP($Q296,Events!A:AM,V$2,0))</f>
        <v/>
      </c>
      <c r="W296" s="125" t="str">
        <f t="shared" si="13"/>
        <v/>
      </c>
      <c r="X296" s="125" t="str">
        <f>IF($Q296="","",text(VLOOKUP($Q296,Events!A:AM,X$2,0),"MMM dd")&amp;" "&amp;VLOOKUP($Q296,Events!A:AM,X$2+1,0))</f>
        <v/>
      </c>
      <c r="Y296" s="127" t="str">
        <f>IF($Q296="","",TEXT(VLOOKUP($Q296,Events!A:AM,Y$2,0),"0000"))</f>
        <v/>
      </c>
      <c r="Z296" s="127" t="str">
        <f>IF($Q296="","",TEXT(VLOOKUP($Q296,Events!A:AM,Z$2,0),"00000"))</f>
        <v/>
      </c>
      <c r="AA296" s="125" t="str">
        <f t="shared" si="14"/>
        <v/>
      </c>
      <c r="AB296" s="125" t="str">
        <f>IF($Q296="","",VLOOKUP($Q296,Events!A:AM,AB$2,0))</f>
        <v/>
      </c>
      <c r="AC296" s="125" t="str">
        <f t="shared" si="15"/>
        <v/>
      </c>
      <c r="AD296" s="125" t="str">
        <f>IF($Q296="","",IF(VLOOKUP($Q296,Events!A:AQ,AD$2,0)=1,AD$1,""))</f>
        <v/>
      </c>
      <c r="AE296" s="125" t="str">
        <f t="shared" si="16"/>
        <v/>
      </c>
      <c r="AF296" s="125" t="str">
        <f>IF($Q296="","",IF(VLOOKUP($Q296,Events!A:AQ,AF$2,0)=1,AF$1,""))</f>
        <v/>
      </c>
      <c r="AG296" s="125" t="str">
        <f t="shared" si="17"/>
        <v/>
      </c>
      <c r="AH296" s="125" t="str">
        <f>IF($Q296="","",IF(VLOOKUP($Q296,Events!A:AQ,AH$2,0)=1,AH$1,""))</f>
        <v/>
      </c>
      <c r="AI296" s="125" t="str">
        <f t="shared" si="18"/>
        <v/>
      </c>
      <c r="AJ296" s="125" t="str">
        <f>IF($Q296="","",IF(VLOOKUP($Q296,Events!A:AQ,AJ$2,0)=1,AJ$1,""))</f>
        <v/>
      </c>
      <c r="AK296" s="125" t="str">
        <f t="shared" si="19"/>
        <v/>
      </c>
      <c r="AL296" s="125" t="str">
        <f>IF($Q296="","",IF(VLOOKUP($Q296,Events!A:AQ,AL$2,0)=1,AL$1,""))</f>
        <v/>
      </c>
      <c r="AM296" s="125" t="str">
        <f t="shared" si="20"/>
        <v/>
      </c>
      <c r="AN296" s="125" t="str">
        <f>IF($Q296="","",IF(VLOOKUP($Q296,Events!A:AQ,AN$2,0)=1,AN$1,""))</f>
        <v/>
      </c>
      <c r="AO296" s="125" t="str">
        <f t="shared" si="21"/>
        <v/>
      </c>
      <c r="AP296" s="125" t="str">
        <f>IF($Q296="","",IF(VLOOKUP($Q296,Events!A:AQ,AP$2,0)=1,AP$1,""))</f>
        <v/>
      </c>
      <c r="AQ296" s="125" t="str">
        <f t="shared" si="22"/>
        <v/>
      </c>
      <c r="AR296" s="125" t="str">
        <f>IF($Q296="","",IF(VLOOKUP($Q296,Events!A:AQ,AR$2,0)=1,AR$1,""))</f>
        <v/>
      </c>
      <c r="AS296" s="125" t="str">
        <f t="shared" si="23"/>
        <v/>
      </c>
      <c r="AT296" s="125" t="str">
        <f>IF($Q296="","",IF(VLOOKUP($Q296,Events!A:AQ,AT$2,0)=1,AT$1,""))</f>
        <v/>
      </c>
      <c r="AU296" s="2" t="str">
        <f t="shared" si="24"/>
        <v/>
      </c>
      <c r="AW296" s="2"/>
      <c r="AX296" s="2"/>
      <c r="AY296" s="2"/>
    </row>
    <row r="297">
      <c r="A297" s="2">
        <v>295.0</v>
      </c>
      <c r="B297" s="2">
        <f t="shared" si="4"/>
        <v>3</v>
      </c>
      <c r="C297" s="2" t="str">
        <f>Events!AF304</f>
        <v/>
      </c>
      <c r="D297" s="2">
        <f t="shared" si="5"/>
        <v>295</v>
      </c>
      <c r="E297" s="2"/>
      <c r="F297" s="120" t="str">
        <f t="shared" si="1"/>
        <v/>
      </c>
      <c r="G297" s="2"/>
      <c r="H297" s="123" t="str">
        <f t="shared" si="6"/>
        <v/>
      </c>
      <c r="I297" s="123" t="str">
        <f t="shared" ref="I297:J297" si="609">IF($Q297="","",U297)</f>
        <v/>
      </c>
      <c r="J297" s="123" t="str">
        <f t="shared" si="609"/>
        <v/>
      </c>
      <c r="K297" s="123" t="str">
        <f t="shared" si="8"/>
        <v/>
      </c>
      <c r="L297" s="123" t="str">
        <f t="shared" ref="L297:M297" si="610">IF($Q297="","",Y297)</f>
        <v/>
      </c>
      <c r="M297" s="123" t="str">
        <f t="shared" si="610"/>
        <v/>
      </c>
      <c r="N297" s="123" t="str">
        <f t="shared" si="10"/>
        <v/>
      </c>
      <c r="O297" s="123" t="str">
        <f t="shared" si="11"/>
        <v/>
      </c>
      <c r="P297" s="2"/>
      <c r="Q297" s="125" t="str">
        <f t="shared" si="12"/>
        <v/>
      </c>
      <c r="R297" s="125"/>
      <c r="S297" s="125" t="str">
        <f>IF($Q297="","","Year "&amp;VLOOKUP($Q297,Events!A:AM,S$2,0))</f>
        <v/>
      </c>
      <c r="T297" s="125" t="str">
        <f>IF($Q297="","",VLOOKUP($Q297,Events!A:AM,T$2,0))</f>
        <v/>
      </c>
      <c r="U297" s="125" t="str">
        <f>IF($Q297="","",VLOOKUP($Q297,Events!A:AM,U$2,0))</f>
        <v/>
      </c>
      <c r="V297" s="125" t="str">
        <f>IF($Q297="","",VLOOKUP($Q297,Events!A:AM,V$2,0))</f>
        <v/>
      </c>
      <c r="W297" s="125" t="str">
        <f t="shared" si="13"/>
        <v/>
      </c>
      <c r="X297" s="125" t="str">
        <f>IF($Q297="","",text(VLOOKUP($Q297,Events!A:AM,X$2,0),"MMM dd")&amp;" "&amp;VLOOKUP($Q297,Events!A:AM,X$2+1,0))</f>
        <v/>
      </c>
      <c r="Y297" s="127" t="str">
        <f>IF($Q297="","",TEXT(VLOOKUP($Q297,Events!A:AM,Y$2,0),"0000"))</f>
        <v/>
      </c>
      <c r="Z297" s="127" t="str">
        <f>IF($Q297="","",TEXT(VLOOKUP($Q297,Events!A:AM,Z$2,0),"00000"))</f>
        <v/>
      </c>
      <c r="AA297" s="125" t="str">
        <f t="shared" si="14"/>
        <v/>
      </c>
      <c r="AB297" s="125" t="str">
        <f>IF($Q297="","",VLOOKUP($Q297,Events!A:AM,AB$2,0))</f>
        <v/>
      </c>
      <c r="AC297" s="125" t="str">
        <f t="shared" si="15"/>
        <v/>
      </c>
      <c r="AD297" s="125" t="str">
        <f>IF($Q297="","",IF(VLOOKUP($Q297,Events!A:AQ,AD$2,0)=1,AD$1,""))</f>
        <v/>
      </c>
      <c r="AE297" s="125" t="str">
        <f t="shared" si="16"/>
        <v/>
      </c>
      <c r="AF297" s="125" t="str">
        <f>IF($Q297="","",IF(VLOOKUP($Q297,Events!A:AQ,AF$2,0)=1,AF$1,""))</f>
        <v/>
      </c>
      <c r="AG297" s="125" t="str">
        <f t="shared" si="17"/>
        <v/>
      </c>
      <c r="AH297" s="125" t="str">
        <f>IF($Q297="","",IF(VLOOKUP($Q297,Events!A:AQ,AH$2,0)=1,AH$1,""))</f>
        <v/>
      </c>
      <c r="AI297" s="125" t="str">
        <f t="shared" si="18"/>
        <v/>
      </c>
      <c r="AJ297" s="125" t="str">
        <f>IF($Q297="","",IF(VLOOKUP($Q297,Events!A:AQ,AJ$2,0)=1,AJ$1,""))</f>
        <v/>
      </c>
      <c r="AK297" s="125" t="str">
        <f t="shared" si="19"/>
        <v/>
      </c>
      <c r="AL297" s="125" t="str">
        <f>IF($Q297="","",IF(VLOOKUP($Q297,Events!A:AQ,AL$2,0)=1,AL$1,""))</f>
        <v/>
      </c>
      <c r="AM297" s="125" t="str">
        <f t="shared" si="20"/>
        <v/>
      </c>
      <c r="AN297" s="125" t="str">
        <f>IF($Q297="","",IF(VLOOKUP($Q297,Events!A:AQ,AN$2,0)=1,AN$1,""))</f>
        <v/>
      </c>
      <c r="AO297" s="125" t="str">
        <f t="shared" si="21"/>
        <v/>
      </c>
      <c r="AP297" s="125" t="str">
        <f>IF($Q297="","",IF(VLOOKUP($Q297,Events!A:AQ,AP$2,0)=1,AP$1,""))</f>
        <v/>
      </c>
      <c r="AQ297" s="125" t="str">
        <f t="shared" si="22"/>
        <v/>
      </c>
      <c r="AR297" s="125" t="str">
        <f>IF($Q297="","",IF(VLOOKUP($Q297,Events!A:AQ,AR$2,0)=1,AR$1,""))</f>
        <v/>
      </c>
      <c r="AS297" s="125" t="str">
        <f t="shared" si="23"/>
        <v/>
      </c>
      <c r="AT297" s="125" t="str">
        <f>IF($Q297="","",IF(VLOOKUP($Q297,Events!A:AQ,AT$2,0)=1,AT$1,""))</f>
        <v/>
      </c>
      <c r="AU297" s="2" t="str">
        <f t="shared" si="24"/>
        <v/>
      </c>
      <c r="AW297" s="2"/>
      <c r="AX297" s="2"/>
      <c r="AY297" s="2"/>
    </row>
    <row r="298">
      <c r="A298" s="2">
        <v>296.0</v>
      </c>
      <c r="B298" s="2">
        <f t="shared" si="4"/>
        <v>3</v>
      </c>
      <c r="C298" s="2" t="str">
        <f>Events!AF305</f>
        <v/>
      </c>
      <c r="D298" s="2">
        <f t="shared" si="5"/>
        <v>296</v>
      </c>
      <c r="E298" s="2"/>
      <c r="F298" s="120" t="str">
        <f t="shared" si="1"/>
        <v/>
      </c>
      <c r="G298" s="2"/>
      <c r="H298" s="123" t="str">
        <f t="shared" si="6"/>
        <v/>
      </c>
      <c r="I298" s="123" t="str">
        <f t="shared" ref="I298:J298" si="611">IF($Q298="","",U298)</f>
        <v/>
      </c>
      <c r="J298" s="123" t="str">
        <f t="shared" si="611"/>
        <v/>
      </c>
      <c r="K298" s="123" t="str">
        <f t="shared" si="8"/>
        <v/>
      </c>
      <c r="L298" s="123" t="str">
        <f t="shared" ref="L298:M298" si="612">IF($Q298="","",Y298)</f>
        <v/>
      </c>
      <c r="M298" s="123" t="str">
        <f t="shared" si="612"/>
        <v/>
      </c>
      <c r="N298" s="123" t="str">
        <f t="shared" si="10"/>
        <v/>
      </c>
      <c r="O298" s="123" t="str">
        <f t="shared" si="11"/>
        <v/>
      </c>
      <c r="P298" s="2"/>
      <c r="Q298" s="125" t="str">
        <f t="shared" si="12"/>
        <v/>
      </c>
      <c r="R298" s="125"/>
      <c r="S298" s="125" t="str">
        <f>IF($Q298="","","Year "&amp;VLOOKUP($Q298,Events!A:AM,S$2,0))</f>
        <v/>
      </c>
      <c r="T298" s="125" t="str">
        <f>IF($Q298="","",VLOOKUP($Q298,Events!A:AM,T$2,0))</f>
        <v/>
      </c>
      <c r="U298" s="125" t="str">
        <f>IF($Q298="","",VLOOKUP($Q298,Events!A:AM,U$2,0))</f>
        <v/>
      </c>
      <c r="V298" s="125" t="str">
        <f>IF($Q298="","",VLOOKUP($Q298,Events!A:AM,V$2,0))</f>
        <v/>
      </c>
      <c r="W298" s="125" t="str">
        <f t="shared" si="13"/>
        <v/>
      </c>
      <c r="X298" s="125" t="str">
        <f>IF($Q298="","",text(VLOOKUP($Q298,Events!A:AM,X$2,0),"MMM dd")&amp;" "&amp;VLOOKUP($Q298,Events!A:AM,X$2+1,0))</f>
        <v/>
      </c>
      <c r="Y298" s="127" t="str">
        <f>IF($Q298="","",TEXT(VLOOKUP($Q298,Events!A:AM,Y$2,0),"0000"))</f>
        <v/>
      </c>
      <c r="Z298" s="127" t="str">
        <f>IF($Q298="","",TEXT(VLOOKUP($Q298,Events!A:AM,Z$2,0),"00000"))</f>
        <v/>
      </c>
      <c r="AA298" s="125" t="str">
        <f t="shared" si="14"/>
        <v/>
      </c>
      <c r="AB298" s="125" t="str">
        <f>IF($Q298="","",VLOOKUP($Q298,Events!A:AM,AB$2,0))</f>
        <v/>
      </c>
      <c r="AC298" s="125" t="str">
        <f t="shared" si="15"/>
        <v/>
      </c>
      <c r="AD298" s="125" t="str">
        <f>IF($Q298="","",IF(VLOOKUP($Q298,Events!A:AQ,AD$2,0)=1,AD$1,""))</f>
        <v/>
      </c>
      <c r="AE298" s="125" t="str">
        <f t="shared" si="16"/>
        <v/>
      </c>
      <c r="AF298" s="125" t="str">
        <f>IF($Q298="","",IF(VLOOKUP($Q298,Events!A:AQ,AF$2,0)=1,AF$1,""))</f>
        <v/>
      </c>
      <c r="AG298" s="125" t="str">
        <f t="shared" si="17"/>
        <v/>
      </c>
      <c r="AH298" s="125" t="str">
        <f>IF($Q298="","",IF(VLOOKUP($Q298,Events!A:AQ,AH$2,0)=1,AH$1,""))</f>
        <v/>
      </c>
      <c r="AI298" s="125" t="str">
        <f t="shared" si="18"/>
        <v/>
      </c>
      <c r="AJ298" s="125" t="str">
        <f>IF($Q298="","",IF(VLOOKUP($Q298,Events!A:AQ,AJ$2,0)=1,AJ$1,""))</f>
        <v/>
      </c>
      <c r="AK298" s="125" t="str">
        <f t="shared" si="19"/>
        <v/>
      </c>
      <c r="AL298" s="125" t="str">
        <f>IF($Q298="","",IF(VLOOKUP($Q298,Events!A:AQ,AL$2,0)=1,AL$1,""))</f>
        <v/>
      </c>
      <c r="AM298" s="125" t="str">
        <f t="shared" si="20"/>
        <v/>
      </c>
      <c r="AN298" s="125" t="str">
        <f>IF($Q298="","",IF(VLOOKUP($Q298,Events!A:AQ,AN$2,0)=1,AN$1,""))</f>
        <v/>
      </c>
      <c r="AO298" s="125" t="str">
        <f t="shared" si="21"/>
        <v/>
      </c>
      <c r="AP298" s="125" t="str">
        <f>IF($Q298="","",IF(VLOOKUP($Q298,Events!A:AQ,AP$2,0)=1,AP$1,""))</f>
        <v/>
      </c>
      <c r="AQ298" s="125" t="str">
        <f t="shared" si="22"/>
        <v/>
      </c>
      <c r="AR298" s="125" t="str">
        <f>IF($Q298="","",IF(VLOOKUP($Q298,Events!A:AQ,AR$2,0)=1,AR$1,""))</f>
        <v/>
      </c>
      <c r="AS298" s="125" t="str">
        <f t="shared" si="23"/>
        <v/>
      </c>
      <c r="AT298" s="125" t="str">
        <f>IF($Q298="","",IF(VLOOKUP($Q298,Events!A:AQ,AT$2,0)=1,AT$1,""))</f>
        <v/>
      </c>
      <c r="AU298" s="2" t="str">
        <f t="shared" si="24"/>
        <v/>
      </c>
      <c r="AW298" s="2"/>
      <c r="AX298" s="2"/>
      <c r="AY298" s="2"/>
    </row>
    <row r="299">
      <c r="A299" s="2">
        <v>297.0</v>
      </c>
      <c r="B299" s="2">
        <f t="shared" si="4"/>
        <v>3</v>
      </c>
      <c r="C299" s="2" t="str">
        <f>Events!AF306</f>
        <v/>
      </c>
      <c r="D299" s="2">
        <f t="shared" si="5"/>
        <v>297</v>
      </c>
      <c r="E299" s="2"/>
      <c r="F299" s="120" t="str">
        <f t="shared" si="1"/>
        <v/>
      </c>
      <c r="G299" s="2"/>
      <c r="H299" s="123" t="str">
        <f t="shared" si="6"/>
        <v/>
      </c>
      <c r="I299" s="123" t="str">
        <f t="shared" ref="I299:J299" si="613">IF($Q299="","",U299)</f>
        <v/>
      </c>
      <c r="J299" s="123" t="str">
        <f t="shared" si="613"/>
        <v/>
      </c>
      <c r="K299" s="123" t="str">
        <f t="shared" si="8"/>
        <v/>
      </c>
      <c r="L299" s="123" t="str">
        <f t="shared" ref="L299:M299" si="614">IF($Q299="","",Y299)</f>
        <v/>
      </c>
      <c r="M299" s="123" t="str">
        <f t="shared" si="614"/>
        <v/>
      </c>
      <c r="N299" s="123" t="str">
        <f t="shared" si="10"/>
        <v/>
      </c>
      <c r="O299" s="123" t="str">
        <f t="shared" si="11"/>
        <v/>
      </c>
      <c r="P299" s="2"/>
      <c r="Q299" s="125" t="str">
        <f t="shared" si="12"/>
        <v/>
      </c>
      <c r="R299" s="125"/>
      <c r="S299" s="125" t="str">
        <f>IF($Q299="","","Year "&amp;VLOOKUP($Q299,Events!A:AM,S$2,0))</f>
        <v/>
      </c>
      <c r="T299" s="125" t="str">
        <f>IF($Q299="","",VLOOKUP($Q299,Events!A:AM,T$2,0))</f>
        <v/>
      </c>
      <c r="U299" s="125" t="str">
        <f>IF($Q299="","",VLOOKUP($Q299,Events!A:AM,U$2,0))</f>
        <v/>
      </c>
      <c r="V299" s="125" t="str">
        <f>IF($Q299="","",VLOOKUP($Q299,Events!A:AM,V$2,0))</f>
        <v/>
      </c>
      <c r="W299" s="125" t="str">
        <f t="shared" si="13"/>
        <v/>
      </c>
      <c r="X299" s="125" t="str">
        <f>IF($Q299="","",text(VLOOKUP($Q299,Events!A:AM,X$2,0),"MMM dd")&amp;" "&amp;VLOOKUP($Q299,Events!A:AM,X$2+1,0))</f>
        <v/>
      </c>
      <c r="Y299" s="127" t="str">
        <f>IF($Q299="","",TEXT(VLOOKUP($Q299,Events!A:AM,Y$2,0),"0000"))</f>
        <v/>
      </c>
      <c r="Z299" s="127" t="str">
        <f>IF($Q299="","",TEXT(VLOOKUP($Q299,Events!A:AM,Z$2,0),"00000"))</f>
        <v/>
      </c>
      <c r="AA299" s="125" t="str">
        <f t="shared" si="14"/>
        <v/>
      </c>
      <c r="AB299" s="125" t="str">
        <f>IF($Q299="","",VLOOKUP($Q299,Events!A:AM,AB$2,0))</f>
        <v/>
      </c>
      <c r="AC299" s="125" t="str">
        <f t="shared" si="15"/>
        <v/>
      </c>
      <c r="AD299" s="125" t="str">
        <f>IF($Q299="","",IF(VLOOKUP($Q299,Events!A:AQ,AD$2,0)=1,AD$1,""))</f>
        <v/>
      </c>
      <c r="AE299" s="125" t="str">
        <f t="shared" si="16"/>
        <v/>
      </c>
      <c r="AF299" s="125" t="str">
        <f>IF($Q299="","",IF(VLOOKUP($Q299,Events!A:AQ,AF$2,0)=1,AF$1,""))</f>
        <v/>
      </c>
      <c r="AG299" s="125" t="str">
        <f t="shared" si="17"/>
        <v/>
      </c>
      <c r="AH299" s="125" t="str">
        <f>IF($Q299="","",IF(VLOOKUP($Q299,Events!A:AQ,AH$2,0)=1,AH$1,""))</f>
        <v/>
      </c>
      <c r="AI299" s="125" t="str">
        <f t="shared" si="18"/>
        <v/>
      </c>
      <c r="AJ299" s="125" t="str">
        <f>IF($Q299="","",IF(VLOOKUP($Q299,Events!A:AQ,AJ$2,0)=1,AJ$1,""))</f>
        <v/>
      </c>
      <c r="AK299" s="125" t="str">
        <f t="shared" si="19"/>
        <v/>
      </c>
      <c r="AL299" s="125" t="str">
        <f>IF($Q299="","",IF(VLOOKUP($Q299,Events!A:AQ,AL$2,0)=1,AL$1,""))</f>
        <v/>
      </c>
      <c r="AM299" s="125" t="str">
        <f t="shared" si="20"/>
        <v/>
      </c>
      <c r="AN299" s="125" t="str">
        <f>IF($Q299="","",IF(VLOOKUP($Q299,Events!A:AQ,AN$2,0)=1,AN$1,""))</f>
        <v/>
      </c>
      <c r="AO299" s="125" t="str">
        <f t="shared" si="21"/>
        <v/>
      </c>
      <c r="AP299" s="125" t="str">
        <f>IF($Q299="","",IF(VLOOKUP($Q299,Events!A:AQ,AP$2,0)=1,AP$1,""))</f>
        <v/>
      </c>
      <c r="AQ299" s="125" t="str">
        <f t="shared" si="22"/>
        <v/>
      </c>
      <c r="AR299" s="125" t="str">
        <f>IF($Q299="","",IF(VLOOKUP($Q299,Events!A:AQ,AR$2,0)=1,AR$1,""))</f>
        <v/>
      </c>
      <c r="AS299" s="125" t="str">
        <f t="shared" si="23"/>
        <v/>
      </c>
      <c r="AT299" s="125" t="str">
        <f>IF($Q299="","",IF(VLOOKUP($Q299,Events!A:AQ,AT$2,0)=1,AT$1,""))</f>
        <v/>
      </c>
      <c r="AU299" s="2" t="str">
        <f t="shared" si="24"/>
        <v/>
      </c>
      <c r="AW299" s="2"/>
      <c r="AX299" s="2"/>
      <c r="AY299" s="2"/>
    </row>
    <row r="300">
      <c r="A300" s="2">
        <v>298.0</v>
      </c>
      <c r="B300" s="2">
        <f t="shared" si="4"/>
        <v>3</v>
      </c>
      <c r="C300" s="2" t="str">
        <f>Events!AF307</f>
        <v/>
      </c>
      <c r="D300" s="2">
        <f t="shared" si="5"/>
        <v>298</v>
      </c>
      <c r="E300" s="2"/>
      <c r="F300" s="120" t="str">
        <f t="shared" si="1"/>
        <v/>
      </c>
      <c r="G300" s="2"/>
      <c r="H300" s="123" t="str">
        <f t="shared" si="6"/>
        <v/>
      </c>
      <c r="I300" s="123" t="str">
        <f t="shared" ref="I300:J300" si="615">IF($Q300="","",U300)</f>
        <v/>
      </c>
      <c r="J300" s="123" t="str">
        <f t="shared" si="615"/>
        <v/>
      </c>
      <c r="K300" s="123" t="str">
        <f t="shared" si="8"/>
        <v/>
      </c>
      <c r="L300" s="123" t="str">
        <f t="shared" ref="L300:M300" si="616">IF($Q300="","",Y300)</f>
        <v/>
      </c>
      <c r="M300" s="123" t="str">
        <f t="shared" si="616"/>
        <v/>
      </c>
      <c r="N300" s="123" t="str">
        <f t="shared" si="10"/>
        <v/>
      </c>
      <c r="O300" s="123" t="str">
        <f t="shared" si="11"/>
        <v/>
      </c>
      <c r="P300" s="2"/>
      <c r="Q300" s="125" t="str">
        <f t="shared" si="12"/>
        <v/>
      </c>
      <c r="R300" s="125"/>
      <c r="S300" s="125" t="str">
        <f>IF($Q300="","","Year "&amp;VLOOKUP($Q300,Events!A:AM,S$2,0))</f>
        <v/>
      </c>
      <c r="T300" s="125" t="str">
        <f>IF($Q300="","",VLOOKUP($Q300,Events!A:AM,T$2,0))</f>
        <v/>
      </c>
      <c r="U300" s="125" t="str">
        <f>IF($Q300="","",VLOOKUP($Q300,Events!A:AM,U$2,0))</f>
        <v/>
      </c>
      <c r="V300" s="125" t="str">
        <f>IF($Q300="","",VLOOKUP($Q300,Events!A:AM,V$2,0))</f>
        <v/>
      </c>
      <c r="W300" s="125" t="str">
        <f t="shared" si="13"/>
        <v/>
      </c>
      <c r="X300" s="125" t="str">
        <f>IF($Q300="","",text(VLOOKUP($Q300,Events!A:AM,X$2,0),"MMM dd")&amp;" "&amp;VLOOKUP($Q300,Events!A:AM,X$2+1,0))</f>
        <v/>
      </c>
      <c r="Y300" s="127" t="str">
        <f>IF($Q300="","",TEXT(VLOOKUP($Q300,Events!A:AM,Y$2,0),"0000"))</f>
        <v/>
      </c>
      <c r="Z300" s="127" t="str">
        <f>IF($Q300="","",TEXT(VLOOKUP($Q300,Events!A:AM,Z$2,0),"00000"))</f>
        <v/>
      </c>
      <c r="AA300" s="125" t="str">
        <f t="shared" si="14"/>
        <v/>
      </c>
      <c r="AB300" s="125" t="str">
        <f>IF($Q300="","",VLOOKUP($Q300,Events!A:AM,AB$2,0))</f>
        <v/>
      </c>
      <c r="AC300" s="125" t="str">
        <f t="shared" si="15"/>
        <v/>
      </c>
      <c r="AD300" s="125" t="str">
        <f>IF($Q300="","",IF(VLOOKUP($Q300,Events!A:AQ,AD$2,0)=1,AD$1,""))</f>
        <v/>
      </c>
      <c r="AE300" s="125" t="str">
        <f t="shared" si="16"/>
        <v/>
      </c>
      <c r="AF300" s="125" t="str">
        <f>IF($Q300="","",IF(VLOOKUP($Q300,Events!A:AQ,AF$2,0)=1,AF$1,""))</f>
        <v/>
      </c>
      <c r="AG300" s="125" t="str">
        <f t="shared" si="17"/>
        <v/>
      </c>
      <c r="AH300" s="125" t="str">
        <f>IF($Q300="","",IF(VLOOKUP($Q300,Events!A:AQ,AH$2,0)=1,AH$1,""))</f>
        <v/>
      </c>
      <c r="AI300" s="125" t="str">
        <f t="shared" si="18"/>
        <v/>
      </c>
      <c r="AJ300" s="125" t="str">
        <f>IF($Q300="","",IF(VLOOKUP($Q300,Events!A:AQ,AJ$2,0)=1,AJ$1,""))</f>
        <v/>
      </c>
      <c r="AK300" s="125" t="str">
        <f t="shared" si="19"/>
        <v/>
      </c>
      <c r="AL300" s="125" t="str">
        <f>IF($Q300="","",IF(VLOOKUP($Q300,Events!A:AQ,AL$2,0)=1,AL$1,""))</f>
        <v/>
      </c>
      <c r="AM300" s="125" t="str">
        <f t="shared" si="20"/>
        <v/>
      </c>
      <c r="AN300" s="125" t="str">
        <f>IF($Q300="","",IF(VLOOKUP($Q300,Events!A:AQ,AN$2,0)=1,AN$1,""))</f>
        <v/>
      </c>
      <c r="AO300" s="125" t="str">
        <f t="shared" si="21"/>
        <v/>
      </c>
      <c r="AP300" s="125" t="str">
        <f>IF($Q300="","",IF(VLOOKUP($Q300,Events!A:AQ,AP$2,0)=1,AP$1,""))</f>
        <v/>
      </c>
      <c r="AQ300" s="125" t="str">
        <f t="shared" si="22"/>
        <v/>
      </c>
      <c r="AR300" s="125" t="str">
        <f>IF($Q300="","",IF(VLOOKUP($Q300,Events!A:AQ,AR$2,0)=1,AR$1,""))</f>
        <v/>
      </c>
      <c r="AS300" s="125" t="str">
        <f t="shared" si="23"/>
        <v/>
      </c>
      <c r="AT300" s="125" t="str">
        <f>IF($Q300="","",IF(VLOOKUP($Q300,Events!A:AQ,AT$2,0)=1,AT$1,""))</f>
        <v/>
      </c>
      <c r="AU300" s="2" t="str">
        <f t="shared" si="24"/>
        <v/>
      </c>
      <c r="AW300" s="2"/>
      <c r="AX300" s="2"/>
      <c r="AY300" s="2"/>
    </row>
    <row r="301">
      <c r="A301" s="2">
        <v>299.0</v>
      </c>
      <c r="B301" s="2">
        <f t="shared" si="4"/>
        <v>3</v>
      </c>
      <c r="C301" s="2" t="str">
        <f>Events!AF308</f>
        <v/>
      </c>
      <c r="D301" s="2">
        <f t="shared" si="5"/>
        <v>299</v>
      </c>
      <c r="E301" s="2"/>
      <c r="F301" s="120" t="str">
        <f t="shared" si="1"/>
        <v/>
      </c>
      <c r="G301" s="2"/>
      <c r="H301" s="123" t="str">
        <f t="shared" si="6"/>
        <v/>
      </c>
      <c r="I301" s="123" t="str">
        <f t="shared" ref="I301:J301" si="617">IF($Q301="","",U301)</f>
        <v/>
      </c>
      <c r="J301" s="123" t="str">
        <f t="shared" si="617"/>
        <v/>
      </c>
      <c r="K301" s="123" t="str">
        <f t="shared" si="8"/>
        <v/>
      </c>
      <c r="L301" s="123" t="str">
        <f t="shared" ref="L301:M301" si="618">IF($Q301="","",Y301)</f>
        <v/>
      </c>
      <c r="M301" s="123" t="str">
        <f t="shared" si="618"/>
        <v/>
      </c>
      <c r="N301" s="123" t="str">
        <f t="shared" si="10"/>
        <v/>
      </c>
      <c r="O301" s="123" t="str">
        <f t="shared" si="11"/>
        <v/>
      </c>
      <c r="P301" s="2"/>
      <c r="Q301" s="125" t="str">
        <f t="shared" si="12"/>
        <v/>
      </c>
      <c r="R301" s="125"/>
      <c r="S301" s="125" t="str">
        <f>IF($Q301="","","Year "&amp;VLOOKUP($Q301,Events!A:AM,S$2,0))</f>
        <v/>
      </c>
      <c r="T301" s="125" t="str">
        <f>IF($Q301="","",VLOOKUP($Q301,Events!A:AM,T$2,0))</f>
        <v/>
      </c>
      <c r="U301" s="125" t="str">
        <f>IF($Q301="","",VLOOKUP($Q301,Events!A:AM,U$2,0))</f>
        <v/>
      </c>
      <c r="V301" s="125" t="str">
        <f>IF($Q301="","",VLOOKUP($Q301,Events!A:AM,V$2,0))</f>
        <v/>
      </c>
      <c r="W301" s="125" t="str">
        <f t="shared" si="13"/>
        <v/>
      </c>
      <c r="X301" s="125" t="str">
        <f>IF($Q301="","",text(VLOOKUP($Q301,Events!A:AM,X$2,0),"MMM dd")&amp;" "&amp;VLOOKUP($Q301,Events!A:AM,X$2+1,0))</f>
        <v/>
      </c>
      <c r="Y301" s="127" t="str">
        <f>IF($Q301="","",TEXT(VLOOKUP($Q301,Events!A:AM,Y$2,0),"0000"))</f>
        <v/>
      </c>
      <c r="Z301" s="127" t="str">
        <f>IF($Q301="","",TEXT(VLOOKUP($Q301,Events!A:AM,Z$2,0),"00000"))</f>
        <v/>
      </c>
      <c r="AA301" s="125" t="str">
        <f t="shared" si="14"/>
        <v/>
      </c>
      <c r="AB301" s="125" t="str">
        <f>IF($Q301="","",VLOOKUP($Q301,Events!A:AM,AB$2,0))</f>
        <v/>
      </c>
      <c r="AC301" s="125" t="str">
        <f t="shared" si="15"/>
        <v/>
      </c>
      <c r="AD301" s="125" t="str">
        <f>IF($Q301="","",IF(VLOOKUP($Q301,Events!A:AQ,AD$2,0)=1,AD$1,""))</f>
        <v/>
      </c>
      <c r="AE301" s="125" t="str">
        <f t="shared" si="16"/>
        <v/>
      </c>
      <c r="AF301" s="125" t="str">
        <f>IF($Q301="","",IF(VLOOKUP($Q301,Events!A:AQ,AF$2,0)=1,AF$1,""))</f>
        <v/>
      </c>
      <c r="AG301" s="125" t="str">
        <f t="shared" si="17"/>
        <v/>
      </c>
      <c r="AH301" s="125" t="str">
        <f>IF($Q301="","",IF(VLOOKUP($Q301,Events!A:AQ,AH$2,0)=1,AH$1,""))</f>
        <v/>
      </c>
      <c r="AI301" s="125" t="str">
        <f t="shared" si="18"/>
        <v/>
      </c>
      <c r="AJ301" s="125" t="str">
        <f>IF($Q301="","",IF(VLOOKUP($Q301,Events!A:AQ,AJ$2,0)=1,AJ$1,""))</f>
        <v/>
      </c>
      <c r="AK301" s="125" t="str">
        <f t="shared" si="19"/>
        <v/>
      </c>
      <c r="AL301" s="125" t="str">
        <f>IF($Q301="","",IF(VLOOKUP($Q301,Events!A:AQ,AL$2,0)=1,AL$1,""))</f>
        <v/>
      </c>
      <c r="AM301" s="125" t="str">
        <f t="shared" si="20"/>
        <v/>
      </c>
      <c r="AN301" s="125" t="str">
        <f>IF($Q301="","",IF(VLOOKUP($Q301,Events!A:AQ,AN$2,0)=1,AN$1,""))</f>
        <v/>
      </c>
      <c r="AO301" s="125" t="str">
        <f t="shared" si="21"/>
        <v/>
      </c>
      <c r="AP301" s="125" t="str">
        <f>IF($Q301="","",IF(VLOOKUP($Q301,Events!A:AQ,AP$2,0)=1,AP$1,""))</f>
        <v/>
      </c>
      <c r="AQ301" s="125" t="str">
        <f t="shared" si="22"/>
        <v/>
      </c>
      <c r="AR301" s="125" t="str">
        <f>IF($Q301="","",IF(VLOOKUP($Q301,Events!A:AQ,AR$2,0)=1,AR$1,""))</f>
        <v/>
      </c>
      <c r="AS301" s="125" t="str">
        <f t="shared" si="23"/>
        <v/>
      </c>
      <c r="AT301" s="125" t="str">
        <f>IF($Q301="","",IF(VLOOKUP($Q301,Events!A:AQ,AT$2,0)=1,AT$1,""))</f>
        <v/>
      </c>
      <c r="AU301" s="2" t="str">
        <f t="shared" si="24"/>
        <v/>
      </c>
      <c r="AW301" s="2"/>
      <c r="AX301" s="2"/>
      <c r="AY301" s="2"/>
    </row>
    <row r="302">
      <c r="A302" s="2">
        <v>300.0</v>
      </c>
      <c r="B302" s="2">
        <f t="shared" si="4"/>
        <v>3</v>
      </c>
      <c r="C302" s="2" t="str">
        <f>Events!AF309</f>
        <v/>
      </c>
      <c r="D302" s="2">
        <f t="shared" si="5"/>
        <v>300</v>
      </c>
      <c r="E302" s="2"/>
      <c r="F302" s="120" t="str">
        <f t="shared" si="1"/>
        <v/>
      </c>
      <c r="G302" s="2"/>
      <c r="H302" s="123" t="str">
        <f t="shared" si="6"/>
        <v/>
      </c>
      <c r="I302" s="123" t="str">
        <f t="shared" ref="I302:J302" si="619">IF($Q302="","",U302)</f>
        <v/>
      </c>
      <c r="J302" s="123" t="str">
        <f t="shared" si="619"/>
        <v/>
      </c>
      <c r="K302" s="123" t="str">
        <f t="shared" si="8"/>
        <v/>
      </c>
      <c r="L302" s="123" t="str">
        <f t="shared" ref="L302:M302" si="620">IF($Q302="","",Y302)</f>
        <v/>
      </c>
      <c r="M302" s="123" t="str">
        <f t="shared" si="620"/>
        <v/>
      </c>
      <c r="N302" s="123" t="str">
        <f t="shared" si="10"/>
        <v/>
      </c>
      <c r="O302" s="123" t="str">
        <f t="shared" si="11"/>
        <v/>
      </c>
      <c r="P302" s="2"/>
      <c r="Q302" s="125" t="str">
        <f t="shared" si="12"/>
        <v/>
      </c>
      <c r="R302" s="125"/>
      <c r="S302" s="125" t="str">
        <f>IF($Q302="","","Year "&amp;VLOOKUP($Q302,Events!A:AM,S$2,0))</f>
        <v/>
      </c>
      <c r="T302" s="125" t="str">
        <f>IF($Q302="","",VLOOKUP($Q302,Events!A:AM,T$2,0))</f>
        <v/>
      </c>
      <c r="U302" s="125" t="str">
        <f>IF($Q302="","",VLOOKUP($Q302,Events!A:AM,U$2,0))</f>
        <v/>
      </c>
      <c r="V302" s="125" t="str">
        <f>IF($Q302="","",VLOOKUP($Q302,Events!A:AM,V$2,0))</f>
        <v/>
      </c>
      <c r="W302" s="125" t="str">
        <f t="shared" si="13"/>
        <v/>
      </c>
      <c r="X302" s="125" t="str">
        <f>IF($Q302="","",text(VLOOKUP($Q302,Events!A:AM,X$2,0),"MMM dd")&amp;" "&amp;VLOOKUP($Q302,Events!A:AM,X$2+1,0))</f>
        <v/>
      </c>
      <c r="Y302" s="127" t="str">
        <f>IF($Q302="","",TEXT(VLOOKUP($Q302,Events!A:AM,Y$2,0),"0000"))</f>
        <v/>
      </c>
      <c r="Z302" s="127" t="str">
        <f>IF($Q302="","",TEXT(VLOOKUP($Q302,Events!A:AM,Z$2,0),"00000"))</f>
        <v/>
      </c>
      <c r="AA302" s="125" t="str">
        <f t="shared" si="14"/>
        <v/>
      </c>
      <c r="AB302" s="125" t="str">
        <f>IF($Q302="","",VLOOKUP($Q302,Events!A:AM,AB$2,0))</f>
        <v/>
      </c>
      <c r="AC302" s="125" t="str">
        <f t="shared" si="15"/>
        <v/>
      </c>
      <c r="AD302" s="125" t="str">
        <f>IF($Q302="","",IF(VLOOKUP($Q302,Events!A:AQ,AD$2,0)=1,AD$1,""))</f>
        <v/>
      </c>
      <c r="AE302" s="125" t="str">
        <f t="shared" si="16"/>
        <v/>
      </c>
      <c r="AF302" s="125" t="str">
        <f>IF($Q302="","",IF(VLOOKUP($Q302,Events!A:AQ,AF$2,0)=1,AF$1,""))</f>
        <v/>
      </c>
      <c r="AG302" s="125" t="str">
        <f t="shared" si="17"/>
        <v/>
      </c>
      <c r="AH302" s="125" t="str">
        <f>IF($Q302="","",IF(VLOOKUP($Q302,Events!A:AQ,AH$2,0)=1,AH$1,""))</f>
        <v/>
      </c>
      <c r="AI302" s="125" t="str">
        <f t="shared" si="18"/>
        <v/>
      </c>
      <c r="AJ302" s="125" t="str">
        <f>IF($Q302="","",IF(VLOOKUP($Q302,Events!A:AQ,AJ$2,0)=1,AJ$1,""))</f>
        <v/>
      </c>
      <c r="AK302" s="125" t="str">
        <f t="shared" si="19"/>
        <v/>
      </c>
      <c r="AL302" s="125" t="str">
        <f>IF($Q302="","",IF(VLOOKUP($Q302,Events!A:AQ,AL$2,0)=1,AL$1,""))</f>
        <v/>
      </c>
      <c r="AM302" s="125" t="str">
        <f t="shared" si="20"/>
        <v/>
      </c>
      <c r="AN302" s="125" t="str">
        <f>IF($Q302="","",IF(VLOOKUP($Q302,Events!A:AQ,AN$2,0)=1,AN$1,""))</f>
        <v/>
      </c>
      <c r="AO302" s="125" t="str">
        <f t="shared" si="21"/>
        <v/>
      </c>
      <c r="AP302" s="125" t="str">
        <f>IF($Q302="","",IF(VLOOKUP($Q302,Events!A:AQ,AP$2,0)=1,AP$1,""))</f>
        <v/>
      </c>
      <c r="AQ302" s="125" t="str">
        <f t="shared" si="22"/>
        <v/>
      </c>
      <c r="AR302" s="125" t="str">
        <f>IF($Q302="","",IF(VLOOKUP($Q302,Events!A:AQ,AR$2,0)=1,AR$1,""))</f>
        <v/>
      </c>
      <c r="AS302" s="125" t="str">
        <f t="shared" si="23"/>
        <v/>
      </c>
      <c r="AT302" s="125" t="str">
        <f>IF($Q302="","",IF(VLOOKUP($Q302,Events!A:AQ,AT$2,0)=1,AT$1,""))</f>
        <v/>
      </c>
      <c r="AU302" s="2" t="str">
        <f t="shared" si="24"/>
        <v/>
      </c>
      <c r="AW302" s="2"/>
      <c r="AX302" s="2"/>
      <c r="AY302" s="2"/>
    </row>
    <row r="303">
      <c r="A303" s="2">
        <v>301.0</v>
      </c>
      <c r="B303" s="2">
        <f t="shared" si="4"/>
        <v>3</v>
      </c>
      <c r="C303" s="2" t="str">
        <f>Events!AF310</f>
        <v/>
      </c>
      <c r="D303" s="2">
        <f t="shared" si="5"/>
        <v>301</v>
      </c>
      <c r="E303" s="2"/>
      <c r="F303" s="120" t="str">
        <f t="shared" si="1"/>
        <v/>
      </c>
      <c r="G303" s="2"/>
      <c r="H303" s="123" t="str">
        <f t="shared" si="6"/>
        <v/>
      </c>
      <c r="I303" s="123" t="str">
        <f t="shared" ref="I303:J303" si="621">IF($Q303="","",U303)</f>
        <v/>
      </c>
      <c r="J303" s="123" t="str">
        <f t="shared" si="621"/>
        <v/>
      </c>
      <c r="K303" s="123" t="str">
        <f t="shared" si="8"/>
        <v/>
      </c>
      <c r="L303" s="123" t="str">
        <f t="shared" ref="L303:M303" si="622">IF($Q303="","",Y303)</f>
        <v/>
      </c>
      <c r="M303" s="123" t="str">
        <f t="shared" si="622"/>
        <v/>
      </c>
      <c r="N303" s="123" t="str">
        <f t="shared" si="10"/>
        <v/>
      </c>
      <c r="O303" s="123" t="str">
        <f t="shared" si="11"/>
        <v/>
      </c>
      <c r="P303" s="2"/>
      <c r="Q303" s="125" t="str">
        <f t="shared" si="12"/>
        <v/>
      </c>
      <c r="R303" s="125"/>
      <c r="S303" s="125" t="str">
        <f>IF($Q303="","","Year "&amp;VLOOKUP($Q303,Events!A:AM,S$2,0))</f>
        <v/>
      </c>
      <c r="T303" s="125" t="str">
        <f>IF($Q303="","",VLOOKUP($Q303,Events!A:AM,T$2,0))</f>
        <v/>
      </c>
      <c r="U303" s="125" t="str">
        <f>IF($Q303="","",VLOOKUP($Q303,Events!A:AM,U$2,0))</f>
        <v/>
      </c>
      <c r="V303" s="125" t="str">
        <f>IF($Q303="","",VLOOKUP($Q303,Events!A:AM,V$2,0))</f>
        <v/>
      </c>
      <c r="W303" s="125" t="str">
        <f t="shared" si="13"/>
        <v/>
      </c>
      <c r="X303" s="125" t="str">
        <f>IF($Q303="","",text(VLOOKUP($Q303,Events!A:AM,X$2,0),"MMM dd")&amp;" "&amp;VLOOKUP($Q303,Events!A:AM,X$2+1,0))</f>
        <v/>
      </c>
      <c r="Y303" s="127" t="str">
        <f>IF($Q303="","",TEXT(VLOOKUP($Q303,Events!A:AM,Y$2,0),"0000"))</f>
        <v/>
      </c>
      <c r="Z303" s="127" t="str">
        <f>IF($Q303="","",TEXT(VLOOKUP($Q303,Events!A:AM,Z$2,0),"00000"))</f>
        <v/>
      </c>
      <c r="AA303" s="125" t="str">
        <f t="shared" si="14"/>
        <v/>
      </c>
      <c r="AB303" s="125" t="str">
        <f>IF($Q303="","",VLOOKUP($Q303,Events!A:AM,AB$2,0))</f>
        <v/>
      </c>
      <c r="AC303" s="125" t="str">
        <f t="shared" si="15"/>
        <v/>
      </c>
      <c r="AD303" s="125" t="str">
        <f>IF($Q303="","",IF(VLOOKUP($Q303,Events!A:AQ,AD$2,0)=1,AD$1,""))</f>
        <v/>
      </c>
      <c r="AE303" s="125" t="str">
        <f t="shared" si="16"/>
        <v/>
      </c>
      <c r="AF303" s="125" t="str">
        <f>IF($Q303="","",IF(VLOOKUP($Q303,Events!A:AQ,AF$2,0)=1,AF$1,""))</f>
        <v/>
      </c>
      <c r="AG303" s="125" t="str">
        <f t="shared" si="17"/>
        <v/>
      </c>
      <c r="AH303" s="125" t="str">
        <f>IF($Q303="","",IF(VLOOKUP($Q303,Events!A:AQ,AH$2,0)=1,AH$1,""))</f>
        <v/>
      </c>
      <c r="AI303" s="125" t="str">
        <f t="shared" si="18"/>
        <v/>
      </c>
      <c r="AJ303" s="125" t="str">
        <f>IF($Q303="","",IF(VLOOKUP($Q303,Events!A:AQ,AJ$2,0)=1,AJ$1,""))</f>
        <v/>
      </c>
      <c r="AK303" s="125" t="str">
        <f t="shared" si="19"/>
        <v/>
      </c>
      <c r="AL303" s="125" t="str">
        <f>IF($Q303="","",IF(VLOOKUP($Q303,Events!A:AQ,AL$2,0)=1,AL$1,""))</f>
        <v/>
      </c>
      <c r="AM303" s="125" t="str">
        <f t="shared" si="20"/>
        <v/>
      </c>
      <c r="AN303" s="125" t="str">
        <f>IF($Q303="","",IF(VLOOKUP($Q303,Events!A:AQ,AN$2,0)=1,AN$1,""))</f>
        <v/>
      </c>
      <c r="AO303" s="125" t="str">
        <f t="shared" si="21"/>
        <v/>
      </c>
      <c r="AP303" s="125" t="str">
        <f>IF($Q303="","",IF(VLOOKUP($Q303,Events!A:AQ,AP$2,0)=1,AP$1,""))</f>
        <v/>
      </c>
      <c r="AQ303" s="125" t="str">
        <f t="shared" si="22"/>
        <v/>
      </c>
      <c r="AR303" s="125" t="str">
        <f>IF($Q303="","",IF(VLOOKUP($Q303,Events!A:AQ,AR$2,0)=1,AR$1,""))</f>
        <v/>
      </c>
      <c r="AS303" s="125" t="str">
        <f t="shared" si="23"/>
        <v/>
      </c>
      <c r="AT303" s="125" t="str">
        <f>IF($Q303="","",IF(VLOOKUP($Q303,Events!A:AQ,AT$2,0)=1,AT$1,""))</f>
        <v/>
      </c>
      <c r="AU303" s="2" t="str">
        <f t="shared" si="24"/>
        <v/>
      </c>
      <c r="AW303" s="2"/>
      <c r="AX303" s="2"/>
      <c r="AY303" s="2"/>
    </row>
    <row r="304">
      <c r="A304" s="2">
        <v>302.0</v>
      </c>
      <c r="B304" s="2">
        <f t="shared" si="4"/>
        <v>3</v>
      </c>
      <c r="C304" s="2" t="str">
        <f>Events!AF311</f>
        <v/>
      </c>
      <c r="D304" s="2">
        <f t="shared" si="5"/>
        <v>302</v>
      </c>
      <c r="E304" s="2"/>
      <c r="F304" s="120" t="str">
        <f t="shared" si="1"/>
        <v/>
      </c>
      <c r="G304" s="2"/>
      <c r="H304" s="123" t="str">
        <f t="shared" si="6"/>
        <v/>
      </c>
      <c r="I304" s="123" t="str">
        <f t="shared" ref="I304:J304" si="623">IF($Q304="","",U304)</f>
        <v/>
      </c>
      <c r="J304" s="123" t="str">
        <f t="shared" si="623"/>
        <v/>
      </c>
      <c r="K304" s="123" t="str">
        <f t="shared" si="8"/>
        <v/>
      </c>
      <c r="L304" s="123" t="str">
        <f t="shared" ref="L304:M304" si="624">IF($Q304="","",Y304)</f>
        <v/>
      </c>
      <c r="M304" s="123" t="str">
        <f t="shared" si="624"/>
        <v/>
      </c>
      <c r="N304" s="123" t="str">
        <f t="shared" si="10"/>
        <v/>
      </c>
      <c r="O304" s="123" t="str">
        <f t="shared" si="11"/>
        <v/>
      </c>
      <c r="P304" s="2"/>
      <c r="Q304" s="125" t="str">
        <f t="shared" si="12"/>
        <v/>
      </c>
      <c r="R304" s="125"/>
      <c r="S304" s="125" t="str">
        <f>IF($Q304="","","Year "&amp;VLOOKUP($Q304,Events!A:AM,S$2,0))</f>
        <v/>
      </c>
      <c r="T304" s="125" t="str">
        <f>IF($Q304="","",VLOOKUP($Q304,Events!A:AM,T$2,0))</f>
        <v/>
      </c>
      <c r="U304" s="125" t="str">
        <f>IF($Q304="","",VLOOKUP($Q304,Events!A:AM,U$2,0))</f>
        <v/>
      </c>
      <c r="V304" s="125" t="str">
        <f>IF($Q304="","",VLOOKUP($Q304,Events!A:AM,V$2,0))</f>
        <v/>
      </c>
      <c r="W304" s="125" t="str">
        <f t="shared" si="13"/>
        <v/>
      </c>
      <c r="X304" s="125" t="str">
        <f>IF($Q304="","",text(VLOOKUP($Q304,Events!A:AM,X$2,0),"MMM dd")&amp;" "&amp;VLOOKUP($Q304,Events!A:AM,X$2+1,0))</f>
        <v/>
      </c>
      <c r="Y304" s="127" t="str">
        <f>IF($Q304="","",TEXT(VLOOKUP($Q304,Events!A:AM,Y$2,0),"0000"))</f>
        <v/>
      </c>
      <c r="Z304" s="127" t="str">
        <f>IF($Q304="","",TEXT(VLOOKUP($Q304,Events!A:AM,Z$2,0),"00000"))</f>
        <v/>
      </c>
      <c r="AA304" s="125" t="str">
        <f t="shared" si="14"/>
        <v/>
      </c>
      <c r="AB304" s="125" t="str">
        <f>IF($Q304="","",VLOOKUP($Q304,Events!A:AM,AB$2,0))</f>
        <v/>
      </c>
      <c r="AC304" s="125" t="str">
        <f t="shared" si="15"/>
        <v/>
      </c>
      <c r="AD304" s="125" t="str">
        <f>IF($Q304="","",IF(VLOOKUP($Q304,Events!A:AQ,AD$2,0)=1,AD$1,""))</f>
        <v/>
      </c>
      <c r="AE304" s="125" t="str">
        <f t="shared" si="16"/>
        <v/>
      </c>
      <c r="AF304" s="125" t="str">
        <f>IF($Q304="","",IF(VLOOKUP($Q304,Events!A:AQ,AF$2,0)=1,AF$1,""))</f>
        <v/>
      </c>
      <c r="AG304" s="125" t="str">
        <f t="shared" si="17"/>
        <v/>
      </c>
      <c r="AH304" s="125" t="str">
        <f>IF($Q304="","",IF(VLOOKUP($Q304,Events!A:AQ,AH$2,0)=1,AH$1,""))</f>
        <v/>
      </c>
      <c r="AI304" s="125" t="str">
        <f t="shared" si="18"/>
        <v/>
      </c>
      <c r="AJ304" s="125" t="str">
        <f>IF($Q304="","",IF(VLOOKUP($Q304,Events!A:AQ,AJ$2,0)=1,AJ$1,""))</f>
        <v/>
      </c>
      <c r="AK304" s="125" t="str">
        <f t="shared" si="19"/>
        <v/>
      </c>
      <c r="AL304" s="125" t="str">
        <f>IF($Q304="","",IF(VLOOKUP($Q304,Events!A:AQ,AL$2,0)=1,AL$1,""))</f>
        <v/>
      </c>
      <c r="AM304" s="125" t="str">
        <f t="shared" si="20"/>
        <v/>
      </c>
      <c r="AN304" s="125" t="str">
        <f>IF($Q304="","",IF(VLOOKUP($Q304,Events!A:AQ,AN$2,0)=1,AN$1,""))</f>
        <v/>
      </c>
      <c r="AO304" s="125" t="str">
        <f t="shared" si="21"/>
        <v/>
      </c>
      <c r="AP304" s="125" t="str">
        <f>IF($Q304="","",IF(VLOOKUP($Q304,Events!A:AQ,AP$2,0)=1,AP$1,""))</f>
        <v/>
      </c>
      <c r="AQ304" s="125" t="str">
        <f t="shared" si="22"/>
        <v/>
      </c>
      <c r="AR304" s="125" t="str">
        <f>IF($Q304="","",IF(VLOOKUP($Q304,Events!A:AQ,AR$2,0)=1,AR$1,""))</f>
        <v/>
      </c>
      <c r="AS304" s="125" t="str">
        <f t="shared" si="23"/>
        <v/>
      </c>
      <c r="AT304" s="125" t="str">
        <f>IF($Q304="","",IF(VLOOKUP($Q304,Events!A:AQ,AT$2,0)=1,AT$1,""))</f>
        <v/>
      </c>
      <c r="AU304" s="2" t="str">
        <f t="shared" si="24"/>
        <v/>
      </c>
      <c r="AW304" s="2"/>
      <c r="AX304" s="2"/>
      <c r="AY304" s="2"/>
    </row>
    <row r="305">
      <c r="A305" s="2">
        <v>303.0</v>
      </c>
      <c r="B305" s="2">
        <f t="shared" si="4"/>
        <v>3</v>
      </c>
      <c r="C305" s="2" t="str">
        <f>Events!AF312</f>
        <v/>
      </c>
      <c r="D305" s="2">
        <f t="shared" si="5"/>
        <v>303</v>
      </c>
      <c r="E305" s="2"/>
      <c r="F305" s="120" t="str">
        <f t="shared" si="1"/>
        <v/>
      </c>
      <c r="G305" s="2"/>
      <c r="H305" s="123" t="str">
        <f t="shared" si="6"/>
        <v/>
      </c>
      <c r="I305" s="123" t="str">
        <f t="shared" ref="I305:J305" si="625">IF($Q305="","",U305)</f>
        <v/>
      </c>
      <c r="J305" s="123" t="str">
        <f t="shared" si="625"/>
        <v/>
      </c>
      <c r="K305" s="123" t="str">
        <f t="shared" si="8"/>
        <v/>
      </c>
      <c r="L305" s="123" t="str">
        <f t="shared" ref="L305:M305" si="626">IF($Q305="","",Y305)</f>
        <v/>
      </c>
      <c r="M305" s="123" t="str">
        <f t="shared" si="626"/>
        <v/>
      </c>
      <c r="N305" s="123" t="str">
        <f t="shared" si="10"/>
        <v/>
      </c>
      <c r="O305" s="123" t="str">
        <f t="shared" si="11"/>
        <v/>
      </c>
      <c r="P305" s="2"/>
      <c r="Q305" s="125" t="str">
        <f t="shared" si="12"/>
        <v/>
      </c>
      <c r="R305" s="125"/>
      <c r="S305" s="125" t="str">
        <f>IF($Q305="","","Year "&amp;VLOOKUP($Q305,Events!A:AM,S$2,0))</f>
        <v/>
      </c>
      <c r="T305" s="125" t="str">
        <f>IF($Q305="","",VLOOKUP($Q305,Events!A:AM,T$2,0))</f>
        <v/>
      </c>
      <c r="U305" s="125" t="str">
        <f>IF($Q305="","",VLOOKUP($Q305,Events!A:AM,U$2,0))</f>
        <v/>
      </c>
      <c r="V305" s="125" t="str">
        <f>IF($Q305="","",VLOOKUP($Q305,Events!A:AM,V$2,0))</f>
        <v/>
      </c>
      <c r="W305" s="125" t="str">
        <f t="shared" si="13"/>
        <v/>
      </c>
      <c r="X305" s="125" t="str">
        <f>IF($Q305="","",text(VLOOKUP($Q305,Events!A:AM,X$2,0),"MMM dd")&amp;" "&amp;VLOOKUP($Q305,Events!A:AM,X$2+1,0))</f>
        <v/>
      </c>
      <c r="Y305" s="127" t="str">
        <f>IF($Q305="","",TEXT(VLOOKUP($Q305,Events!A:AM,Y$2,0),"0000"))</f>
        <v/>
      </c>
      <c r="Z305" s="127" t="str">
        <f>IF($Q305="","",TEXT(VLOOKUP($Q305,Events!A:AM,Z$2,0),"00000"))</f>
        <v/>
      </c>
      <c r="AA305" s="125" t="str">
        <f t="shared" si="14"/>
        <v/>
      </c>
      <c r="AB305" s="125" t="str">
        <f>IF($Q305="","",VLOOKUP($Q305,Events!A:AM,AB$2,0))</f>
        <v/>
      </c>
      <c r="AC305" s="125" t="str">
        <f t="shared" si="15"/>
        <v/>
      </c>
      <c r="AD305" s="125" t="str">
        <f>IF($Q305="","",IF(VLOOKUP($Q305,Events!A:AQ,AD$2,0)=1,AD$1,""))</f>
        <v/>
      </c>
      <c r="AE305" s="125" t="str">
        <f t="shared" si="16"/>
        <v/>
      </c>
      <c r="AF305" s="125" t="str">
        <f>IF($Q305="","",IF(VLOOKUP($Q305,Events!A:AQ,AF$2,0)=1,AF$1,""))</f>
        <v/>
      </c>
      <c r="AG305" s="125" t="str">
        <f t="shared" si="17"/>
        <v/>
      </c>
      <c r="AH305" s="125" t="str">
        <f>IF($Q305="","",IF(VLOOKUP($Q305,Events!A:AQ,AH$2,0)=1,AH$1,""))</f>
        <v/>
      </c>
      <c r="AI305" s="125" t="str">
        <f t="shared" si="18"/>
        <v/>
      </c>
      <c r="AJ305" s="125" t="str">
        <f>IF($Q305="","",IF(VLOOKUP($Q305,Events!A:AQ,AJ$2,0)=1,AJ$1,""))</f>
        <v/>
      </c>
      <c r="AK305" s="125" t="str">
        <f t="shared" si="19"/>
        <v/>
      </c>
      <c r="AL305" s="125" t="str">
        <f>IF($Q305="","",IF(VLOOKUP($Q305,Events!A:AQ,AL$2,0)=1,AL$1,""))</f>
        <v/>
      </c>
      <c r="AM305" s="125" t="str">
        <f t="shared" si="20"/>
        <v/>
      </c>
      <c r="AN305" s="125" t="str">
        <f>IF($Q305="","",IF(VLOOKUP($Q305,Events!A:AQ,AN$2,0)=1,AN$1,""))</f>
        <v/>
      </c>
      <c r="AO305" s="125" t="str">
        <f t="shared" si="21"/>
        <v/>
      </c>
      <c r="AP305" s="125" t="str">
        <f>IF($Q305="","",IF(VLOOKUP($Q305,Events!A:AQ,AP$2,0)=1,AP$1,""))</f>
        <v/>
      </c>
      <c r="AQ305" s="125" t="str">
        <f t="shared" si="22"/>
        <v/>
      </c>
      <c r="AR305" s="125" t="str">
        <f>IF($Q305="","",IF(VLOOKUP($Q305,Events!A:AQ,AR$2,0)=1,AR$1,""))</f>
        <v/>
      </c>
      <c r="AS305" s="125" t="str">
        <f t="shared" si="23"/>
        <v/>
      </c>
      <c r="AT305" s="125" t="str">
        <f>IF($Q305="","",IF(VLOOKUP($Q305,Events!A:AQ,AT$2,0)=1,AT$1,""))</f>
        <v/>
      </c>
      <c r="AU305" s="2" t="str">
        <f t="shared" si="24"/>
        <v/>
      </c>
      <c r="AW305" s="2"/>
      <c r="AX305" s="2"/>
      <c r="AY305" s="2"/>
    </row>
    <row r="306">
      <c r="A306" s="2">
        <v>304.0</v>
      </c>
      <c r="B306" s="2">
        <f t="shared" si="4"/>
        <v>3</v>
      </c>
      <c r="C306" s="2" t="str">
        <f>Events!AF313</f>
        <v/>
      </c>
      <c r="D306" s="2">
        <f t="shared" si="5"/>
        <v>304</v>
      </c>
      <c r="E306" s="2"/>
      <c r="F306" s="120" t="str">
        <f t="shared" si="1"/>
        <v/>
      </c>
      <c r="G306" s="2"/>
      <c r="H306" s="123" t="str">
        <f t="shared" si="6"/>
        <v/>
      </c>
      <c r="I306" s="123" t="str">
        <f t="shared" ref="I306:J306" si="627">IF($Q306="","",U306)</f>
        <v/>
      </c>
      <c r="J306" s="123" t="str">
        <f t="shared" si="627"/>
        <v/>
      </c>
      <c r="K306" s="123" t="str">
        <f t="shared" si="8"/>
        <v/>
      </c>
      <c r="L306" s="123" t="str">
        <f t="shared" ref="L306:M306" si="628">IF($Q306="","",Y306)</f>
        <v/>
      </c>
      <c r="M306" s="123" t="str">
        <f t="shared" si="628"/>
        <v/>
      </c>
      <c r="N306" s="123" t="str">
        <f t="shared" si="10"/>
        <v/>
      </c>
      <c r="O306" s="123" t="str">
        <f t="shared" si="11"/>
        <v/>
      </c>
      <c r="P306" s="2"/>
      <c r="Q306" s="125" t="str">
        <f t="shared" si="12"/>
        <v/>
      </c>
      <c r="R306" s="125"/>
      <c r="S306" s="125" t="str">
        <f>IF($Q306="","","Year "&amp;VLOOKUP($Q306,Events!A:AM,S$2,0))</f>
        <v/>
      </c>
      <c r="T306" s="125" t="str">
        <f>IF($Q306="","",VLOOKUP($Q306,Events!A:AM,T$2,0))</f>
        <v/>
      </c>
      <c r="U306" s="125" t="str">
        <f>IF($Q306="","",VLOOKUP($Q306,Events!A:AM,U$2,0))</f>
        <v/>
      </c>
      <c r="V306" s="125" t="str">
        <f>IF($Q306="","",VLOOKUP($Q306,Events!A:AM,V$2,0))</f>
        <v/>
      </c>
      <c r="W306" s="125" t="str">
        <f t="shared" si="13"/>
        <v/>
      </c>
      <c r="X306" s="125" t="str">
        <f>IF($Q306="","",text(VLOOKUP($Q306,Events!A:AM,X$2,0),"MMM dd")&amp;" "&amp;VLOOKUP($Q306,Events!A:AM,X$2+1,0))</f>
        <v/>
      </c>
      <c r="Y306" s="127" t="str">
        <f>IF($Q306="","",TEXT(VLOOKUP($Q306,Events!A:AM,Y$2,0),"0000"))</f>
        <v/>
      </c>
      <c r="Z306" s="127" t="str">
        <f>IF($Q306="","",TEXT(VLOOKUP($Q306,Events!A:AM,Z$2,0),"00000"))</f>
        <v/>
      </c>
      <c r="AA306" s="125" t="str">
        <f t="shared" si="14"/>
        <v/>
      </c>
      <c r="AB306" s="125" t="str">
        <f>IF($Q306="","",VLOOKUP($Q306,Events!A:AM,AB$2,0))</f>
        <v/>
      </c>
      <c r="AC306" s="125" t="str">
        <f t="shared" si="15"/>
        <v/>
      </c>
      <c r="AD306" s="125" t="str">
        <f>IF($Q306="","",IF(VLOOKUP($Q306,Events!A:AQ,AD$2,0)=1,AD$1,""))</f>
        <v/>
      </c>
      <c r="AE306" s="125" t="str">
        <f t="shared" si="16"/>
        <v/>
      </c>
      <c r="AF306" s="125" t="str">
        <f>IF($Q306="","",IF(VLOOKUP($Q306,Events!A:AQ,AF$2,0)=1,AF$1,""))</f>
        <v/>
      </c>
      <c r="AG306" s="125" t="str">
        <f t="shared" si="17"/>
        <v/>
      </c>
      <c r="AH306" s="125" t="str">
        <f>IF($Q306="","",IF(VLOOKUP($Q306,Events!A:AQ,AH$2,0)=1,AH$1,""))</f>
        <v/>
      </c>
      <c r="AI306" s="125" t="str">
        <f t="shared" si="18"/>
        <v/>
      </c>
      <c r="AJ306" s="125" t="str">
        <f>IF($Q306="","",IF(VLOOKUP($Q306,Events!A:AQ,AJ$2,0)=1,AJ$1,""))</f>
        <v/>
      </c>
      <c r="AK306" s="125" t="str">
        <f t="shared" si="19"/>
        <v/>
      </c>
      <c r="AL306" s="125" t="str">
        <f>IF($Q306="","",IF(VLOOKUP($Q306,Events!A:AQ,AL$2,0)=1,AL$1,""))</f>
        <v/>
      </c>
      <c r="AM306" s="125" t="str">
        <f t="shared" si="20"/>
        <v/>
      </c>
      <c r="AN306" s="125" t="str">
        <f>IF($Q306="","",IF(VLOOKUP($Q306,Events!A:AQ,AN$2,0)=1,AN$1,""))</f>
        <v/>
      </c>
      <c r="AO306" s="125" t="str">
        <f t="shared" si="21"/>
        <v/>
      </c>
      <c r="AP306" s="125" t="str">
        <f>IF($Q306="","",IF(VLOOKUP($Q306,Events!A:AQ,AP$2,0)=1,AP$1,""))</f>
        <v/>
      </c>
      <c r="AQ306" s="125" t="str">
        <f t="shared" si="22"/>
        <v/>
      </c>
      <c r="AR306" s="125" t="str">
        <f>IF($Q306="","",IF(VLOOKUP($Q306,Events!A:AQ,AR$2,0)=1,AR$1,""))</f>
        <v/>
      </c>
      <c r="AS306" s="125" t="str">
        <f t="shared" si="23"/>
        <v/>
      </c>
      <c r="AT306" s="125" t="str">
        <f>IF($Q306="","",IF(VLOOKUP($Q306,Events!A:AQ,AT$2,0)=1,AT$1,""))</f>
        <v/>
      </c>
      <c r="AU306" s="2" t="str">
        <f t="shared" si="24"/>
        <v/>
      </c>
      <c r="AW306" s="2"/>
      <c r="AX306" s="2"/>
      <c r="AY306" s="2"/>
      <c r="AZ306" s="2"/>
      <c r="BA306" s="2"/>
    </row>
    <row r="307">
      <c r="A307" s="2">
        <v>305.0</v>
      </c>
      <c r="B307" s="2">
        <f t="shared" si="4"/>
        <v>3</v>
      </c>
      <c r="C307" s="2" t="str">
        <f>Events!AF314</f>
        <v/>
      </c>
      <c r="D307" s="2">
        <f t="shared" si="5"/>
        <v>305</v>
      </c>
      <c r="E307" s="2"/>
      <c r="F307" s="120" t="str">
        <f t="shared" si="1"/>
        <v/>
      </c>
      <c r="G307" s="2"/>
      <c r="H307" s="123" t="str">
        <f t="shared" si="6"/>
        <v/>
      </c>
      <c r="I307" s="123" t="str">
        <f t="shared" ref="I307:J307" si="629">IF($Q307="","",U307)</f>
        <v/>
      </c>
      <c r="J307" s="123" t="str">
        <f t="shared" si="629"/>
        <v/>
      </c>
      <c r="K307" s="123" t="str">
        <f t="shared" si="8"/>
        <v/>
      </c>
      <c r="L307" s="123" t="str">
        <f t="shared" ref="L307:M307" si="630">IF($Q307="","",Y307)</f>
        <v/>
      </c>
      <c r="M307" s="123" t="str">
        <f t="shared" si="630"/>
        <v/>
      </c>
      <c r="N307" s="123" t="str">
        <f t="shared" si="10"/>
        <v/>
      </c>
      <c r="O307" s="123" t="str">
        <f t="shared" si="11"/>
        <v/>
      </c>
      <c r="P307" s="2"/>
      <c r="Q307" s="125" t="str">
        <f t="shared" si="12"/>
        <v/>
      </c>
      <c r="R307" s="125"/>
      <c r="S307" s="125" t="str">
        <f>IF($Q307="","","Year "&amp;VLOOKUP($Q307,Events!A:AM,S$2,0))</f>
        <v/>
      </c>
      <c r="T307" s="125" t="str">
        <f>IF($Q307="","",VLOOKUP($Q307,Events!A:AM,T$2,0))</f>
        <v/>
      </c>
      <c r="U307" s="125" t="str">
        <f>IF($Q307="","",VLOOKUP($Q307,Events!A:AM,U$2,0))</f>
        <v/>
      </c>
      <c r="V307" s="125" t="str">
        <f>IF($Q307="","",VLOOKUP($Q307,Events!A:AM,V$2,0))</f>
        <v/>
      </c>
      <c r="W307" s="125" t="str">
        <f t="shared" si="13"/>
        <v/>
      </c>
      <c r="X307" s="125" t="str">
        <f>IF($Q307="","",text(VLOOKUP($Q307,Events!A:AM,X$2,0),"MMM dd")&amp;" "&amp;VLOOKUP($Q307,Events!A:AM,X$2+1,0))</f>
        <v/>
      </c>
      <c r="Y307" s="127" t="str">
        <f>IF($Q307="","",TEXT(VLOOKUP($Q307,Events!A:AM,Y$2,0),"0000"))</f>
        <v/>
      </c>
      <c r="Z307" s="127" t="str">
        <f>IF($Q307="","",TEXT(VLOOKUP($Q307,Events!A:AM,Z$2,0),"00000"))</f>
        <v/>
      </c>
      <c r="AA307" s="125" t="str">
        <f t="shared" si="14"/>
        <v/>
      </c>
      <c r="AB307" s="125" t="str">
        <f>IF($Q307="","",VLOOKUP($Q307,Events!A:AM,AB$2,0))</f>
        <v/>
      </c>
      <c r="AC307" s="125" t="str">
        <f t="shared" si="15"/>
        <v/>
      </c>
      <c r="AD307" s="125" t="str">
        <f>IF($Q307="","",IF(VLOOKUP($Q307,Events!A:AQ,AD$2,0)=1,AD$1,""))</f>
        <v/>
      </c>
      <c r="AE307" s="125" t="str">
        <f t="shared" si="16"/>
        <v/>
      </c>
      <c r="AF307" s="125" t="str">
        <f>IF($Q307="","",IF(VLOOKUP($Q307,Events!A:AQ,AF$2,0)=1,AF$1,""))</f>
        <v/>
      </c>
      <c r="AG307" s="125" t="str">
        <f t="shared" si="17"/>
        <v/>
      </c>
      <c r="AH307" s="125" t="str">
        <f>IF($Q307="","",IF(VLOOKUP($Q307,Events!A:AQ,AH$2,0)=1,AH$1,""))</f>
        <v/>
      </c>
      <c r="AI307" s="125" t="str">
        <f t="shared" si="18"/>
        <v/>
      </c>
      <c r="AJ307" s="125" t="str">
        <f>IF($Q307="","",IF(VLOOKUP($Q307,Events!A:AQ,AJ$2,0)=1,AJ$1,""))</f>
        <v/>
      </c>
      <c r="AK307" s="125" t="str">
        <f t="shared" si="19"/>
        <v/>
      </c>
      <c r="AL307" s="125" t="str">
        <f>IF($Q307="","",IF(VLOOKUP($Q307,Events!A:AQ,AL$2,0)=1,AL$1,""))</f>
        <v/>
      </c>
      <c r="AM307" s="125" t="str">
        <f t="shared" si="20"/>
        <v/>
      </c>
      <c r="AN307" s="125" t="str">
        <f>IF($Q307="","",IF(VLOOKUP($Q307,Events!A:AQ,AN$2,0)=1,AN$1,""))</f>
        <v/>
      </c>
      <c r="AO307" s="125" t="str">
        <f t="shared" si="21"/>
        <v/>
      </c>
      <c r="AP307" s="125" t="str">
        <f>IF($Q307="","",IF(VLOOKUP($Q307,Events!A:AQ,AP$2,0)=1,AP$1,""))</f>
        <v/>
      </c>
      <c r="AQ307" s="125" t="str">
        <f t="shared" si="22"/>
        <v/>
      </c>
      <c r="AR307" s="125" t="str">
        <f>IF($Q307="","",IF(VLOOKUP($Q307,Events!A:AQ,AR$2,0)=1,AR$1,""))</f>
        <v/>
      </c>
      <c r="AS307" s="125" t="str">
        <f t="shared" si="23"/>
        <v/>
      </c>
      <c r="AT307" s="125" t="str">
        <f>IF($Q307="","",IF(VLOOKUP($Q307,Events!A:AQ,AT$2,0)=1,AT$1,""))</f>
        <v/>
      </c>
      <c r="AU307" s="2" t="str">
        <f t="shared" si="24"/>
        <v/>
      </c>
      <c r="AW307" s="2"/>
      <c r="AX307" s="2"/>
      <c r="AY307" s="2"/>
    </row>
    <row r="308">
      <c r="A308" s="2">
        <v>306.0</v>
      </c>
      <c r="B308" s="2">
        <f t="shared" si="4"/>
        <v>3</v>
      </c>
      <c r="C308" s="2" t="str">
        <f>Events!AF315</f>
        <v/>
      </c>
      <c r="D308" s="2">
        <f t="shared" si="5"/>
        <v>306</v>
      </c>
      <c r="E308" s="2"/>
      <c r="F308" s="120" t="str">
        <f t="shared" si="1"/>
        <v/>
      </c>
      <c r="G308" s="2"/>
      <c r="H308" s="2"/>
      <c r="I308" s="2"/>
      <c r="J308" s="2"/>
      <c r="K308" s="123" t="str">
        <f t="shared" si="8"/>
        <v/>
      </c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W308" s="2"/>
      <c r="AX308" s="2"/>
      <c r="AY308" s="2"/>
    </row>
    <row r="309">
      <c r="A309" s="2">
        <v>307.0</v>
      </c>
      <c r="B309" s="2">
        <f t="shared" si="4"/>
        <v>3</v>
      </c>
      <c r="C309" s="2" t="str">
        <f>Events!AF316</f>
        <v/>
      </c>
      <c r="D309" s="2">
        <f t="shared" si="5"/>
        <v>307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W309" s="2"/>
      <c r="AX309" s="2"/>
      <c r="AY309" s="2"/>
    </row>
    <row r="310">
      <c r="A310" s="2">
        <v>308.0</v>
      </c>
      <c r="B310" s="2">
        <f t="shared" si="4"/>
        <v>3</v>
      </c>
      <c r="C310" s="2" t="str">
        <f>Events!AF317</f>
        <v/>
      </c>
      <c r="D310" s="2">
        <f t="shared" si="5"/>
        <v>308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W310" s="2"/>
      <c r="AX310" s="2"/>
      <c r="AY310" s="2"/>
    </row>
    <row r="311">
      <c r="A311" s="2">
        <v>309.0</v>
      </c>
      <c r="B311" s="2">
        <f t="shared" si="4"/>
        <v>3</v>
      </c>
      <c r="C311" s="2" t="str">
        <f>Events!AF318</f>
        <v/>
      </c>
      <c r="D311" s="2">
        <f t="shared" si="5"/>
        <v>309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W311" s="2"/>
      <c r="AX311" s="2"/>
      <c r="AY311" s="2"/>
    </row>
    <row r="312">
      <c r="A312" s="2">
        <v>310.0</v>
      </c>
      <c r="B312" s="2">
        <f t="shared" si="4"/>
        <v>3</v>
      </c>
      <c r="C312" s="2" t="str">
        <f>Events!AF319</f>
        <v/>
      </c>
      <c r="D312" s="2">
        <f t="shared" si="5"/>
        <v>310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W312" s="2"/>
      <c r="AX312" s="2"/>
      <c r="AY312" s="2"/>
    </row>
    <row r="313">
      <c r="A313" s="2">
        <v>311.0</v>
      </c>
      <c r="B313" s="2">
        <f t="shared" si="4"/>
        <v>3</v>
      </c>
      <c r="C313" s="2" t="str">
        <f>Events!AF320</f>
        <v/>
      </c>
      <c r="D313" s="2">
        <f t="shared" si="5"/>
        <v>311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W313" s="2"/>
      <c r="AX313" s="2"/>
      <c r="AY313" s="2"/>
    </row>
    <row r="314">
      <c r="A314" s="2">
        <v>312.0</v>
      </c>
      <c r="B314" s="2">
        <f t="shared" si="4"/>
        <v>3</v>
      </c>
      <c r="C314" s="2" t="str">
        <f>Events!AF321</f>
        <v/>
      </c>
      <c r="D314" s="2">
        <f t="shared" si="5"/>
        <v>312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W314" s="2"/>
      <c r="AX314" s="2"/>
      <c r="AY314" s="2"/>
    </row>
    <row r="315">
      <c r="A315" s="2">
        <v>313.0</v>
      </c>
      <c r="B315" s="2">
        <f t="shared" si="4"/>
        <v>3</v>
      </c>
      <c r="C315" s="2" t="str">
        <f>Events!AF322</f>
        <v/>
      </c>
      <c r="D315" s="2">
        <f t="shared" si="5"/>
        <v>313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W315" s="2"/>
      <c r="AX315" s="2"/>
      <c r="AY315" s="2"/>
    </row>
    <row r="316">
      <c r="A316" s="2">
        <v>314.0</v>
      </c>
      <c r="B316" s="2">
        <f t="shared" si="4"/>
        <v>3</v>
      </c>
      <c r="C316" s="2" t="str">
        <f>Events!AF323</f>
        <v/>
      </c>
      <c r="D316" s="2">
        <f t="shared" si="5"/>
        <v>314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W316" s="2"/>
      <c r="AX316" s="2"/>
      <c r="AY316" s="2"/>
    </row>
    <row r="317">
      <c r="A317" s="2">
        <v>315.0</v>
      </c>
      <c r="B317" s="2">
        <f t="shared" si="4"/>
        <v>3</v>
      </c>
      <c r="C317" s="2" t="str">
        <f>Events!AF324</f>
        <v/>
      </c>
      <c r="D317" s="2">
        <f t="shared" si="5"/>
        <v>315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W317" s="2"/>
      <c r="AX317" s="2"/>
      <c r="AY317" s="2"/>
    </row>
    <row r="318">
      <c r="A318" s="2">
        <v>316.0</v>
      </c>
      <c r="B318" s="2">
        <f t="shared" si="4"/>
        <v>3</v>
      </c>
      <c r="C318" s="2" t="str">
        <f>Events!AF325</f>
        <v/>
      </c>
      <c r="D318" s="2">
        <f t="shared" si="5"/>
        <v>316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W318" s="2"/>
      <c r="AX318" s="2"/>
      <c r="AY318" s="2"/>
    </row>
    <row r="319">
      <c r="A319" s="2">
        <v>317.0</v>
      </c>
      <c r="B319" s="2">
        <f t="shared" si="4"/>
        <v>3</v>
      </c>
      <c r="C319" s="2" t="str">
        <f>Events!AF326</f>
        <v/>
      </c>
      <c r="D319" s="2">
        <f t="shared" si="5"/>
        <v>317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W319" s="2"/>
      <c r="AX319" s="2"/>
      <c r="AY319" s="2"/>
    </row>
    <row r="320">
      <c r="A320" s="2">
        <v>318.0</v>
      </c>
      <c r="B320" s="2">
        <f t="shared" si="4"/>
        <v>3</v>
      </c>
      <c r="C320" s="2" t="str">
        <f>Events!AF327</f>
        <v/>
      </c>
      <c r="D320" s="2">
        <f t="shared" si="5"/>
        <v>318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W320" s="2"/>
      <c r="AX320" s="2"/>
      <c r="AY320" s="2"/>
    </row>
    <row r="321">
      <c r="A321" s="2">
        <v>319.0</v>
      </c>
      <c r="B321" s="2">
        <f t="shared" si="4"/>
        <v>3</v>
      </c>
      <c r="C321" s="2" t="str">
        <f>Events!AF328</f>
        <v/>
      </c>
      <c r="D321" s="2">
        <f t="shared" si="5"/>
        <v>319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W321" s="2"/>
      <c r="AX321" s="2"/>
      <c r="AY321" s="2"/>
    </row>
    <row r="322">
      <c r="A322" s="2">
        <v>320.0</v>
      </c>
      <c r="B322" s="2">
        <f t="shared" si="4"/>
        <v>3</v>
      </c>
      <c r="C322" s="2" t="str">
        <f>Events!AF329</f>
        <v/>
      </c>
      <c r="D322" s="2">
        <f t="shared" si="5"/>
        <v>320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W322" s="2"/>
      <c r="AX322" s="2"/>
      <c r="AY322" s="2"/>
    </row>
    <row r="323">
      <c r="A323" s="2">
        <v>321.0</v>
      </c>
      <c r="B323" s="2">
        <f t="shared" si="4"/>
        <v>3</v>
      </c>
      <c r="C323" s="2" t="str">
        <f>Events!AF330</f>
        <v/>
      </c>
      <c r="D323" s="2">
        <f t="shared" si="5"/>
        <v>321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W323" s="2"/>
      <c r="AX323" s="2"/>
      <c r="AY323" s="2"/>
    </row>
    <row r="324">
      <c r="A324" s="2">
        <v>322.0</v>
      </c>
      <c r="B324" s="2">
        <f t="shared" si="4"/>
        <v>3</v>
      </c>
      <c r="C324" s="2" t="str">
        <f>Events!AF331</f>
        <v/>
      </c>
      <c r="D324" s="2">
        <f t="shared" si="5"/>
        <v>322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W324" s="2"/>
      <c r="AX324" s="2"/>
      <c r="AY324" s="2"/>
    </row>
    <row r="325">
      <c r="A325" s="2">
        <v>323.0</v>
      </c>
      <c r="B325" s="2">
        <f t="shared" si="4"/>
        <v>3</v>
      </c>
      <c r="C325" s="2" t="str">
        <f>Events!AF332</f>
        <v/>
      </c>
      <c r="D325" s="2">
        <f t="shared" si="5"/>
        <v>323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W325" s="2"/>
      <c r="AX325" s="2"/>
      <c r="AY325" s="2"/>
    </row>
    <row r="326">
      <c r="A326" s="2">
        <v>324.0</v>
      </c>
      <c r="B326" s="2">
        <f t="shared" si="4"/>
        <v>3</v>
      </c>
      <c r="C326" s="2" t="str">
        <f>Events!AF333</f>
        <v/>
      </c>
      <c r="D326" s="2">
        <f t="shared" si="5"/>
        <v>324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W326" s="2"/>
      <c r="AX326" s="2"/>
      <c r="AY326" s="2"/>
      <c r="AZ326" s="2"/>
      <c r="BA326" s="2"/>
    </row>
    <row r="327">
      <c r="A327" s="2">
        <v>325.0</v>
      </c>
      <c r="B327" s="2">
        <f t="shared" si="4"/>
        <v>3</v>
      </c>
      <c r="C327" s="2" t="str">
        <f>Events!AF334</f>
        <v/>
      </c>
      <c r="D327" s="2">
        <f t="shared" si="5"/>
        <v>325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W327" s="2"/>
      <c r="AX327" s="2"/>
      <c r="AY327" s="2"/>
      <c r="AZ327" s="2"/>
      <c r="BA327" s="2"/>
    </row>
    <row r="328">
      <c r="A328" s="2">
        <v>326.0</v>
      </c>
      <c r="B328" s="2">
        <f t="shared" si="4"/>
        <v>3</v>
      </c>
      <c r="C328" s="2" t="str">
        <f>Events!AF335</f>
        <v/>
      </c>
      <c r="D328" s="2">
        <f t="shared" si="5"/>
        <v>326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W328" s="2"/>
      <c r="AX328" s="2"/>
      <c r="AY328" s="2"/>
    </row>
    <row r="329">
      <c r="A329" s="2">
        <v>327.0</v>
      </c>
      <c r="B329" s="2">
        <f t="shared" si="4"/>
        <v>3</v>
      </c>
      <c r="C329" s="2" t="str">
        <f>Events!AF336</f>
        <v/>
      </c>
      <c r="D329" s="2">
        <f t="shared" si="5"/>
        <v>327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W329" s="2"/>
      <c r="AX329" s="2"/>
      <c r="AY329" s="2"/>
    </row>
    <row r="330">
      <c r="A330" s="2">
        <v>328.0</v>
      </c>
      <c r="B330" s="2">
        <f t="shared" si="4"/>
        <v>3</v>
      </c>
      <c r="C330" s="2" t="str">
        <f>Events!AF337</f>
        <v/>
      </c>
      <c r="D330" s="2">
        <f t="shared" si="5"/>
        <v>328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W330" s="2"/>
      <c r="AX330" s="2"/>
      <c r="AY330" s="2"/>
      <c r="AZ330" s="2"/>
      <c r="BA330" s="2"/>
    </row>
    <row r="331">
      <c r="A331" s="2">
        <v>329.0</v>
      </c>
      <c r="B331" s="2">
        <f t="shared" si="4"/>
        <v>3</v>
      </c>
      <c r="C331" s="2" t="str">
        <f>Events!AF338</f>
        <v/>
      </c>
      <c r="D331" s="2">
        <f t="shared" si="5"/>
        <v>329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W331" s="2"/>
      <c r="AX331" s="2"/>
      <c r="AY331" s="2"/>
    </row>
    <row r="332">
      <c r="A332" s="2">
        <v>330.0</v>
      </c>
      <c r="B332" s="2">
        <f t="shared" si="4"/>
        <v>3</v>
      </c>
      <c r="C332" s="2" t="str">
        <f>Events!AF339</f>
        <v/>
      </c>
      <c r="D332" s="2">
        <f t="shared" si="5"/>
        <v>330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W332" s="2"/>
      <c r="AX332" s="2"/>
      <c r="AY332" s="2"/>
      <c r="AZ332" s="2"/>
      <c r="BA332" s="2"/>
    </row>
    <row r="333">
      <c r="A333" s="2">
        <v>331.0</v>
      </c>
      <c r="B333" s="2">
        <f t="shared" si="4"/>
        <v>3</v>
      </c>
      <c r="C333" s="2" t="str">
        <f>Events!AF340</f>
        <v/>
      </c>
      <c r="D333" s="2">
        <f t="shared" si="5"/>
        <v>331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W333" s="2"/>
      <c r="AX333" s="2"/>
      <c r="AY333" s="2"/>
    </row>
    <row r="334">
      <c r="A334" s="2">
        <v>332.0</v>
      </c>
      <c r="B334" s="2">
        <f t="shared" si="4"/>
        <v>3</v>
      </c>
      <c r="C334" s="2" t="str">
        <f>Events!AF341</f>
        <v/>
      </c>
      <c r="D334" s="2">
        <f t="shared" si="5"/>
        <v>332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W334" s="2"/>
      <c r="AX334" s="2"/>
      <c r="AY334" s="2"/>
      <c r="AZ334" s="2"/>
      <c r="BA334" s="2"/>
    </row>
    <row r="335">
      <c r="A335" s="2">
        <v>333.0</v>
      </c>
      <c r="B335" s="2">
        <f t="shared" si="4"/>
        <v>3</v>
      </c>
      <c r="C335" s="2" t="str">
        <f>Events!AF342</f>
        <v/>
      </c>
      <c r="D335" s="2">
        <f t="shared" si="5"/>
        <v>333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W335" s="2"/>
      <c r="AX335" s="2"/>
      <c r="AY335" s="2"/>
    </row>
    <row r="336">
      <c r="A336" s="2">
        <v>334.0</v>
      </c>
      <c r="B336" s="2">
        <f t="shared" si="4"/>
        <v>3</v>
      </c>
      <c r="C336" s="2" t="str">
        <f>Events!AF343</f>
        <v/>
      </c>
      <c r="D336" s="2">
        <f t="shared" si="5"/>
        <v>334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W336" s="2"/>
      <c r="AX336" s="2"/>
      <c r="AY336" s="2"/>
    </row>
    <row r="337">
      <c r="A337" s="2">
        <v>335.0</v>
      </c>
      <c r="B337" s="2">
        <f t="shared" si="4"/>
        <v>3</v>
      </c>
      <c r="C337" s="2" t="str">
        <f>Events!AF344</f>
        <v/>
      </c>
      <c r="D337" s="2">
        <f t="shared" si="5"/>
        <v>335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W337" s="2"/>
      <c r="AX337" s="2"/>
      <c r="AY337" s="2"/>
    </row>
    <row r="338">
      <c r="A338" s="2">
        <v>336.0</v>
      </c>
      <c r="B338" s="2">
        <f t="shared" si="4"/>
        <v>3</v>
      </c>
      <c r="C338" s="2" t="str">
        <f>Events!AF345</f>
        <v/>
      </c>
      <c r="D338" s="2">
        <f t="shared" si="5"/>
        <v>336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W338" s="2"/>
      <c r="AX338" s="2"/>
      <c r="AY338" s="2"/>
    </row>
    <row r="339">
      <c r="A339" s="2">
        <v>337.0</v>
      </c>
      <c r="B339" s="2">
        <f t="shared" si="4"/>
        <v>3</v>
      </c>
      <c r="C339" s="2" t="str">
        <f>Events!AF346</f>
        <v/>
      </c>
      <c r="D339" s="2">
        <f t="shared" si="5"/>
        <v>337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W339" s="2"/>
      <c r="AX339" s="2"/>
      <c r="AY339" s="2"/>
    </row>
    <row r="340">
      <c r="A340" s="2">
        <v>338.0</v>
      </c>
      <c r="B340" s="2">
        <f t="shared" si="4"/>
        <v>3</v>
      </c>
      <c r="C340" s="2" t="str">
        <f>Events!AF347</f>
        <v/>
      </c>
      <c r="D340" s="2">
        <f t="shared" si="5"/>
        <v>338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W340" s="2"/>
      <c r="AX340" s="2"/>
      <c r="AY340" s="2"/>
    </row>
    <row r="341">
      <c r="A341" s="2">
        <v>339.0</v>
      </c>
      <c r="B341" s="2">
        <f t="shared" si="4"/>
        <v>3</v>
      </c>
      <c r="C341" s="2" t="str">
        <f>Events!AF348</f>
        <v/>
      </c>
      <c r="D341" s="2">
        <f t="shared" si="5"/>
        <v>339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W341" s="2"/>
      <c r="AX341" s="2"/>
      <c r="AY341" s="2"/>
    </row>
    <row r="342">
      <c r="A342" s="2">
        <v>340.0</v>
      </c>
      <c r="B342" s="2">
        <f t="shared" si="4"/>
        <v>3</v>
      </c>
      <c r="C342" s="2" t="str">
        <f>Events!AF349</f>
        <v/>
      </c>
      <c r="D342" s="2">
        <f t="shared" si="5"/>
        <v>340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W342" s="2"/>
      <c r="AX342" s="2"/>
      <c r="AY342" s="2"/>
    </row>
    <row r="343">
      <c r="A343" s="2">
        <v>341.0</v>
      </c>
      <c r="B343" s="2">
        <f t="shared" si="4"/>
        <v>3</v>
      </c>
      <c r="C343" s="2" t="str">
        <f>Events!AF350</f>
        <v/>
      </c>
      <c r="D343" s="2">
        <f t="shared" si="5"/>
        <v>341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W343" s="2"/>
      <c r="AX343" s="2"/>
      <c r="AY343" s="2"/>
      <c r="AZ343" s="2"/>
      <c r="BA343" s="2"/>
    </row>
    <row r="344">
      <c r="A344" s="2">
        <v>342.0</v>
      </c>
      <c r="B344" s="2">
        <f t="shared" si="4"/>
        <v>3</v>
      </c>
      <c r="C344" s="2" t="str">
        <f>Events!AF351</f>
        <v/>
      </c>
      <c r="D344" s="2">
        <f t="shared" si="5"/>
        <v>342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W344" s="2"/>
      <c r="AX344" s="2"/>
      <c r="AY344" s="2"/>
    </row>
    <row r="345">
      <c r="A345" s="2">
        <v>343.0</v>
      </c>
      <c r="B345" s="2">
        <f t="shared" si="4"/>
        <v>3</v>
      </c>
      <c r="C345" s="2" t="str">
        <f>Events!AF352</f>
        <v/>
      </c>
      <c r="D345" s="2">
        <f t="shared" si="5"/>
        <v>343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W345" s="2"/>
      <c r="AX345" s="2"/>
      <c r="AY345" s="2"/>
    </row>
    <row r="346">
      <c r="A346" s="2">
        <v>344.0</v>
      </c>
      <c r="B346" s="2">
        <f t="shared" si="4"/>
        <v>3</v>
      </c>
      <c r="C346" s="2" t="str">
        <f>Events!AF353</f>
        <v/>
      </c>
      <c r="D346" s="2">
        <f t="shared" si="5"/>
        <v>344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W346" s="2"/>
      <c r="AX346" s="2"/>
      <c r="AY346" s="2"/>
    </row>
    <row r="347">
      <c r="A347" s="2">
        <v>345.0</v>
      </c>
      <c r="B347" s="2">
        <f t="shared" si="4"/>
        <v>3</v>
      </c>
      <c r="C347" s="2" t="str">
        <f>Events!AF354</f>
        <v/>
      </c>
      <c r="D347" s="2">
        <f t="shared" si="5"/>
        <v>345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W347" s="2"/>
      <c r="AX347" s="2"/>
      <c r="AY347" s="128"/>
      <c r="AZ347" s="2"/>
      <c r="BA347" s="2"/>
    </row>
    <row r="348">
      <c r="A348" s="2">
        <v>346.0</v>
      </c>
      <c r="B348" s="2">
        <f t="shared" si="4"/>
        <v>3</v>
      </c>
      <c r="C348" s="2" t="str">
        <f>Events!AF355</f>
        <v/>
      </c>
      <c r="D348" s="2">
        <f t="shared" si="5"/>
        <v>346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W348" s="2"/>
      <c r="AX348" s="2"/>
      <c r="AY348" s="2"/>
    </row>
    <row r="349">
      <c r="A349" s="2">
        <v>347.0</v>
      </c>
      <c r="B349" s="2">
        <f t="shared" si="4"/>
        <v>3</v>
      </c>
      <c r="C349" s="2" t="str">
        <f>Events!AF356</f>
        <v/>
      </c>
      <c r="D349" s="2">
        <f t="shared" si="5"/>
        <v>347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W349" s="2"/>
      <c r="AX349" s="2"/>
      <c r="AY349" s="2"/>
    </row>
    <row r="350">
      <c r="A350" s="2">
        <v>348.0</v>
      </c>
      <c r="B350" s="2">
        <f t="shared" si="4"/>
        <v>3</v>
      </c>
      <c r="C350" s="2" t="str">
        <f>Events!AF357</f>
        <v/>
      </c>
      <c r="D350" s="2">
        <f t="shared" si="5"/>
        <v>348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W350" s="2"/>
      <c r="AX350" s="2"/>
      <c r="AY350" s="2"/>
    </row>
    <row r="351">
      <c r="A351" s="2">
        <v>349.0</v>
      </c>
      <c r="B351" s="2">
        <f t="shared" si="4"/>
        <v>3</v>
      </c>
      <c r="C351" s="2" t="str">
        <f>Events!AF358</f>
        <v/>
      </c>
      <c r="D351" s="2">
        <f t="shared" si="5"/>
        <v>349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W351" s="2"/>
      <c r="AX351" s="2"/>
      <c r="AY351" s="2"/>
    </row>
    <row r="352">
      <c r="A352" s="2">
        <v>350.0</v>
      </c>
      <c r="B352" s="2">
        <f t="shared" si="4"/>
        <v>3</v>
      </c>
      <c r="C352" s="2" t="str">
        <f>Events!AF359</f>
        <v/>
      </c>
      <c r="D352" s="2">
        <f t="shared" si="5"/>
        <v>350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W352" s="2"/>
      <c r="AX352" s="2"/>
      <c r="AY352" s="2"/>
    </row>
    <row r="353">
      <c r="A353" s="2">
        <v>351.0</v>
      </c>
      <c r="B353" s="2">
        <f t="shared" si="4"/>
        <v>3</v>
      </c>
      <c r="C353" s="2" t="str">
        <f>Events!AF360</f>
        <v/>
      </c>
      <c r="D353" s="2">
        <f t="shared" si="5"/>
        <v>351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W353" s="2"/>
      <c r="AX353" s="2"/>
      <c r="AY353" s="2"/>
    </row>
    <row r="354">
      <c r="A354" s="2">
        <v>352.0</v>
      </c>
      <c r="B354" s="2">
        <f t="shared" si="4"/>
        <v>3</v>
      </c>
      <c r="C354" s="2" t="str">
        <f>Events!AF361</f>
        <v/>
      </c>
      <c r="D354" s="2">
        <f t="shared" si="5"/>
        <v>352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W354" s="2"/>
      <c r="AX354" s="2"/>
      <c r="AY354" s="2"/>
    </row>
    <row r="355">
      <c r="A355" s="2">
        <v>353.0</v>
      </c>
      <c r="B355" s="2">
        <f t="shared" si="4"/>
        <v>3</v>
      </c>
      <c r="C355" s="2" t="str">
        <f>Events!AF362</f>
        <v/>
      </c>
      <c r="D355" s="2">
        <f t="shared" si="5"/>
        <v>353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W355" s="2"/>
      <c r="AX355" s="2"/>
      <c r="AY355" s="2"/>
    </row>
    <row r="356">
      <c r="A356" s="2">
        <v>354.0</v>
      </c>
      <c r="B356" s="2">
        <f t="shared" si="4"/>
        <v>3</v>
      </c>
      <c r="C356" s="2" t="str">
        <f>Events!AF363</f>
        <v/>
      </c>
      <c r="D356" s="2">
        <f t="shared" si="5"/>
        <v>354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W356" s="2"/>
      <c r="AX356" s="2"/>
      <c r="AY356" s="2"/>
    </row>
    <row r="357">
      <c r="A357" s="2">
        <v>355.0</v>
      </c>
      <c r="B357" s="2">
        <f t="shared" si="4"/>
        <v>3</v>
      </c>
      <c r="C357" s="2" t="str">
        <f>Events!AF364</f>
        <v/>
      </c>
      <c r="D357" s="2">
        <f t="shared" si="5"/>
        <v>355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W357" s="2"/>
      <c r="AX357" s="2"/>
      <c r="AY357" s="2"/>
    </row>
    <row r="358">
      <c r="A358" s="2">
        <v>356.0</v>
      </c>
      <c r="B358" s="2">
        <f t="shared" si="4"/>
        <v>3</v>
      </c>
      <c r="C358" s="2" t="str">
        <f>Events!AF365</f>
        <v/>
      </c>
      <c r="D358" s="2">
        <f t="shared" si="5"/>
        <v>356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W358" s="2"/>
      <c r="AX358" s="2"/>
      <c r="AY358" s="2"/>
      <c r="AZ358" s="2"/>
      <c r="BA358" s="2"/>
    </row>
    <row r="359">
      <c r="A359" s="2">
        <v>357.0</v>
      </c>
      <c r="B359" s="2">
        <f t="shared" si="4"/>
        <v>3</v>
      </c>
      <c r="C359" s="2" t="str">
        <f>Events!AF366</f>
        <v/>
      </c>
      <c r="D359" s="2">
        <f t="shared" si="5"/>
        <v>357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W359" s="2"/>
      <c r="AX359" s="2"/>
      <c r="AY359" s="2"/>
    </row>
    <row r="360">
      <c r="A360" s="2">
        <v>358.0</v>
      </c>
      <c r="B360" s="2">
        <f t="shared" si="4"/>
        <v>3</v>
      </c>
      <c r="C360" s="2" t="str">
        <f>Events!AF367</f>
        <v/>
      </c>
      <c r="D360" s="2">
        <f t="shared" si="5"/>
        <v>358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W360" s="2"/>
      <c r="AX360" s="2"/>
      <c r="AY360" s="2"/>
    </row>
    <row r="361">
      <c r="A361" s="2">
        <v>359.0</v>
      </c>
      <c r="B361" s="2">
        <f t="shared" si="4"/>
        <v>3</v>
      </c>
      <c r="C361" s="2" t="str">
        <f>Events!AF368</f>
        <v/>
      </c>
      <c r="D361" s="2">
        <f t="shared" si="5"/>
        <v>359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W361" s="2"/>
      <c r="AX361" s="2"/>
      <c r="AY361" s="2"/>
    </row>
    <row r="362">
      <c r="A362" s="2">
        <v>360.0</v>
      </c>
      <c r="B362" s="2">
        <f t="shared" si="4"/>
        <v>3</v>
      </c>
      <c r="C362" s="2" t="str">
        <f>Events!AF369</f>
        <v/>
      </c>
      <c r="D362" s="2">
        <f t="shared" si="5"/>
        <v>360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W362" s="2"/>
      <c r="AX362" s="2"/>
      <c r="AY362" s="2"/>
    </row>
    <row r="363">
      <c r="A363" s="2">
        <v>361.0</v>
      </c>
      <c r="B363" s="2">
        <f t="shared" si="4"/>
        <v>3</v>
      </c>
      <c r="C363" s="2" t="str">
        <f>Events!AF370</f>
        <v/>
      </c>
      <c r="D363" s="2">
        <f t="shared" si="5"/>
        <v>361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W363" s="2"/>
      <c r="AX363" s="2"/>
      <c r="AY363" s="2"/>
    </row>
    <row r="364">
      <c r="A364" s="2">
        <v>362.0</v>
      </c>
      <c r="B364" s="2">
        <f t="shared" si="4"/>
        <v>3</v>
      </c>
      <c r="C364" s="2" t="str">
        <f>Events!AF371</f>
        <v/>
      </c>
      <c r="D364" s="2">
        <f t="shared" si="5"/>
        <v>362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W364" s="2"/>
      <c r="AX364" s="2"/>
      <c r="AY364" s="2"/>
    </row>
    <row r="365">
      <c r="A365" s="2">
        <v>363.0</v>
      </c>
      <c r="B365" s="2">
        <f t="shared" si="4"/>
        <v>3</v>
      </c>
      <c r="C365" s="2" t="str">
        <f>Events!AF372</f>
        <v/>
      </c>
      <c r="D365" s="2">
        <f t="shared" si="5"/>
        <v>363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W365" s="2"/>
      <c r="AX365" s="2"/>
      <c r="AY365" s="2"/>
    </row>
    <row r="366">
      <c r="A366" s="2">
        <v>364.0</v>
      </c>
      <c r="B366" s="2">
        <f t="shared" si="4"/>
        <v>3</v>
      </c>
      <c r="C366" s="2" t="str">
        <f>Events!AF373</f>
        <v/>
      </c>
      <c r="D366" s="2">
        <f t="shared" si="5"/>
        <v>364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W366" s="2"/>
      <c r="AX366" s="2"/>
      <c r="AY366" s="2"/>
    </row>
    <row r="367">
      <c r="A367" s="2">
        <v>365.0</v>
      </c>
      <c r="B367" s="2">
        <f t="shared" si="4"/>
        <v>3</v>
      </c>
      <c r="C367" s="2" t="str">
        <f>Events!AF374</f>
        <v/>
      </c>
      <c r="D367" s="2">
        <f t="shared" si="5"/>
        <v>365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W367" s="2"/>
      <c r="AX367" s="2"/>
      <c r="AY367" s="2"/>
    </row>
    <row r="368">
      <c r="A368" s="2">
        <v>366.0</v>
      </c>
      <c r="B368" s="2">
        <f t="shared" si="4"/>
        <v>3</v>
      </c>
      <c r="C368" s="2" t="str">
        <f>Events!AF375</f>
        <v/>
      </c>
      <c r="D368" s="2">
        <f t="shared" si="5"/>
        <v>366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W368" s="2"/>
      <c r="AX368" s="2"/>
      <c r="AY368" s="2"/>
    </row>
    <row r="369">
      <c r="A369" s="2">
        <v>367.0</v>
      </c>
      <c r="B369" s="2">
        <f t="shared" si="4"/>
        <v>3</v>
      </c>
      <c r="C369" s="2" t="str">
        <f>Events!AF376</f>
        <v/>
      </c>
      <c r="D369" s="2">
        <f t="shared" si="5"/>
        <v>367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W369" s="2"/>
      <c r="AX369" s="2"/>
      <c r="AY369" s="2"/>
    </row>
    <row r="370">
      <c r="A370" s="2">
        <v>368.0</v>
      </c>
      <c r="B370" s="2">
        <f t="shared" si="4"/>
        <v>3</v>
      </c>
      <c r="C370" s="2" t="str">
        <f>Events!AF377</f>
        <v/>
      </c>
      <c r="D370" s="2">
        <f t="shared" si="5"/>
        <v>368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W370" s="2"/>
      <c r="AX370" s="2"/>
      <c r="AY370" s="2"/>
    </row>
    <row r="371">
      <c r="A371" s="2">
        <v>369.0</v>
      </c>
      <c r="B371" s="2">
        <f t="shared" si="4"/>
        <v>3</v>
      </c>
      <c r="C371" s="2" t="str">
        <f>Events!AF378</f>
        <v/>
      </c>
      <c r="D371" s="2">
        <f t="shared" si="5"/>
        <v>369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W371" s="2"/>
      <c r="AX371" s="2"/>
      <c r="AY371" s="2"/>
    </row>
    <row r="372">
      <c r="A372" s="2">
        <v>370.0</v>
      </c>
      <c r="B372" s="2">
        <f t="shared" si="4"/>
        <v>3</v>
      </c>
      <c r="C372" s="2" t="str">
        <f>Events!AF379</f>
        <v/>
      </c>
      <c r="D372" s="2">
        <f t="shared" si="5"/>
        <v>370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W372" s="2"/>
      <c r="AX372" s="2"/>
      <c r="AY372" s="2"/>
    </row>
    <row r="373">
      <c r="A373" s="2">
        <v>371.0</v>
      </c>
      <c r="B373" s="2">
        <f t="shared" si="4"/>
        <v>3</v>
      </c>
      <c r="C373" s="2" t="str">
        <f>Events!AF380</f>
        <v/>
      </c>
      <c r="D373" s="2">
        <f t="shared" si="5"/>
        <v>371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W373" s="2"/>
      <c r="AX373" s="2"/>
      <c r="AY373" s="2"/>
    </row>
    <row r="374">
      <c r="A374" s="2">
        <v>372.0</v>
      </c>
      <c r="B374" s="2">
        <f t="shared" si="4"/>
        <v>3</v>
      </c>
      <c r="C374" s="2" t="str">
        <f>Events!AF381</f>
        <v/>
      </c>
      <c r="D374" s="2">
        <f t="shared" si="5"/>
        <v>372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W374" s="2"/>
      <c r="AX374" s="2"/>
      <c r="AY374" s="2"/>
    </row>
    <row r="375">
      <c r="A375" s="2">
        <v>373.0</v>
      </c>
      <c r="B375" s="2">
        <f t="shared" si="4"/>
        <v>3</v>
      </c>
      <c r="C375" s="2" t="str">
        <f>Events!AF382</f>
        <v/>
      </c>
      <c r="D375" s="2">
        <f t="shared" si="5"/>
        <v>373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W375" s="2"/>
      <c r="AX375" s="2"/>
      <c r="AY375" s="2"/>
    </row>
    <row r="376">
      <c r="A376" s="2">
        <v>374.0</v>
      </c>
      <c r="B376" s="2">
        <f t="shared" si="4"/>
        <v>3</v>
      </c>
      <c r="C376" s="2" t="str">
        <f>Events!AF383</f>
        <v/>
      </c>
      <c r="D376" s="2">
        <f t="shared" si="5"/>
        <v>374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W376" s="2"/>
      <c r="AX376" s="2"/>
      <c r="AY376" s="2"/>
    </row>
    <row r="377">
      <c r="A377" s="2">
        <v>375.0</v>
      </c>
      <c r="B377" s="2">
        <f t="shared" si="4"/>
        <v>3</v>
      </c>
      <c r="C377" s="2" t="str">
        <f>Events!AF384</f>
        <v/>
      </c>
      <c r="D377" s="2">
        <f t="shared" si="5"/>
        <v>375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W377" s="2"/>
      <c r="AX377" s="2"/>
      <c r="AY377" s="2"/>
    </row>
    <row r="378">
      <c r="A378" s="2">
        <v>376.0</v>
      </c>
      <c r="B378" s="2">
        <f t="shared" si="4"/>
        <v>3</v>
      </c>
      <c r="C378" s="2" t="str">
        <f>Events!AF385</f>
        <v/>
      </c>
      <c r="D378" s="2">
        <f t="shared" si="5"/>
        <v>376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W378" s="2"/>
      <c r="AX378" s="2"/>
      <c r="AY378" s="2"/>
      <c r="AZ378" s="2"/>
      <c r="BA378" s="2"/>
    </row>
    <row r="379">
      <c r="A379" s="2">
        <v>377.0</v>
      </c>
      <c r="B379" s="2">
        <f t="shared" si="4"/>
        <v>3</v>
      </c>
      <c r="C379" s="2" t="str">
        <f>Events!AF386</f>
        <v/>
      </c>
      <c r="D379" s="2">
        <f t="shared" si="5"/>
        <v>377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W379" s="2"/>
      <c r="AX379" s="2"/>
      <c r="AY379" s="2"/>
    </row>
    <row r="380">
      <c r="A380" s="2">
        <v>378.0</v>
      </c>
      <c r="B380" s="2">
        <f t="shared" si="4"/>
        <v>3</v>
      </c>
      <c r="C380" s="2" t="str">
        <f>Events!AF387</f>
        <v/>
      </c>
      <c r="D380" s="2">
        <f t="shared" si="5"/>
        <v>378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W380" s="2"/>
      <c r="AX380" s="2"/>
      <c r="AY380" s="2"/>
    </row>
    <row r="381">
      <c r="A381" s="2">
        <v>379.0</v>
      </c>
      <c r="B381" s="2">
        <f t="shared" si="4"/>
        <v>3</v>
      </c>
      <c r="C381" s="2" t="str">
        <f>Events!AF388</f>
        <v/>
      </c>
      <c r="D381" s="2">
        <f t="shared" si="5"/>
        <v>379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W381" s="2"/>
      <c r="AX381" s="2"/>
      <c r="AY381" s="2"/>
    </row>
    <row r="382">
      <c r="A382" s="2">
        <v>380.0</v>
      </c>
      <c r="B382" s="2">
        <f t="shared" si="4"/>
        <v>3</v>
      </c>
      <c r="C382" s="2" t="str">
        <f>Events!AF389</f>
        <v/>
      </c>
      <c r="D382" s="2">
        <f t="shared" si="5"/>
        <v>380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W382" s="2"/>
      <c r="AX382" s="2"/>
      <c r="AY382" s="2"/>
    </row>
    <row r="383">
      <c r="A383" s="2">
        <v>381.0</v>
      </c>
      <c r="B383" s="2">
        <f t="shared" si="4"/>
        <v>3</v>
      </c>
      <c r="C383" s="2" t="str">
        <f>Events!AF390</f>
        <v/>
      </c>
      <c r="D383" s="2">
        <f t="shared" si="5"/>
        <v>381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W383" s="2"/>
      <c r="AX383" s="2"/>
      <c r="AY383" s="2"/>
      <c r="AZ383" s="2"/>
      <c r="BA383" s="2"/>
    </row>
    <row r="384">
      <c r="A384" s="2">
        <v>382.0</v>
      </c>
      <c r="B384" s="2">
        <f t="shared" si="4"/>
        <v>3</v>
      </c>
      <c r="C384" s="2" t="str">
        <f>Events!AF391</f>
        <v/>
      </c>
      <c r="D384" s="2">
        <f t="shared" si="5"/>
        <v>382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W384" s="2"/>
      <c r="AX384" s="2"/>
      <c r="AY384" s="2"/>
    </row>
    <row r="385">
      <c r="A385" s="2">
        <v>383.0</v>
      </c>
      <c r="B385" s="2">
        <f t="shared" si="4"/>
        <v>3</v>
      </c>
      <c r="C385" s="2" t="str">
        <f>Events!AF392</f>
        <v/>
      </c>
      <c r="D385" s="2">
        <f t="shared" si="5"/>
        <v>383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W385" s="2"/>
      <c r="AX385" s="2"/>
      <c r="AY385" s="2"/>
    </row>
    <row r="386">
      <c r="A386" s="2">
        <v>384.0</v>
      </c>
      <c r="B386" s="2">
        <f t="shared" si="4"/>
        <v>3</v>
      </c>
      <c r="C386" s="2" t="str">
        <f>Events!AF393</f>
        <v/>
      </c>
      <c r="D386" s="2">
        <f t="shared" si="5"/>
        <v>384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W386" s="2"/>
      <c r="AX386" s="2"/>
      <c r="AY386" s="2"/>
      <c r="AZ386" s="2"/>
      <c r="BA386" s="2"/>
    </row>
    <row r="387">
      <c r="A387" s="2">
        <v>385.0</v>
      </c>
      <c r="B387" s="2">
        <f t="shared" si="4"/>
        <v>3</v>
      </c>
      <c r="C387" s="2" t="str">
        <f>Events!AF394</f>
        <v/>
      </c>
      <c r="D387" s="2">
        <f t="shared" si="5"/>
        <v>385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W387" s="2"/>
      <c r="AX387" s="2"/>
      <c r="AY387" s="2"/>
    </row>
    <row r="388">
      <c r="A388" s="2">
        <v>386.0</v>
      </c>
      <c r="B388" s="2">
        <f t="shared" si="4"/>
        <v>3</v>
      </c>
      <c r="C388" s="2" t="str">
        <f>Events!AF395</f>
        <v/>
      </c>
      <c r="D388" s="2">
        <f t="shared" si="5"/>
        <v>386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W388" s="2"/>
      <c r="AX388" s="2"/>
      <c r="AY388" s="2"/>
    </row>
    <row r="389">
      <c r="A389" s="2">
        <v>387.0</v>
      </c>
      <c r="B389" s="2">
        <f t="shared" si="4"/>
        <v>3</v>
      </c>
      <c r="C389" s="2" t="str">
        <f>Events!AF396</f>
        <v/>
      </c>
      <c r="D389" s="2">
        <f t="shared" si="5"/>
        <v>387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W389" s="2"/>
      <c r="AX389" s="2"/>
      <c r="AY389" s="2"/>
    </row>
    <row r="390">
      <c r="A390" s="2">
        <v>388.0</v>
      </c>
      <c r="B390" s="2">
        <f t="shared" si="4"/>
        <v>3</v>
      </c>
      <c r="C390" s="2" t="str">
        <f>Events!AF397</f>
        <v/>
      </c>
      <c r="D390" s="2">
        <f t="shared" si="5"/>
        <v>388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W390" s="2"/>
      <c r="AX390" s="2"/>
      <c r="AY390" s="2"/>
    </row>
    <row r="391">
      <c r="A391" s="2">
        <v>389.0</v>
      </c>
      <c r="B391" s="2">
        <f t="shared" si="4"/>
        <v>3</v>
      </c>
      <c r="C391" s="2" t="str">
        <f>Events!AF398</f>
        <v/>
      </c>
      <c r="D391" s="2">
        <f t="shared" si="5"/>
        <v>389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W391" s="2"/>
      <c r="AX391" s="2"/>
      <c r="AY391" s="2"/>
    </row>
    <row r="392">
      <c r="A392" s="2">
        <v>390.0</v>
      </c>
      <c r="B392" s="2">
        <f t="shared" si="4"/>
        <v>3</v>
      </c>
      <c r="C392" s="2" t="str">
        <f>Events!AF399</f>
        <v/>
      </c>
      <c r="D392" s="2">
        <f t="shared" si="5"/>
        <v>390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W392" s="2"/>
      <c r="AX392" s="2"/>
      <c r="AY392" s="2"/>
    </row>
    <row r="393">
      <c r="A393" s="2">
        <v>391.0</v>
      </c>
      <c r="B393" s="2">
        <f t="shared" si="4"/>
        <v>3</v>
      </c>
      <c r="C393" s="2" t="str">
        <f>Events!AF400</f>
        <v/>
      </c>
      <c r="D393" s="2">
        <f t="shared" si="5"/>
        <v>391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W393" s="2"/>
      <c r="AX393" s="2"/>
      <c r="AY393" s="2"/>
    </row>
    <row r="394">
      <c r="A394" s="2">
        <v>392.0</v>
      </c>
      <c r="B394" s="2">
        <f t="shared" si="4"/>
        <v>3</v>
      </c>
      <c r="C394" s="2" t="str">
        <f>Events!AF401</f>
        <v/>
      </c>
      <c r="D394" s="2">
        <f t="shared" si="5"/>
        <v>392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W394" s="2"/>
      <c r="AX394" s="2"/>
      <c r="AY394" s="2"/>
    </row>
    <row r="395">
      <c r="A395" s="2">
        <v>393.0</v>
      </c>
      <c r="B395" s="2">
        <f t="shared" si="4"/>
        <v>3</v>
      </c>
      <c r="C395" s="2" t="str">
        <f>Events!AF402</f>
        <v/>
      </c>
      <c r="D395" s="2">
        <f t="shared" si="5"/>
        <v>393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W395" s="2"/>
      <c r="AX395" s="2"/>
      <c r="AY395" s="2"/>
    </row>
    <row r="396">
      <c r="A396" s="2">
        <v>394.0</v>
      </c>
      <c r="B396" s="2">
        <f t="shared" si="4"/>
        <v>3</v>
      </c>
      <c r="C396" s="2" t="str">
        <f>Events!AF403</f>
        <v/>
      </c>
      <c r="D396" s="2">
        <f t="shared" si="5"/>
        <v>394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W396" s="2"/>
      <c r="AX396" s="2"/>
      <c r="AY396" s="2"/>
    </row>
    <row r="397">
      <c r="A397" s="2">
        <v>395.0</v>
      </c>
      <c r="B397" s="2">
        <f t="shared" si="4"/>
        <v>3</v>
      </c>
      <c r="C397" s="2" t="str">
        <f>Events!AF404</f>
        <v/>
      </c>
      <c r="D397" s="2">
        <f t="shared" si="5"/>
        <v>395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W397" s="2"/>
      <c r="AX397" s="2"/>
      <c r="AY397" s="2"/>
      <c r="AZ397" s="2"/>
      <c r="BA397" s="2"/>
    </row>
    <row r="398">
      <c r="A398" s="2">
        <v>396.0</v>
      </c>
      <c r="B398" s="2">
        <f t="shared" si="4"/>
        <v>3</v>
      </c>
      <c r="C398" s="2" t="str">
        <f>Events!AF405</f>
        <v/>
      </c>
      <c r="D398" s="2">
        <f t="shared" si="5"/>
        <v>396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W398" s="2"/>
      <c r="AX398" s="2"/>
      <c r="AY398" s="2"/>
    </row>
    <row r="399">
      <c r="A399" s="2">
        <v>397.0</v>
      </c>
      <c r="B399" s="2">
        <f t="shared" si="4"/>
        <v>3</v>
      </c>
      <c r="C399" s="2" t="str">
        <f>Events!AF406</f>
        <v/>
      </c>
      <c r="D399" s="2">
        <f t="shared" si="5"/>
        <v>397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W399" s="2"/>
      <c r="AX399" s="2"/>
      <c r="AY399" s="2"/>
    </row>
    <row r="400">
      <c r="A400" s="2">
        <v>398.0</v>
      </c>
      <c r="B400" s="2">
        <f t="shared" si="4"/>
        <v>3</v>
      </c>
      <c r="C400" s="2" t="str">
        <f>Events!AF407</f>
        <v/>
      </c>
      <c r="D400" s="2">
        <f t="shared" si="5"/>
        <v>398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W400" s="2"/>
      <c r="AX400" s="2"/>
      <c r="AY400" s="2"/>
      <c r="AZ400" s="2"/>
      <c r="BA400" s="2"/>
    </row>
    <row r="401">
      <c r="A401" s="2">
        <v>399.0</v>
      </c>
      <c r="B401" s="2">
        <f t="shared" si="4"/>
        <v>3</v>
      </c>
      <c r="C401" s="2" t="str">
        <f>Events!AF408</f>
        <v/>
      </c>
      <c r="D401" s="2">
        <f t="shared" si="5"/>
        <v>399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W401" s="2"/>
      <c r="AX401" s="2"/>
      <c r="AY401" s="2"/>
    </row>
    <row r="402">
      <c r="A402" s="2">
        <v>400.0</v>
      </c>
      <c r="B402" s="2">
        <f t="shared" si="4"/>
        <v>3</v>
      </c>
      <c r="C402" s="2" t="str">
        <f>Events!AF409</f>
        <v/>
      </c>
      <c r="D402" s="2">
        <f t="shared" si="5"/>
        <v>400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W402" s="2"/>
      <c r="AX402" s="2"/>
      <c r="AY402" s="2"/>
    </row>
    <row r="403">
      <c r="A403" s="2">
        <v>401.0</v>
      </c>
      <c r="B403" s="2">
        <f t="shared" si="4"/>
        <v>3</v>
      </c>
      <c r="C403" s="2" t="str">
        <f>Events!AF410</f>
        <v/>
      </c>
      <c r="D403" s="2">
        <f t="shared" si="5"/>
        <v>401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W403" s="2"/>
      <c r="AX403" s="2"/>
      <c r="AY403" s="2"/>
    </row>
    <row r="404">
      <c r="A404" s="2">
        <v>402.0</v>
      </c>
      <c r="B404" s="2">
        <f t="shared" si="4"/>
        <v>3</v>
      </c>
      <c r="C404" s="2" t="str">
        <f>Events!AF411</f>
        <v/>
      </c>
      <c r="D404" s="2">
        <f t="shared" si="5"/>
        <v>402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W404" s="2"/>
      <c r="AX404" s="2"/>
      <c r="AY404" s="2"/>
      <c r="AZ404" s="2"/>
      <c r="BA404" s="2"/>
    </row>
    <row r="405">
      <c r="A405" s="2">
        <v>403.0</v>
      </c>
      <c r="B405" s="2">
        <f t="shared" si="4"/>
        <v>3</v>
      </c>
      <c r="C405" s="2" t="str">
        <f>Events!AF412</f>
        <v/>
      </c>
      <c r="D405" s="2">
        <f t="shared" si="5"/>
        <v>403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W405" s="2"/>
      <c r="AX405" s="2"/>
      <c r="AY405" s="2"/>
      <c r="AZ405" s="2"/>
      <c r="BA405" s="2"/>
    </row>
    <row r="406">
      <c r="A406" s="2">
        <v>404.0</v>
      </c>
      <c r="B406" s="2">
        <f t="shared" si="4"/>
        <v>3</v>
      </c>
      <c r="C406" s="2" t="str">
        <f>Events!AF413</f>
        <v/>
      </c>
      <c r="D406" s="2">
        <f t="shared" si="5"/>
        <v>404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W406" s="2"/>
      <c r="AX406" s="2"/>
      <c r="AY406" s="2"/>
      <c r="AZ406" s="2"/>
      <c r="BA406" s="2"/>
    </row>
    <row r="407">
      <c r="A407" s="2">
        <v>405.0</v>
      </c>
      <c r="B407" s="2">
        <f t="shared" si="4"/>
        <v>3</v>
      </c>
      <c r="C407" s="2" t="str">
        <f>Events!AF414</f>
        <v/>
      </c>
      <c r="D407" s="2">
        <f t="shared" si="5"/>
        <v>405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W407" s="2"/>
      <c r="AX407" s="2"/>
      <c r="AY407" s="2"/>
      <c r="AZ407" s="2"/>
      <c r="BA407" s="2"/>
    </row>
    <row r="408">
      <c r="A408" s="2">
        <v>406.0</v>
      </c>
      <c r="B408" s="2">
        <f t="shared" si="4"/>
        <v>3</v>
      </c>
      <c r="C408" s="2" t="str">
        <f>Events!AF415</f>
        <v/>
      </c>
      <c r="D408" s="2">
        <f t="shared" si="5"/>
        <v>406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W408" s="2"/>
      <c r="AX408" s="2"/>
      <c r="AY408" s="2"/>
      <c r="AZ408" s="2"/>
      <c r="BA408" s="2"/>
    </row>
    <row r="409">
      <c r="A409" s="2">
        <v>407.0</v>
      </c>
      <c r="B409" s="2">
        <f t="shared" si="4"/>
        <v>3</v>
      </c>
      <c r="C409" s="2" t="str">
        <f>Events!AF416</f>
        <v/>
      </c>
      <c r="D409" s="2">
        <f t="shared" si="5"/>
        <v>407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W409" s="2"/>
      <c r="AX409" s="2"/>
      <c r="AY409" s="2"/>
    </row>
    <row r="410">
      <c r="A410" s="2">
        <v>408.0</v>
      </c>
      <c r="B410" s="2">
        <f t="shared" si="4"/>
        <v>3</v>
      </c>
      <c r="C410" s="2" t="str">
        <f>Events!AF417</f>
        <v/>
      </c>
      <c r="D410" s="2">
        <f t="shared" si="5"/>
        <v>408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W410" s="2"/>
      <c r="AX410" s="2"/>
      <c r="AY410" s="2"/>
    </row>
    <row r="411">
      <c r="A411" s="2">
        <v>409.0</v>
      </c>
      <c r="B411" s="2">
        <f t="shared" si="4"/>
        <v>3</v>
      </c>
      <c r="C411" s="2" t="str">
        <f>Events!AF418</f>
        <v/>
      </c>
      <c r="D411" s="2">
        <f t="shared" si="5"/>
        <v>409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W411" s="2"/>
      <c r="AX411" s="2"/>
      <c r="AY411" s="2"/>
    </row>
    <row r="412">
      <c r="A412" s="2">
        <v>410.0</v>
      </c>
      <c r="B412" s="2">
        <f t="shared" si="4"/>
        <v>3</v>
      </c>
      <c r="C412" s="2" t="str">
        <f>Events!AF419</f>
        <v/>
      </c>
      <c r="D412" s="2">
        <f t="shared" si="5"/>
        <v>410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W412" s="2"/>
      <c r="AX412" s="2"/>
      <c r="AY412" s="2"/>
    </row>
    <row r="413">
      <c r="A413" s="2">
        <v>411.0</v>
      </c>
      <c r="B413" s="2">
        <f t="shared" si="4"/>
        <v>3</v>
      </c>
      <c r="C413" s="2" t="str">
        <f>Events!AF420</f>
        <v/>
      </c>
      <c r="D413" s="2">
        <f t="shared" si="5"/>
        <v>411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W413" s="2"/>
      <c r="AX413" s="2"/>
      <c r="AY413" s="2"/>
    </row>
    <row r="414">
      <c r="A414" s="2">
        <v>412.0</v>
      </c>
      <c r="B414" s="2">
        <f t="shared" si="4"/>
        <v>3</v>
      </c>
      <c r="C414" s="2" t="str">
        <f>Events!AF421</f>
        <v/>
      </c>
      <c r="D414" s="2">
        <f t="shared" si="5"/>
        <v>412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W414" s="2"/>
      <c r="AX414" s="2"/>
      <c r="AY414" s="2"/>
    </row>
    <row r="415">
      <c r="A415" s="2">
        <v>413.0</v>
      </c>
      <c r="B415" s="2">
        <f t="shared" si="4"/>
        <v>3</v>
      </c>
      <c r="C415" s="2" t="str">
        <f>Events!AF422</f>
        <v/>
      </c>
      <c r="D415" s="2">
        <f t="shared" si="5"/>
        <v>413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W415" s="2"/>
      <c r="AX415" s="2"/>
      <c r="AY415" s="2"/>
    </row>
    <row r="416">
      <c r="A416" s="2">
        <v>414.0</v>
      </c>
      <c r="B416" s="2">
        <f t="shared" si="4"/>
        <v>3</v>
      </c>
      <c r="C416" s="2" t="str">
        <f>Events!AF423</f>
        <v/>
      </c>
      <c r="D416" s="2">
        <f t="shared" si="5"/>
        <v>414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W416" s="2"/>
      <c r="AX416" s="2"/>
      <c r="AY416" s="2"/>
    </row>
    <row r="417">
      <c r="A417" s="2">
        <v>415.0</v>
      </c>
      <c r="B417" s="2">
        <f t="shared" si="4"/>
        <v>3</v>
      </c>
      <c r="C417" s="2" t="str">
        <f>Events!AF424</f>
        <v/>
      </c>
      <c r="D417" s="2">
        <f t="shared" si="5"/>
        <v>415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W417" s="2"/>
      <c r="AX417" s="2"/>
      <c r="AY417" s="2"/>
    </row>
    <row r="418">
      <c r="A418" s="2">
        <v>416.0</v>
      </c>
      <c r="B418" s="2">
        <f t="shared" si="4"/>
        <v>3</v>
      </c>
      <c r="C418" s="2" t="str">
        <f>Events!AF425</f>
        <v/>
      </c>
      <c r="D418" s="2">
        <f t="shared" si="5"/>
        <v>416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W418" s="2"/>
      <c r="AX418" s="2"/>
      <c r="AY418" s="2"/>
    </row>
    <row r="419">
      <c r="A419" s="2">
        <v>417.0</v>
      </c>
      <c r="B419" s="2">
        <f t="shared" si="4"/>
        <v>3</v>
      </c>
      <c r="C419" s="2" t="str">
        <f>Events!AF426</f>
        <v/>
      </c>
      <c r="D419" s="2">
        <f t="shared" si="5"/>
        <v>417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W419" s="2"/>
      <c r="AX419" s="2"/>
      <c r="AY419" s="2"/>
    </row>
    <row r="420">
      <c r="A420" s="2">
        <v>418.0</v>
      </c>
      <c r="B420" s="2">
        <f t="shared" si="4"/>
        <v>3</v>
      </c>
      <c r="C420" s="2" t="str">
        <f>Events!AF427</f>
        <v/>
      </c>
      <c r="D420" s="2">
        <f t="shared" si="5"/>
        <v>418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W420" s="2"/>
      <c r="AX420" s="2"/>
      <c r="AY420" s="2"/>
    </row>
    <row r="421">
      <c r="A421" s="2">
        <v>419.0</v>
      </c>
      <c r="B421" s="2">
        <f t="shared" si="4"/>
        <v>3</v>
      </c>
      <c r="C421" s="2" t="str">
        <f>Events!AF428</f>
        <v/>
      </c>
      <c r="D421" s="2">
        <f t="shared" si="5"/>
        <v>419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W421" s="2"/>
      <c r="AX421" s="2"/>
      <c r="AY421" s="2"/>
    </row>
    <row r="422">
      <c r="A422" s="2">
        <v>420.0</v>
      </c>
      <c r="B422" s="2">
        <f t="shared" si="4"/>
        <v>3</v>
      </c>
      <c r="C422" s="2" t="str">
        <f>Events!AF429</f>
        <v/>
      </c>
      <c r="D422" s="2">
        <f t="shared" si="5"/>
        <v>420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W422" s="2"/>
      <c r="AX422" s="2"/>
      <c r="AY422" s="2"/>
    </row>
    <row r="423">
      <c r="A423" s="2">
        <v>421.0</v>
      </c>
      <c r="B423" s="2">
        <f t="shared" si="4"/>
        <v>3</v>
      </c>
      <c r="C423" s="2" t="str">
        <f>Events!AF430</f>
        <v/>
      </c>
      <c r="D423" s="2">
        <f t="shared" si="5"/>
        <v>421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W423" s="2"/>
      <c r="AX423" s="2"/>
      <c r="AY423" s="2"/>
    </row>
    <row r="424">
      <c r="A424" s="2">
        <v>422.0</v>
      </c>
      <c r="B424" s="2">
        <f t="shared" si="4"/>
        <v>3</v>
      </c>
      <c r="C424" s="2" t="str">
        <f>Events!AF431</f>
        <v/>
      </c>
      <c r="D424" s="2">
        <f t="shared" si="5"/>
        <v>422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W424" s="2"/>
      <c r="AX424" s="2"/>
      <c r="AY424" s="2"/>
    </row>
    <row r="425">
      <c r="A425" s="2">
        <v>423.0</v>
      </c>
      <c r="B425" s="2">
        <f t="shared" si="4"/>
        <v>3</v>
      </c>
      <c r="C425" s="2" t="str">
        <f>Events!AF432</f>
        <v/>
      </c>
      <c r="D425" s="2">
        <f t="shared" si="5"/>
        <v>423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W425" s="2"/>
      <c r="AX425" s="2"/>
      <c r="AY425" s="2"/>
    </row>
    <row r="426">
      <c r="A426" s="2">
        <v>424.0</v>
      </c>
      <c r="B426" s="2">
        <f t="shared" si="4"/>
        <v>3</v>
      </c>
      <c r="C426" s="2" t="str">
        <f>Events!AF433</f>
        <v/>
      </c>
      <c r="D426" s="2">
        <f t="shared" si="5"/>
        <v>424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W426" s="2"/>
      <c r="AX426" s="2"/>
      <c r="AY426" s="2"/>
    </row>
    <row r="427">
      <c r="A427" s="2">
        <v>425.0</v>
      </c>
      <c r="B427" s="2">
        <f t="shared" si="4"/>
        <v>3</v>
      </c>
      <c r="C427" s="2" t="str">
        <f>Events!AF434</f>
        <v/>
      </c>
      <c r="D427" s="2">
        <f t="shared" si="5"/>
        <v>425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W427" s="2"/>
      <c r="AX427" s="2"/>
      <c r="AY427" s="2"/>
    </row>
    <row r="428">
      <c r="A428" s="2">
        <v>426.0</v>
      </c>
      <c r="B428" s="2">
        <f t="shared" si="4"/>
        <v>3</v>
      </c>
      <c r="C428" s="2" t="str">
        <f>Events!AF435</f>
        <v/>
      </c>
      <c r="D428" s="2">
        <f t="shared" si="5"/>
        <v>426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W428" s="2"/>
      <c r="AX428" s="2"/>
      <c r="AY428" s="2"/>
    </row>
    <row r="429">
      <c r="A429" s="2">
        <v>427.0</v>
      </c>
      <c r="B429" s="2">
        <f t="shared" si="4"/>
        <v>3</v>
      </c>
      <c r="C429" s="2" t="str">
        <f>Events!AF436</f>
        <v/>
      </c>
      <c r="D429" s="2">
        <f t="shared" si="5"/>
        <v>427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W429" s="2"/>
      <c r="AX429" s="2"/>
      <c r="AY429" s="2"/>
    </row>
    <row r="430">
      <c r="A430" s="2">
        <v>428.0</v>
      </c>
      <c r="B430" s="2">
        <f t="shared" si="4"/>
        <v>3</v>
      </c>
      <c r="C430" s="2" t="str">
        <f>Events!AF437</f>
        <v/>
      </c>
      <c r="D430" s="2">
        <f t="shared" si="5"/>
        <v>428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W430" s="2"/>
      <c r="AX430" s="2"/>
      <c r="AY430" s="2"/>
    </row>
    <row r="431">
      <c r="A431" s="2">
        <v>429.0</v>
      </c>
      <c r="B431" s="2">
        <f t="shared" si="4"/>
        <v>3</v>
      </c>
      <c r="C431" s="2" t="str">
        <f>Events!AF438</f>
        <v/>
      </c>
      <c r="D431" s="2">
        <f t="shared" si="5"/>
        <v>429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W431" s="2"/>
      <c r="AX431" s="2"/>
      <c r="AY431" s="2"/>
    </row>
    <row r="432">
      <c r="A432" s="2">
        <v>430.0</v>
      </c>
      <c r="B432" s="2">
        <f t="shared" si="4"/>
        <v>3</v>
      </c>
      <c r="C432" s="2" t="str">
        <f>Events!AF439</f>
        <v/>
      </c>
      <c r="D432" s="2">
        <f t="shared" si="5"/>
        <v>430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W432" s="2"/>
      <c r="AX432" s="2"/>
      <c r="AY432" s="2"/>
    </row>
    <row r="433">
      <c r="A433" s="2">
        <v>431.0</v>
      </c>
      <c r="B433" s="2">
        <f t="shared" si="4"/>
        <v>3</v>
      </c>
      <c r="C433" s="2" t="str">
        <f>Events!AF440</f>
        <v/>
      </c>
      <c r="D433" s="2">
        <f t="shared" si="5"/>
        <v>431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W433" s="2"/>
      <c r="AX433" s="2"/>
      <c r="AY433" s="2"/>
    </row>
    <row r="434">
      <c r="A434" s="2">
        <v>432.0</v>
      </c>
      <c r="B434" s="2">
        <f t="shared" si="4"/>
        <v>3</v>
      </c>
      <c r="C434" s="2" t="str">
        <f>Events!AF441</f>
        <v/>
      </c>
      <c r="D434" s="2">
        <f t="shared" si="5"/>
        <v>432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W434" s="2"/>
      <c r="AX434" s="2"/>
      <c r="AY434" s="2"/>
    </row>
    <row r="435">
      <c r="A435" s="2">
        <v>433.0</v>
      </c>
      <c r="B435" s="2">
        <f t="shared" si="4"/>
        <v>3</v>
      </c>
      <c r="C435" s="2" t="str">
        <f>Events!AF442</f>
        <v/>
      </c>
      <c r="D435" s="2">
        <f t="shared" si="5"/>
        <v>433</v>
      </c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W435" s="2"/>
      <c r="AX435" s="2"/>
      <c r="AY435" s="2"/>
    </row>
    <row r="436">
      <c r="A436" s="2">
        <v>434.0</v>
      </c>
      <c r="B436" s="2">
        <f t="shared" si="4"/>
        <v>3</v>
      </c>
      <c r="C436" s="2" t="str">
        <f>Events!AF443</f>
        <v/>
      </c>
      <c r="D436" s="2">
        <f t="shared" si="5"/>
        <v>434</v>
      </c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W436" s="2"/>
      <c r="AX436" s="2"/>
      <c r="AY436" s="2"/>
    </row>
    <row r="437">
      <c r="A437" s="2">
        <v>435.0</v>
      </c>
      <c r="B437" s="2">
        <f t="shared" si="4"/>
        <v>3</v>
      </c>
      <c r="C437" s="2" t="str">
        <f>Events!AF444</f>
        <v/>
      </c>
      <c r="D437" s="2">
        <f t="shared" si="5"/>
        <v>435</v>
      </c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W437" s="2"/>
      <c r="AX437" s="2"/>
      <c r="AY437" s="2"/>
    </row>
    <row r="438">
      <c r="A438" s="2">
        <v>436.0</v>
      </c>
      <c r="B438" s="2">
        <f t="shared" si="4"/>
        <v>3</v>
      </c>
      <c r="C438" s="2" t="str">
        <f>Events!AF445</f>
        <v/>
      </c>
      <c r="D438" s="2">
        <f t="shared" si="5"/>
        <v>436</v>
      </c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W438" s="2"/>
      <c r="AX438" s="2"/>
      <c r="AY438" s="2"/>
    </row>
    <row r="439">
      <c r="A439" s="2">
        <v>437.0</v>
      </c>
      <c r="B439" s="2">
        <f t="shared" si="4"/>
        <v>3</v>
      </c>
      <c r="C439" s="2" t="str">
        <f>Events!AF446</f>
        <v/>
      </c>
      <c r="D439" s="2">
        <f t="shared" si="5"/>
        <v>437</v>
      </c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W439" s="2"/>
      <c r="AX439" s="2"/>
      <c r="AY439" s="2"/>
    </row>
    <row r="440">
      <c r="A440" s="2">
        <v>438.0</v>
      </c>
      <c r="B440" s="2">
        <f t="shared" si="4"/>
        <v>3</v>
      </c>
      <c r="C440" s="2" t="str">
        <f>Events!AF447</f>
        <v/>
      </c>
      <c r="D440" s="2">
        <f t="shared" si="5"/>
        <v>438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W440" s="2"/>
      <c r="AX440" s="2"/>
      <c r="AY440" s="2"/>
    </row>
    <row r="441">
      <c r="A441" s="2">
        <v>439.0</v>
      </c>
      <c r="B441" s="2">
        <f t="shared" si="4"/>
        <v>3</v>
      </c>
      <c r="C441" s="2" t="str">
        <f>Events!AF448</f>
        <v/>
      </c>
      <c r="D441" s="2">
        <f t="shared" si="5"/>
        <v>439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W441" s="2"/>
      <c r="AX441" s="2"/>
      <c r="AY441" s="2"/>
    </row>
    <row r="442">
      <c r="A442" s="2">
        <v>440.0</v>
      </c>
      <c r="B442" s="2">
        <f t="shared" si="4"/>
        <v>3</v>
      </c>
      <c r="C442" s="2" t="str">
        <f>Events!AF449</f>
        <v/>
      </c>
      <c r="D442" s="2">
        <f t="shared" si="5"/>
        <v>440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W442" s="2"/>
      <c r="AX442" s="2"/>
      <c r="AY442" s="2"/>
    </row>
    <row r="443">
      <c r="A443" s="2">
        <v>441.0</v>
      </c>
      <c r="B443" s="2">
        <f t="shared" si="4"/>
        <v>3</v>
      </c>
      <c r="C443" s="2" t="str">
        <f>Events!AF450</f>
        <v/>
      </c>
      <c r="D443" s="2">
        <f t="shared" si="5"/>
        <v>441</v>
      </c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W443" s="2"/>
      <c r="AX443" s="2"/>
      <c r="AY443" s="2"/>
    </row>
    <row r="444">
      <c r="A444" s="2">
        <v>442.0</v>
      </c>
      <c r="B444" s="2">
        <f t="shared" si="4"/>
        <v>3</v>
      </c>
      <c r="C444" s="2" t="str">
        <f>Events!AF451</f>
        <v/>
      </c>
      <c r="D444" s="2">
        <f t="shared" si="5"/>
        <v>442</v>
      </c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W444" s="2"/>
      <c r="AX444" s="2"/>
      <c r="AY444" s="2"/>
    </row>
    <row r="445">
      <c r="A445" s="2">
        <v>443.0</v>
      </c>
      <c r="B445" s="2">
        <f t="shared" si="4"/>
        <v>3</v>
      </c>
      <c r="C445" s="2" t="str">
        <f>Events!AF452</f>
        <v/>
      </c>
      <c r="D445" s="2">
        <f t="shared" si="5"/>
        <v>443</v>
      </c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W445" s="2"/>
      <c r="AX445" s="2"/>
      <c r="AY445" s="2"/>
      <c r="AZ445" s="2"/>
      <c r="BA445" s="2"/>
    </row>
    <row r="446">
      <c r="A446" s="2">
        <v>444.0</v>
      </c>
      <c r="B446" s="2">
        <f t="shared" si="4"/>
        <v>3</v>
      </c>
      <c r="C446" s="2" t="str">
        <f>Events!AF453</f>
        <v/>
      </c>
      <c r="D446" s="2">
        <f t="shared" si="5"/>
        <v>444</v>
      </c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W446" s="2"/>
      <c r="AX446" s="2"/>
      <c r="AY446" s="2"/>
    </row>
    <row r="447">
      <c r="A447" s="2">
        <v>445.0</v>
      </c>
      <c r="B447" s="2">
        <f t="shared" si="4"/>
        <v>3</v>
      </c>
      <c r="C447" s="2" t="str">
        <f>Events!AF454</f>
        <v/>
      </c>
      <c r="D447" s="2">
        <f t="shared" si="5"/>
        <v>445</v>
      </c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W447" s="2"/>
      <c r="AX447" s="2"/>
      <c r="AY447" s="2"/>
    </row>
    <row r="448">
      <c r="A448" s="2">
        <v>446.0</v>
      </c>
      <c r="B448" s="2">
        <f t="shared" si="4"/>
        <v>3</v>
      </c>
      <c r="C448" s="2" t="str">
        <f>Events!AF455</f>
        <v/>
      </c>
      <c r="D448" s="2">
        <f t="shared" si="5"/>
        <v>446</v>
      </c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W448" s="2"/>
      <c r="AX448" s="2"/>
      <c r="AY448" s="2"/>
    </row>
    <row r="449">
      <c r="A449" s="2">
        <v>447.0</v>
      </c>
      <c r="B449" s="2">
        <f t="shared" si="4"/>
        <v>3</v>
      </c>
      <c r="C449" s="2" t="str">
        <f>Events!AF456</f>
        <v/>
      </c>
      <c r="D449" s="2">
        <f t="shared" si="5"/>
        <v>447</v>
      </c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W449" s="2"/>
      <c r="AX449" s="2"/>
      <c r="AY449" s="2"/>
    </row>
    <row r="450">
      <c r="A450" s="2">
        <v>448.0</v>
      </c>
      <c r="B450" s="2">
        <f t="shared" si="4"/>
        <v>3</v>
      </c>
      <c r="C450" s="2" t="str">
        <f>Events!AF457</f>
        <v/>
      </c>
      <c r="D450" s="2">
        <f t="shared" si="5"/>
        <v>448</v>
      </c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W450" s="2"/>
      <c r="AX450" s="2"/>
      <c r="AY450" s="2"/>
    </row>
    <row r="451">
      <c r="A451" s="2">
        <v>449.0</v>
      </c>
      <c r="B451" s="2">
        <f t="shared" si="4"/>
        <v>3</v>
      </c>
      <c r="C451" s="2" t="str">
        <f>Events!AF458</f>
        <v/>
      </c>
      <c r="D451" s="2">
        <f t="shared" si="5"/>
        <v>449</v>
      </c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W451" s="2"/>
      <c r="AX451" s="2"/>
      <c r="AY451" s="2"/>
    </row>
    <row r="452">
      <c r="A452" s="2">
        <v>450.0</v>
      </c>
      <c r="B452" s="2">
        <f t="shared" si="4"/>
        <v>3</v>
      </c>
      <c r="C452" s="2" t="str">
        <f>Events!AF459</f>
        <v/>
      </c>
      <c r="D452" s="2">
        <f t="shared" si="5"/>
        <v>450</v>
      </c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W452" s="2"/>
      <c r="AX452" s="2"/>
      <c r="AY452" s="2"/>
      <c r="AZ452" s="2"/>
      <c r="BA452" s="2"/>
    </row>
    <row r="453">
      <c r="A453" s="2">
        <v>451.0</v>
      </c>
      <c r="B453" s="2">
        <f t="shared" si="4"/>
        <v>3</v>
      </c>
      <c r="C453" s="2" t="str">
        <f>Events!AF460</f>
        <v/>
      </c>
      <c r="D453" s="2">
        <f t="shared" si="5"/>
        <v>451</v>
      </c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W453" s="2"/>
      <c r="AX453" s="2"/>
      <c r="AY453" s="2"/>
    </row>
    <row r="454">
      <c r="A454" s="2">
        <v>452.0</v>
      </c>
      <c r="B454" s="2">
        <f t="shared" si="4"/>
        <v>3</v>
      </c>
      <c r="C454" s="2" t="str">
        <f>Events!AF461</f>
        <v/>
      </c>
      <c r="D454" s="2">
        <f t="shared" si="5"/>
        <v>452</v>
      </c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W454" s="2"/>
      <c r="AX454" s="2"/>
      <c r="AY454" s="2"/>
    </row>
    <row r="455">
      <c r="A455" s="2">
        <v>453.0</v>
      </c>
      <c r="B455" s="2">
        <f t="shared" si="4"/>
        <v>3</v>
      </c>
      <c r="C455" s="2" t="str">
        <f>Events!AF462</f>
        <v/>
      </c>
      <c r="D455" s="2">
        <f t="shared" si="5"/>
        <v>453</v>
      </c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W455" s="2"/>
      <c r="AX455" s="2"/>
      <c r="AY455" s="2"/>
    </row>
    <row r="456">
      <c r="A456" s="2">
        <v>454.0</v>
      </c>
      <c r="B456" s="2">
        <f t="shared" si="4"/>
        <v>3</v>
      </c>
      <c r="C456" s="2" t="str">
        <f>Events!AF463</f>
        <v/>
      </c>
      <c r="D456" s="2">
        <f t="shared" si="5"/>
        <v>454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W456" s="2"/>
      <c r="AX456" s="2"/>
      <c r="AY456" s="2"/>
    </row>
    <row r="457">
      <c r="A457" s="2">
        <v>455.0</v>
      </c>
      <c r="B457" s="2">
        <f t="shared" si="4"/>
        <v>3</v>
      </c>
      <c r="C457" s="2" t="str">
        <f>Events!AF464</f>
        <v/>
      </c>
      <c r="D457" s="2">
        <f t="shared" si="5"/>
        <v>455</v>
      </c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W457" s="2"/>
      <c r="AX457" s="2"/>
      <c r="AY457" s="2"/>
    </row>
    <row r="458">
      <c r="A458" s="2">
        <v>456.0</v>
      </c>
      <c r="B458" s="2">
        <f t="shared" si="4"/>
        <v>3</v>
      </c>
      <c r="C458" s="2" t="str">
        <f>Events!AF465</f>
        <v/>
      </c>
      <c r="D458" s="2">
        <f t="shared" si="5"/>
        <v>456</v>
      </c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W458" s="2"/>
      <c r="AX458" s="2"/>
      <c r="AY458" s="2"/>
    </row>
    <row r="459">
      <c r="A459" s="2">
        <v>457.0</v>
      </c>
      <c r="B459" s="2">
        <f t="shared" si="4"/>
        <v>3</v>
      </c>
      <c r="C459" s="2" t="str">
        <f>Events!AF466</f>
        <v/>
      </c>
      <c r="D459" s="2">
        <f t="shared" si="5"/>
        <v>457</v>
      </c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W459" s="2"/>
      <c r="AX459" s="2"/>
      <c r="AY459" s="2"/>
    </row>
    <row r="460">
      <c r="A460" s="2">
        <v>458.0</v>
      </c>
      <c r="B460" s="2">
        <f t="shared" si="4"/>
        <v>3</v>
      </c>
      <c r="C460" s="2" t="str">
        <f>Events!AF467</f>
        <v/>
      </c>
      <c r="D460" s="2">
        <f t="shared" si="5"/>
        <v>458</v>
      </c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W460" s="2"/>
      <c r="AX460" s="2"/>
      <c r="AY460" s="2"/>
    </row>
    <row r="461">
      <c r="A461" s="2">
        <v>459.0</v>
      </c>
      <c r="B461" s="2">
        <f t="shared" si="4"/>
        <v>3</v>
      </c>
      <c r="C461" s="2" t="str">
        <f>Events!AF468</f>
        <v/>
      </c>
      <c r="D461" s="2">
        <f t="shared" si="5"/>
        <v>459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W461" s="2"/>
      <c r="AX461" s="2"/>
      <c r="AY461" s="128"/>
    </row>
    <row r="462">
      <c r="A462" s="2">
        <v>460.0</v>
      </c>
      <c r="B462" s="2">
        <f t="shared" si="4"/>
        <v>3</v>
      </c>
      <c r="C462" s="2" t="str">
        <f>Events!AF469</f>
        <v/>
      </c>
      <c r="D462" s="2">
        <f t="shared" si="5"/>
        <v>460</v>
      </c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W462" s="2"/>
      <c r="AX462" s="2"/>
      <c r="AY462" s="2"/>
    </row>
    <row r="463">
      <c r="A463" s="2">
        <v>461.0</v>
      </c>
      <c r="B463" s="2">
        <f t="shared" si="4"/>
        <v>3</v>
      </c>
      <c r="C463" s="2" t="str">
        <f>Events!AF470</f>
        <v/>
      </c>
      <c r="D463" s="2">
        <f t="shared" si="5"/>
        <v>461</v>
      </c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W463" s="2"/>
      <c r="AX463" s="2"/>
      <c r="AY463" s="128"/>
    </row>
    <row r="464">
      <c r="A464" s="2">
        <v>462.0</v>
      </c>
      <c r="B464" s="2">
        <f t="shared" si="4"/>
        <v>3</v>
      </c>
      <c r="C464" s="2" t="str">
        <f>Events!AF471</f>
        <v/>
      </c>
      <c r="D464" s="2">
        <f t="shared" si="5"/>
        <v>462</v>
      </c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W464" s="2"/>
      <c r="AX464" s="2"/>
      <c r="AY464" s="2"/>
    </row>
    <row r="465">
      <c r="A465" s="2">
        <v>463.0</v>
      </c>
      <c r="B465" s="2">
        <f t="shared" si="4"/>
        <v>3</v>
      </c>
      <c r="C465" s="2" t="str">
        <f>Events!AF472</f>
        <v/>
      </c>
      <c r="D465" s="2">
        <f t="shared" si="5"/>
        <v>463</v>
      </c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W465" s="2"/>
      <c r="AX465" s="2"/>
      <c r="AY465" s="2"/>
    </row>
    <row r="466">
      <c r="A466" s="2">
        <v>464.0</v>
      </c>
      <c r="B466" s="2">
        <f t="shared" si="4"/>
        <v>3</v>
      </c>
      <c r="C466" s="2" t="str">
        <f>Events!AF473</f>
        <v/>
      </c>
      <c r="D466" s="2">
        <f t="shared" si="5"/>
        <v>464</v>
      </c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W466" s="2"/>
      <c r="AX466" s="2"/>
      <c r="AY466" s="2"/>
    </row>
    <row r="467">
      <c r="A467" s="2">
        <v>465.0</v>
      </c>
      <c r="B467" s="2">
        <f t="shared" si="4"/>
        <v>3</v>
      </c>
      <c r="C467" s="2" t="str">
        <f>Events!AF474</f>
        <v/>
      </c>
      <c r="D467" s="2">
        <f t="shared" si="5"/>
        <v>465</v>
      </c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W467" s="2"/>
      <c r="AX467" s="2"/>
      <c r="AY467" s="2"/>
    </row>
    <row r="468">
      <c r="A468" s="2">
        <v>466.0</v>
      </c>
      <c r="B468" s="2">
        <f t="shared" si="4"/>
        <v>3</v>
      </c>
      <c r="C468" s="2" t="str">
        <f>Events!AF475</f>
        <v/>
      </c>
      <c r="D468" s="2">
        <f t="shared" si="5"/>
        <v>466</v>
      </c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W468" s="2"/>
      <c r="AX468" s="2"/>
      <c r="AY468" s="2"/>
    </row>
    <row r="469">
      <c r="A469" s="2">
        <v>467.0</v>
      </c>
      <c r="B469" s="2">
        <f t="shared" si="4"/>
        <v>3</v>
      </c>
      <c r="C469" s="2" t="str">
        <f>Events!AF476</f>
        <v/>
      </c>
      <c r="D469" s="2">
        <f t="shared" si="5"/>
        <v>467</v>
      </c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W469" s="2"/>
      <c r="AX469" s="2"/>
      <c r="AY469" s="2"/>
    </row>
    <row r="470">
      <c r="A470" s="2">
        <v>468.0</v>
      </c>
      <c r="B470" s="2">
        <f t="shared" si="4"/>
        <v>3</v>
      </c>
      <c r="C470" s="2" t="str">
        <f>Events!AF477</f>
        <v/>
      </c>
      <c r="D470" s="2">
        <f t="shared" si="5"/>
        <v>468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W470" s="2"/>
      <c r="AX470" s="2"/>
      <c r="AY470" s="2"/>
    </row>
    <row r="471">
      <c r="A471" s="2">
        <v>469.0</v>
      </c>
      <c r="B471" s="2">
        <f t="shared" si="4"/>
        <v>3</v>
      </c>
      <c r="C471" s="2" t="str">
        <f>Events!AF478</f>
        <v/>
      </c>
      <c r="D471" s="2">
        <f t="shared" si="5"/>
        <v>469</v>
      </c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W471" s="2"/>
      <c r="AX471" s="2"/>
      <c r="AY471" s="2"/>
    </row>
    <row r="472">
      <c r="A472" s="2">
        <v>470.0</v>
      </c>
      <c r="B472" s="2">
        <f t="shared" si="4"/>
        <v>3</v>
      </c>
      <c r="C472" s="2" t="str">
        <f>Events!AF479</f>
        <v/>
      </c>
      <c r="D472" s="2">
        <f t="shared" si="5"/>
        <v>470</v>
      </c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W472" s="2"/>
      <c r="AX472" s="2"/>
      <c r="AY472" s="2"/>
      <c r="AZ472" s="2"/>
      <c r="BA472" s="2"/>
    </row>
    <row r="473">
      <c r="A473" s="2">
        <v>471.0</v>
      </c>
      <c r="B473" s="2">
        <f t="shared" si="4"/>
        <v>3</v>
      </c>
      <c r="C473" s="2" t="str">
        <f>Events!AF480</f>
        <v/>
      </c>
      <c r="D473" s="2">
        <f t="shared" si="5"/>
        <v>471</v>
      </c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W473" s="2"/>
      <c r="AX473" s="2"/>
      <c r="AY473" s="2"/>
    </row>
    <row r="474">
      <c r="A474" s="2">
        <v>472.0</v>
      </c>
      <c r="B474" s="2">
        <f t="shared" si="4"/>
        <v>3</v>
      </c>
      <c r="C474" s="2" t="str">
        <f>Events!AF481</f>
        <v/>
      </c>
      <c r="D474" s="2">
        <f t="shared" si="5"/>
        <v>472</v>
      </c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W474" s="2"/>
      <c r="AX474" s="2"/>
      <c r="AY474" s="2"/>
    </row>
    <row r="475">
      <c r="A475" s="2">
        <v>473.0</v>
      </c>
      <c r="B475" s="2">
        <f t="shared" si="4"/>
        <v>3</v>
      </c>
      <c r="C475" s="2" t="str">
        <f>Events!AF482</f>
        <v/>
      </c>
      <c r="D475" s="2">
        <f t="shared" si="5"/>
        <v>473</v>
      </c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W475" s="2"/>
      <c r="AX475" s="2"/>
      <c r="AY475" s="128"/>
    </row>
    <row r="476">
      <c r="A476" s="2">
        <v>474.0</v>
      </c>
      <c r="B476" s="2">
        <f t="shared" si="4"/>
        <v>3</v>
      </c>
      <c r="C476" s="2" t="str">
        <f>Events!AF483</f>
        <v/>
      </c>
      <c r="D476" s="2">
        <f t="shared" si="5"/>
        <v>474</v>
      </c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W476" s="2"/>
      <c r="AX476" s="2"/>
      <c r="AY476" s="2"/>
    </row>
    <row r="477">
      <c r="A477" s="2">
        <v>475.0</v>
      </c>
      <c r="B477" s="2">
        <f t="shared" si="4"/>
        <v>3</v>
      </c>
      <c r="C477" s="2" t="str">
        <f>Events!AF484</f>
        <v/>
      </c>
      <c r="D477" s="2">
        <f t="shared" si="5"/>
        <v>475</v>
      </c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W477" s="2"/>
      <c r="AX477" s="2"/>
      <c r="AY477" s="2"/>
    </row>
    <row r="478">
      <c r="A478" s="2">
        <v>476.0</v>
      </c>
      <c r="B478" s="2">
        <f t="shared" si="4"/>
        <v>3</v>
      </c>
      <c r="C478" s="2" t="str">
        <f>Events!AF485</f>
        <v/>
      </c>
      <c r="D478" s="2">
        <f t="shared" si="5"/>
        <v>476</v>
      </c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W478" s="2"/>
      <c r="AX478" s="2"/>
      <c r="AY478" s="2"/>
    </row>
    <row r="479">
      <c r="A479" s="2">
        <v>477.0</v>
      </c>
      <c r="B479" s="2">
        <f t="shared" si="4"/>
        <v>3</v>
      </c>
      <c r="C479" s="2" t="str">
        <f>Events!AF486</f>
        <v/>
      </c>
      <c r="D479" s="2">
        <f t="shared" si="5"/>
        <v>477</v>
      </c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W479" s="2"/>
      <c r="AX479" s="2"/>
      <c r="AY479" s="2"/>
    </row>
    <row r="480">
      <c r="A480" s="2">
        <v>478.0</v>
      </c>
      <c r="B480" s="2">
        <f t="shared" si="4"/>
        <v>3</v>
      </c>
      <c r="C480" s="2" t="str">
        <f>Events!AF487</f>
        <v/>
      </c>
      <c r="D480" s="2">
        <f t="shared" si="5"/>
        <v>478</v>
      </c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W480" s="2"/>
      <c r="AX480" s="2"/>
      <c r="AY480" s="2"/>
    </row>
    <row r="481">
      <c r="A481" s="2">
        <v>479.0</v>
      </c>
      <c r="B481" s="2">
        <f t="shared" si="4"/>
        <v>3</v>
      </c>
      <c r="C481" s="2" t="str">
        <f>Events!AF488</f>
        <v/>
      </c>
      <c r="D481" s="2">
        <f t="shared" si="5"/>
        <v>479</v>
      </c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W481" s="2"/>
      <c r="AX481" s="2"/>
      <c r="AY481" s="2"/>
    </row>
    <row r="482">
      <c r="A482" s="2">
        <v>480.0</v>
      </c>
      <c r="B482" s="2">
        <f t="shared" si="4"/>
        <v>3</v>
      </c>
      <c r="C482" s="2" t="str">
        <f>Events!AF489</f>
        <v/>
      </c>
      <c r="D482" s="2">
        <f t="shared" si="5"/>
        <v>480</v>
      </c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W482" s="2"/>
      <c r="AX482" s="2"/>
      <c r="AY482" s="2"/>
    </row>
    <row r="483">
      <c r="A483" s="2">
        <v>481.0</v>
      </c>
      <c r="B483" s="2">
        <f t="shared" si="4"/>
        <v>3</v>
      </c>
      <c r="C483" s="2" t="str">
        <f>Events!AF490</f>
        <v/>
      </c>
      <c r="D483" s="2">
        <f t="shared" si="5"/>
        <v>481</v>
      </c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W483" s="2"/>
      <c r="AX483" s="2"/>
      <c r="AY483" s="2"/>
    </row>
    <row r="484">
      <c r="A484" s="2">
        <v>482.0</v>
      </c>
      <c r="B484" s="2">
        <f t="shared" si="4"/>
        <v>3</v>
      </c>
      <c r="C484" s="2" t="str">
        <f>Events!AF491</f>
        <v/>
      </c>
      <c r="D484" s="2">
        <f t="shared" si="5"/>
        <v>482</v>
      </c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W484" s="2"/>
      <c r="AX484" s="2"/>
      <c r="AY484" s="2"/>
    </row>
    <row r="485">
      <c r="A485" s="2">
        <v>483.0</v>
      </c>
      <c r="B485" s="2">
        <f t="shared" si="4"/>
        <v>3</v>
      </c>
      <c r="C485" s="2" t="str">
        <f>Events!AF492</f>
        <v/>
      </c>
      <c r="D485" s="2">
        <f t="shared" si="5"/>
        <v>483</v>
      </c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W485" s="2"/>
      <c r="AX485" s="2"/>
      <c r="AY485" s="2"/>
    </row>
    <row r="486">
      <c r="A486" s="2">
        <v>484.0</v>
      </c>
      <c r="B486" s="2">
        <f t="shared" si="4"/>
        <v>3</v>
      </c>
      <c r="C486" s="2" t="str">
        <f>Events!AF493</f>
        <v/>
      </c>
      <c r="D486" s="2">
        <f t="shared" si="5"/>
        <v>484</v>
      </c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W486" s="2"/>
      <c r="AX486" s="2"/>
      <c r="AY486" s="2"/>
    </row>
    <row r="487">
      <c r="A487" s="2">
        <v>485.0</v>
      </c>
      <c r="B487" s="2">
        <f t="shared" si="4"/>
        <v>3</v>
      </c>
      <c r="C487" s="2" t="str">
        <f>Events!AF494</f>
        <v/>
      </c>
      <c r="D487" s="2">
        <f t="shared" si="5"/>
        <v>485</v>
      </c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W487" s="2"/>
      <c r="AX487" s="2"/>
      <c r="AY487" s="2"/>
    </row>
    <row r="488">
      <c r="A488" s="2">
        <v>486.0</v>
      </c>
      <c r="B488" s="2">
        <f t="shared" si="4"/>
        <v>3</v>
      </c>
      <c r="C488" s="2" t="str">
        <f>Events!AF495</f>
        <v/>
      </c>
      <c r="D488" s="2">
        <f t="shared" si="5"/>
        <v>486</v>
      </c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W488" s="2"/>
      <c r="AX488" s="2"/>
      <c r="AY488" s="2"/>
    </row>
    <row r="489">
      <c r="A489" s="2">
        <v>487.0</v>
      </c>
      <c r="B489" s="2">
        <f t="shared" si="4"/>
        <v>3</v>
      </c>
      <c r="C489" s="2" t="str">
        <f>Events!AF496</f>
        <v/>
      </c>
      <c r="D489" s="2">
        <f t="shared" si="5"/>
        <v>487</v>
      </c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W489" s="2"/>
      <c r="AX489" s="2"/>
      <c r="AY489" s="2"/>
    </row>
    <row r="490">
      <c r="A490" s="2">
        <v>488.0</v>
      </c>
      <c r="B490" s="2">
        <f t="shared" si="4"/>
        <v>3</v>
      </c>
      <c r="C490" s="2" t="str">
        <f>Events!AF497</f>
        <v/>
      </c>
      <c r="D490" s="2">
        <f t="shared" si="5"/>
        <v>488</v>
      </c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W490" s="2"/>
      <c r="AX490" s="2"/>
      <c r="AY490" s="2"/>
    </row>
    <row r="491">
      <c r="A491" s="2">
        <v>489.0</v>
      </c>
      <c r="B491" s="2">
        <f t="shared" si="4"/>
        <v>3</v>
      </c>
      <c r="C491" s="2" t="str">
        <f>Events!AF498</f>
        <v/>
      </c>
      <c r="D491" s="2">
        <f t="shared" si="5"/>
        <v>489</v>
      </c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W491" s="2"/>
      <c r="AX491" s="2"/>
      <c r="AY491" s="2"/>
    </row>
    <row r="492">
      <c r="A492" s="2">
        <v>490.0</v>
      </c>
      <c r="B492" s="2">
        <f t="shared" si="4"/>
        <v>3</v>
      </c>
      <c r="C492" s="2" t="str">
        <f>Events!AF499</f>
        <v/>
      </c>
      <c r="D492" s="2">
        <f t="shared" si="5"/>
        <v>490</v>
      </c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W492" s="2"/>
      <c r="AX492" s="2"/>
      <c r="AY492" s="2"/>
    </row>
    <row r="493">
      <c r="A493" s="2">
        <v>491.0</v>
      </c>
      <c r="B493" s="2">
        <f t="shared" si="4"/>
        <v>3</v>
      </c>
      <c r="C493" s="2" t="str">
        <f>Events!AF500</f>
        <v/>
      </c>
      <c r="D493" s="2">
        <f t="shared" si="5"/>
        <v>491</v>
      </c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W493" s="2"/>
      <c r="AX493" s="2"/>
      <c r="AY493" s="2"/>
    </row>
    <row r="494">
      <c r="A494" s="2">
        <v>492.0</v>
      </c>
      <c r="B494" s="2">
        <f t="shared" si="4"/>
        <v>3</v>
      </c>
      <c r="C494" s="2" t="str">
        <f>Events!AF501</f>
        <v/>
      </c>
      <c r="D494" s="2">
        <f t="shared" si="5"/>
        <v>492</v>
      </c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W494" s="2"/>
      <c r="AX494" s="2"/>
      <c r="AY494" s="2"/>
    </row>
    <row r="495">
      <c r="A495" s="2">
        <v>493.0</v>
      </c>
      <c r="B495" s="2">
        <f t="shared" si="4"/>
        <v>3</v>
      </c>
      <c r="C495" s="2" t="str">
        <f>Events!AF502</f>
        <v/>
      </c>
      <c r="D495" s="2">
        <f t="shared" si="5"/>
        <v>493</v>
      </c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W495" s="2"/>
      <c r="AX495" s="2"/>
      <c r="AY495" s="2"/>
    </row>
    <row r="496">
      <c r="A496" s="2">
        <v>494.0</v>
      </c>
      <c r="B496" s="2">
        <f t="shared" si="4"/>
        <v>3</v>
      </c>
      <c r="C496" s="2" t="str">
        <f>Events!AF503</f>
        <v/>
      </c>
      <c r="D496" s="2">
        <f t="shared" si="5"/>
        <v>494</v>
      </c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W496" s="2"/>
      <c r="AX496" s="2"/>
      <c r="AY496" s="2"/>
    </row>
    <row r="497">
      <c r="A497" s="2">
        <v>495.0</v>
      </c>
      <c r="B497" s="2">
        <f t="shared" si="4"/>
        <v>3</v>
      </c>
      <c r="C497" s="2" t="str">
        <f>Events!AF504</f>
        <v/>
      </c>
      <c r="D497" s="2">
        <f t="shared" si="5"/>
        <v>495</v>
      </c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W497" s="2"/>
      <c r="AX497" s="2"/>
      <c r="AY497" s="2"/>
    </row>
    <row r="498">
      <c r="A498" s="2">
        <v>496.0</v>
      </c>
      <c r="B498" s="2">
        <f t="shared" si="4"/>
        <v>3</v>
      </c>
      <c r="C498" s="2" t="str">
        <f>Events!AF505</f>
        <v/>
      </c>
      <c r="D498" s="2">
        <f t="shared" si="5"/>
        <v>496</v>
      </c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W498" s="2"/>
      <c r="AX498" s="2"/>
      <c r="AY498" s="2"/>
    </row>
    <row r="499">
      <c r="A499" s="2">
        <v>497.0</v>
      </c>
      <c r="B499" s="2">
        <f t="shared" si="4"/>
        <v>3</v>
      </c>
      <c r="C499" s="2" t="str">
        <f>Events!AF506</f>
        <v/>
      </c>
      <c r="D499" s="2">
        <f t="shared" si="5"/>
        <v>497</v>
      </c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W499" s="2"/>
      <c r="AX499" s="2"/>
      <c r="AY499" s="2"/>
      <c r="AZ499" s="2"/>
      <c r="BA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W500" s="2"/>
      <c r="AX500" s="2"/>
      <c r="AY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W501" s="2"/>
      <c r="AX501" s="2"/>
      <c r="AY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W502" s="2"/>
      <c r="AX502" s="2"/>
      <c r="AY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W503" s="2"/>
      <c r="AX503" s="2"/>
      <c r="AY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W504" s="2"/>
      <c r="AX504" s="2"/>
      <c r="AY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W505" s="2"/>
      <c r="AX505" s="2"/>
      <c r="AY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W506" s="2"/>
      <c r="AX506" s="2"/>
      <c r="AY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W507" s="2"/>
      <c r="AX507" s="2"/>
      <c r="AY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W508" s="2"/>
      <c r="AX508" s="2"/>
      <c r="AY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W509" s="2"/>
      <c r="AX509" s="2"/>
      <c r="AY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W510" s="2"/>
      <c r="AX510" s="2"/>
      <c r="AY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W511" s="2"/>
      <c r="AX511" s="2"/>
      <c r="AY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W512" s="2"/>
      <c r="AX512" s="2"/>
      <c r="AY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W513" s="2"/>
      <c r="AX513" s="2"/>
      <c r="AY513" s="128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W514" s="2"/>
      <c r="AX514" s="2"/>
      <c r="AY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W515" s="2"/>
      <c r="AX515" s="2"/>
      <c r="AY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W516" s="2"/>
      <c r="AX516" s="2"/>
      <c r="AY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W517" s="2"/>
      <c r="AX517" s="2"/>
      <c r="AY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W518" s="2"/>
      <c r="AX518" s="2"/>
      <c r="AY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W519" s="2"/>
      <c r="AX519" s="2"/>
      <c r="AY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W520" s="2"/>
      <c r="AX520" s="2"/>
      <c r="AY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W521" s="2"/>
      <c r="AX521" s="2"/>
      <c r="AY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W522" s="2"/>
      <c r="AX522" s="2"/>
      <c r="AY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W523" s="2"/>
      <c r="AX523" s="2"/>
      <c r="AY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W524" s="2"/>
      <c r="AX524" s="2"/>
      <c r="AY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W525" s="2"/>
      <c r="AX525" s="2"/>
      <c r="AY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W526" s="2"/>
      <c r="AX526" s="2"/>
      <c r="AY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W527" s="2"/>
      <c r="AX527" s="2"/>
      <c r="AY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W528" s="2"/>
      <c r="AX528" s="2"/>
      <c r="AY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W529" s="2"/>
      <c r="AX529" s="2"/>
      <c r="AY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W530" s="2"/>
      <c r="AX530" s="2"/>
      <c r="AY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W531" s="2"/>
      <c r="AX531" s="2"/>
      <c r="AY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W532" s="2"/>
      <c r="AX532" s="2"/>
      <c r="AY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W533" s="2"/>
      <c r="AX533" s="2"/>
      <c r="AY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W534" s="2"/>
      <c r="AX534" s="2"/>
      <c r="AY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W535" s="2"/>
      <c r="AX535" s="2"/>
      <c r="AY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W536" s="2"/>
      <c r="AX536" s="2"/>
      <c r="AY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W537" s="2"/>
      <c r="AX537" s="2"/>
      <c r="AY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W538" s="2"/>
      <c r="AX538" s="2"/>
      <c r="AY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W539" s="2"/>
      <c r="AX539" s="2"/>
      <c r="AY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W540" s="2"/>
      <c r="AX540" s="2"/>
      <c r="AY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W541" s="2"/>
      <c r="AX541" s="2"/>
      <c r="AY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W542" s="2"/>
      <c r="AX542" s="2"/>
      <c r="AY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W543" s="2"/>
      <c r="AX543" s="2"/>
      <c r="AY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W544" s="2"/>
      <c r="AX544" s="2"/>
      <c r="AY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W545" s="2"/>
      <c r="AX545" s="2"/>
      <c r="AY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W546" s="2"/>
      <c r="AX546" s="2"/>
      <c r="AY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W547" s="2"/>
      <c r="AX547" s="2"/>
      <c r="AY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W548" s="2"/>
      <c r="AX548" s="2"/>
      <c r="AY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W549" s="2"/>
      <c r="AX549" s="2"/>
      <c r="AY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W550" s="2"/>
      <c r="AX550" s="2"/>
      <c r="AY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W551" s="2"/>
      <c r="AX551" s="2"/>
      <c r="AY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W552" s="2"/>
      <c r="AX552" s="2"/>
      <c r="AY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W553" s="2"/>
      <c r="AX553" s="2"/>
      <c r="AY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W554" s="2"/>
      <c r="AX554" s="2"/>
      <c r="AY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W555" s="2"/>
      <c r="AX555" s="2"/>
      <c r="AY555" s="2"/>
      <c r="AZ555" s="2"/>
      <c r="BA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W556" s="2"/>
      <c r="AX556" s="2"/>
      <c r="AY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W557" s="2"/>
      <c r="AX557" s="2"/>
      <c r="AY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W558" s="2"/>
      <c r="AX558" s="2"/>
      <c r="AY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W559" s="2"/>
      <c r="AX559" s="2"/>
      <c r="AY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W560" s="2"/>
      <c r="AX560" s="2"/>
      <c r="AY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W561" s="2"/>
      <c r="AX561" s="2"/>
      <c r="AY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W562" s="2"/>
      <c r="AX562" s="2"/>
      <c r="AY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W563" s="2"/>
      <c r="AX563" s="2"/>
      <c r="AY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W564" s="2"/>
      <c r="AX564" s="2"/>
      <c r="AY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W565" s="2"/>
      <c r="AX565" s="2"/>
      <c r="AY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W566" s="2"/>
      <c r="AX566" s="2"/>
      <c r="AY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W567" s="2"/>
      <c r="AX567" s="2"/>
      <c r="AY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W568" s="2"/>
      <c r="AX568" s="2"/>
      <c r="AY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W569" s="2"/>
      <c r="AX569" s="2"/>
      <c r="AY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W570" s="2"/>
      <c r="AX570" s="2"/>
      <c r="AY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W571" s="2"/>
      <c r="AX571" s="2"/>
      <c r="AY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W572" s="2"/>
      <c r="AX572" s="2"/>
      <c r="AY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W573" s="2"/>
      <c r="AX573" s="2"/>
      <c r="AY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W574" s="2"/>
      <c r="AX574" s="2"/>
      <c r="AY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W575" s="2"/>
      <c r="AX575" s="2"/>
      <c r="AY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W576" s="2"/>
      <c r="AX576" s="2"/>
      <c r="AY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W577" s="2"/>
      <c r="AX577" s="2"/>
      <c r="AY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W578" s="2"/>
      <c r="AX578" s="2"/>
      <c r="AY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W579" s="2"/>
      <c r="AX579" s="2"/>
      <c r="AY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W580" s="2"/>
      <c r="AX580" s="2"/>
      <c r="AY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W581" s="2"/>
      <c r="AX581" s="2"/>
      <c r="AY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W582" s="2"/>
      <c r="AX582" s="2"/>
      <c r="AY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W583" s="2"/>
      <c r="AX583" s="2"/>
      <c r="AY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W584" s="2"/>
      <c r="AX584" s="2"/>
      <c r="AY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W585" s="2"/>
      <c r="AX585" s="2"/>
      <c r="AY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W586" s="2"/>
      <c r="AX586" s="2"/>
      <c r="AY586" s="128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W587" s="2"/>
      <c r="AX587" s="2"/>
      <c r="AY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W588" s="2"/>
      <c r="AX588" s="2"/>
      <c r="AY588" s="128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W589" s="2"/>
      <c r="AX589" s="2"/>
      <c r="AY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W590" s="2"/>
      <c r="AX590" s="2"/>
      <c r="AY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W591" s="2"/>
      <c r="AX591" s="2"/>
      <c r="AY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W592" s="2"/>
      <c r="AX592" s="2"/>
      <c r="AY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W593" s="2"/>
      <c r="AX593" s="2"/>
      <c r="AY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W594" s="2"/>
      <c r="AX594" s="2"/>
      <c r="AY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W595" s="2"/>
      <c r="AX595" s="2"/>
      <c r="AY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W596" s="2"/>
      <c r="AX596" s="2"/>
      <c r="AY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W597" s="2"/>
      <c r="AX597" s="2"/>
      <c r="AY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W598" s="2"/>
      <c r="AX598" s="2"/>
      <c r="AY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W599" s="2"/>
      <c r="AX599" s="2"/>
      <c r="AY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W600" s="2"/>
      <c r="AX600" s="2"/>
      <c r="AY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W601" s="2"/>
      <c r="AX601" s="2"/>
      <c r="AY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W602" s="2"/>
      <c r="AX602" s="2"/>
      <c r="AY602" s="128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W603" s="2"/>
      <c r="AX603" s="2"/>
      <c r="AY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W604" s="2"/>
      <c r="AX604" s="2"/>
      <c r="AY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W605" s="2"/>
      <c r="AX605" s="2"/>
      <c r="AY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W606" s="2"/>
      <c r="AX606" s="2"/>
      <c r="AY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W607" s="2"/>
      <c r="AX607" s="2"/>
      <c r="AY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W608" s="2"/>
      <c r="AX608" s="2"/>
      <c r="AY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W609" s="2"/>
      <c r="AX609" s="2"/>
      <c r="AY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W610" s="2"/>
      <c r="AX610" s="2"/>
      <c r="AY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W611" s="2"/>
      <c r="AX611" s="2"/>
      <c r="AY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W612" s="2"/>
      <c r="AX612" s="2"/>
      <c r="AY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W613" s="2"/>
      <c r="AX613" s="2"/>
      <c r="AY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W614" s="2"/>
      <c r="AX614" s="2"/>
      <c r="AY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W615" s="2"/>
      <c r="AX615" s="2"/>
      <c r="AY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W616" s="2"/>
      <c r="AX616" s="2"/>
      <c r="AY616" s="2"/>
      <c r="AZ616" s="2"/>
      <c r="BA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W617" s="2"/>
      <c r="AX617" s="2"/>
      <c r="AY617" s="2"/>
      <c r="AZ617" s="2"/>
      <c r="BA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W618" s="2"/>
      <c r="AX618" s="2"/>
      <c r="AY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W619" s="2"/>
      <c r="AX619" s="2"/>
      <c r="AY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W620" s="2"/>
      <c r="AX620" s="2"/>
      <c r="AY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W621" s="2"/>
      <c r="AX621" s="2"/>
      <c r="AY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W622" s="2"/>
      <c r="AX622" s="2"/>
      <c r="AY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W623" s="2"/>
      <c r="AX623" s="2"/>
      <c r="AY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W624" s="2"/>
      <c r="AX624" s="2"/>
      <c r="AY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W625" s="2"/>
      <c r="AX625" s="2"/>
      <c r="AY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W626" s="2"/>
      <c r="AX626" s="2"/>
      <c r="AY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W627" s="2"/>
      <c r="AX627" s="2"/>
      <c r="AY627" s="128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W628" s="2"/>
      <c r="AX628" s="2"/>
      <c r="AY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W629" s="2"/>
      <c r="AX629" s="2"/>
      <c r="AY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W630" s="2"/>
      <c r="AX630" s="2"/>
      <c r="AY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W631" s="2"/>
      <c r="AX631" s="2"/>
      <c r="AY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W632" s="2"/>
      <c r="AX632" s="2"/>
      <c r="AY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W633" s="2"/>
      <c r="AX633" s="2"/>
      <c r="AY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W634" s="2"/>
      <c r="AX634" s="2"/>
      <c r="AY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W635" s="2"/>
      <c r="AX635" s="2"/>
      <c r="AY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W636" s="2"/>
      <c r="AX636" s="2"/>
      <c r="AY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W637" s="2"/>
      <c r="AX637" s="2"/>
      <c r="AY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W638" s="2"/>
      <c r="AX638" s="2"/>
      <c r="AY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W639" s="2"/>
      <c r="AX639" s="2"/>
      <c r="AY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W640" s="2"/>
      <c r="AX640" s="2"/>
      <c r="AY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W641" s="2"/>
      <c r="AX641" s="2"/>
      <c r="AY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W642" s="2"/>
      <c r="AX642" s="2"/>
      <c r="AY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W643" s="2"/>
      <c r="AX643" s="2"/>
      <c r="AY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W644" s="2"/>
      <c r="AX644" s="2"/>
      <c r="AY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W645" s="2"/>
      <c r="AX645" s="2"/>
      <c r="AY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W646" s="2"/>
      <c r="AX646" s="2"/>
      <c r="AY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W647" s="2"/>
      <c r="AX647" s="2"/>
      <c r="AY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W648" s="2"/>
      <c r="AX648" s="2"/>
      <c r="AY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W649" s="2"/>
      <c r="AX649" s="2"/>
      <c r="AY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W650" s="2"/>
      <c r="AX650" s="2"/>
      <c r="AY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W651" s="2"/>
      <c r="AX651" s="2"/>
      <c r="AY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W652" s="2"/>
      <c r="AX652" s="2"/>
      <c r="AY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W653" s="2"/>
      <c r="AX653" s="2"/>
      <c r="AY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W654" s="2"/>
      <c r="AX654" s="2"/>
      <c r="AY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W655" s="2"/>
      <c r="AX655" s="2"/>
      <c r="AY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W656" s="2"/>
      <c r="AX656" s="2"/>
      <c r="AY656" s="128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W657" s="2"/>
      <c r="AX657" s="2"/>
      <c r="AY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W658" s="2"/>
      <c r="AX658" s="2"/>
      <c r="AY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W659" s="2"/>
      <c r="AX659" s="2"/>
      <c r="AY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W660" s="2"/>
      <c r="AX660" s="2"/>
      <c r="AY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W661" s="2"/>
      <c r="AX661" s="2"/>
      <c r="AY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W662" s="2"/>
      <c r="AX662" s="2"/>
      <c r="AY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W663" s="2"/>
      <c r="AX663" s="2"/>
      <c r="AY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W664" s="2"/>
      <c r="AX664" s="2"/>
      <c r="AY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W665" s="2"/>
      <c r="AX665" s="2"/>
      <c r="AY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W666" s="2"/>
      <c r="AX666" s="2"/>
      <c r="AY666" s="128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W667" s="2"/>
      <c r="AX667" s="2"/>
      <c r="AY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W668" s="2"/>
      <c r="AX668" s="2"/>
      <c r="AY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W669" s="2"/>
      <c r="AX669" s="2"/>
      <c r="AY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W670" s="2"/>
      <c r="AX670" s="2"/>
      <c r="AY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W671" s="2"/>
      <c r="AX671" s="2"/>
      <c r="AY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W672" s="2"/>
      <c r="AX672" s="2"/>
      <c r="AY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W673" s="2"/>
      <c r="AX673" s="2"/>
      <c r="AY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W674" s="2"/>
      <c r="AX674" s="2"/>
      <c r="AY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W675" s="2"/>
      <c r="AX675" s="2"/>
      <c r="AY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W676" s="2"/>
      <c r="AX676" s="2"/>
      <c r="AY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W677" s="2"/>
      <c r="AX677" s="2"/>
      <c r="AY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W678" s="2"/>
      <c r="AX678" s="2"/>
      <c r="AY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W679" s="2"/>
      <c r="AX679" s="2"/>
      <c r="AY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W680" s="2"/>
      <c r="AX680" s="2"/>
      <c r="AY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W681" s="2"/>
      <c r="AX681" s="2"/>
      <c r="AY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W682" s="2"/>
      <c r="AX682" s="2"/>
      <c r="AY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W683" s="2"/>
      <c r="AX683" s="2"/>
      <c r="AY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W684" s="2"/>
      <c r="AX684" s="2"/>
      <c r="AY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W685" s="2"/>
      <c r="AX685" s="2"/>
      <c r="AY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W686" s="2"/>
      <c r="AX686" s="2"/>
      <c r="AY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W687" s="2"/>
      <c r="AX687" s="2"/>
      <c r="AY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W688" s="2"/>
      <c r="AX688" s="2"/>
      <c r="AY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W689" s="2"/>
      <c r="AX689" s="2"/>
      <c r="AY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W690" s="2"/>
      <c r="AX690" s="2"/>
      <c r="AY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W691" s="2"/>
      <c r="AX691" s="2"/>
      <c r="AY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W692" s="2"/>
      <c r="AX692" s="2"/>
      <c r="AY692" s="2"/>
      <c r="AZ692" s="2"/>
      <c r="BA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W693" s="2"/>
      <c r="AX693" s="2"/>
      <c r="AY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W694" s="2"/>
      <c r="AX694" s="2"/>
      <c r="AY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W695" s="2"/>
      <c r="AX695" s="2"/>
      <c r="AY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W696" s="2"/>
      <c r="AX696" s="2"/>
      <c r="AY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W697" s="2"/>
      <c r="AX697" s="2"/>
      <c r="AY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W698" s="2"/>
      <c r="AX698" s="2"/>
      <c r="AY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W699" s="2"/>
      <c r="AX699" s="2"/>
      <c r="AY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W700" s="2"/>
      <c r="AX700" s="2"/>
      <c r="AY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W701" s="2"/>
      <c r="AX701" s="2"/>
      <c r="AY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W702" s="2"/>
      <c r="AX702" s="2"/>
      <c r="AY702" s="2"/>
      <c r="AZ702" s="2"/>
      <c r="BA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W703" s="2"/>
      <c r="AX703" s="2"/>
      <c r="AY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W704" s="2"/>
      <c r="AX704" s="2"/>
      <c r="AY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W705" s="2"/>
      <c r="AX705" s="2"/>
      <c r="AY705" s="2"/>
      <c r="AZ705" s="2"/>
      <c r="BA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W706" s="2"/>
      <c r="AX706" s="2"/>
      <c r="AY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W707" s="2"/>
      <c r="AX707" s="2"/>
      <c r="AY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W708" s="2"/>
      <c r="AX708" s="2"/>
      <c r="AY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W709" s="2"/>
      <c r="AX709" s="2"/>
      <c r="AY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W710" s="2"/>
      <c r="AX710" s="2"/>
      <c r="AY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W711" s="2"/>
      <c r="AX711" s="2"/>
      <c r="AY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W712" s="2"/>
      <c r="AX712" s="2"/>
      <c r="AY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W713" s="2"/>
      <c r="AX713" s="2"/>
      <c r="AY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W714" s="2"/>
      <c r="AX714" s="2"/>
      <c r="AY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W715" s="2"/>
      <c r="AX715" s="2"/>
      <c r="AY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W716" s="2"/>
      <c r="AX716" s="2"/>
      <c r="AY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W717" s="2"/>
      <c r="AX717" s="2"/>
      <c r="AY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W718" s="2"/>
      <c r="AX718" s="2"/>
      <c r="AY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W719" s="2"/>
      <c r="AX719" s="2"/>
      <c r="AY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W720" s="2"/>
      <c r="AX720" s="2"/>
      <c r="AY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W721" s="2"/>
      <c r="AX721" s="2"/>
      <c r="AY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W722" s="2"/>
      <c r="AX722" s="2"/>
      <c r="AY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W723" s="2"/>
      <c r="AX723" s="2"/>
      <c r="AY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W724" s="2"/>
      <c r="AX724" s="2"/>
      <c r="AY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W725" s="2"/>
      <c r="AX725" s="2"/>
      <c r="AY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W726" s="2"/>
      <c r="AX726" s="2"/>
      <c r="AY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W727" s="2"/>
      <c r="AX727" s="2"/>
      <c r="AY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W728" s="2"/>
      <c r="AX728" s="2"/>
      <c r="AY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W729" s="2"/>
      <c r="AX729" s="2"/>
      <c r="AY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W730" s="2"/>
      <c r="AX730" s="2"/>
      <c r="AY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W731" s="2"/>
      <c r="AX731" s="2"/>
      <c r="AY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W732" s="2"/>
      <c r="AX732" s="2"/>
      <c r="AY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W733" s="2"/>
      <c r="AX733" s="2"/>
      <c r="AY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W734" s="2"/>
      <c r="AX734" s="2"/>
      <c r="AY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W735" s="2"/>
      <c r="AX735" s="2"/>
      <c r="AY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W736" s="2"/>
      <c r="AX736" s="2"/>
      <c r="AY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W737" s="2"/>
      <c r="AX737" s="2"/>
      <c r="AY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W738" s="2"/>
      <c r="AX738" s="2"/>
      <c r="AY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W739" s="2"/>
      <c r="AX739" s="2"/>
      <c r="AY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W740" s="2"/>
      <c r="AX740" s="2"/>
      <c r="AY740" s="2"/>
      <c r="AZ740" s="2"/>
      <c r="BA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W741" s="2"/>
      <c r="AX741" s="2"/>
      <c r="AY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W742" s="2"/>
      <c r="AX742" s="2"/>
      <c r="AY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W743" s="2"/>
      <c r="AX743" s="2"/>
      <c r="AY743" s="2"/>
      <c r="AZ743" s="2"/>
      <c r="BA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W744" s="2"/>
      <c r="AX744" s="2"/>
      <c r="AY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W745" s="2"/>
      <c r="AX745" s="2"/>
      <c r="AY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W746" s="2"/>
      <c r="AX746" s="2"/>
      <c r="AY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W747" s="2"/>
      <c r="AX747" s="2"/>
      <c r="AY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W748" s="2"/>
      <c r="AX748" s="2"/>
      <c r="AY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W749" s="2"/>
      <c r="AX749" s="2"/>
      <c r="AY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W750" s="2"/>
      <c r="AX750" s="2"/>
      <c r="AY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W751" s="2"/>
      <c r="AX751" s="2"/>
      <c r="AY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W752" s="2"/>
      <c r="AX752" s="2"/>
      <c r="AY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W753" s="2"/>
      <c r="AX753" s="2"/>
      <c r="AY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W754" s="2"/>
      <c r="AX754" s="2"/>
      <c r="AY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W755" s="2"/>
      <c r="AX755" s="2"/>
      <c r="AY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W756" s="2"/>
      <c r="AX756" s="2"/>
      <c r="AY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W757" s="2"/>
      <c r="AX757" s="2"/>
      <c r="AY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W758" s="2"/>
      <c r="AX758" s="2"/>
      <c r="AY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W759" s="2"/>
      <c r="AX759" s="2"/>
      <c r="AY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W760" s="2"/>
      <c r="AX760" s="2"/>
      <c r="AY760" s="128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W761" s="2"/>
      <c r="AX761" s="2"/>
      <c r="AY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W762" s="2"/>
      <c r="AX762" s="2"/>
      <c r="AY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W763" s="2"/>
      <c r="AX763" s="2"/>
      <c r="AY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W764" s="2"/>
      <c r="AX764" s="2"/>
      <c r="AY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W765" s="2"/>
      <c r="AX765" s="2"/>
      <c r="AY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W766" s="2"/>
      <c r="AX766" s="2"/>
      <c r="AY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W767" s="2"/>
      <c r="AX767" s="2"/>
      <c r="AY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W768" s="2"/>
      <c r="AX768" s="2"/>
      <c r="AY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W769" s="2"/>
      <c r="AX769" s="2"/>
      <c r="AY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W770" s="2"/>
      <c r="AX770" s="2"/>
      <c r="AY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W771" s="2"/>
      <c r="AX771" s="2"/>
      <c r="AY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W772" s="2"/>
      <c r="AX772" s="2"/>
      <c r="AY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W773" s="2"/>
      <c r="AX773" s="2"/>
      <c r="AY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W774" s="2"/>
      <c r="AX774" s="2"/>
      <c r="AY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W775" s="2"/>
      <c r="AX775" s="2"/>
      <c r="AY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W776" s="2"/>
      <c r="AX776" s="2"/>
      <c r="AY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W777" s="2"/>
      <c r="AX777" s="2"/>
      <c r="AY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W778" s="2"/>
      <c r="AX778" s="2"/>
      <c r="AY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W779" s="2"/>
      <c r="AX779" s="2"/>
      <c r="AY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W780" s="2"/>
      <c r="AX780" s="2"/>
      <c r="AY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W781" s="2"/>
      <c r="AX781" s="2"/>
      <c r="AY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W782" s="2"/>
      <c r="AX782" s="2"/>
      <c r="AY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W783" s="2"/>
      <c r="AX783" s="2"/>
      <c r="AY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W784" s="2"/>
      <c r="AX784" s="2"/>
      <c r="AY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W785" s="2"/>
      <c r="AX785" s="2"/>
      <c r="AY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W786" s="2"/>
      <c r="AX786" s="2"/>
      <c r="AY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W787" s="2"/>
      <c r="AX787" s="2"/>
      <c r="AY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W788" s="2"/>
      <c r="AX788" s="2"/>
      <c r="AY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W789" s="2"/>
      <c r="AX789" s="2"/>
      <c r="AY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W790" s="2"/>
      <c r="AX790" s="2"/>
      <c r="AY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W791" s="2"/>
      <c r="AX791" s="2"/>
      <c r="AY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W792" s="2"/>
      <c r="AX792" s="2"/>
      <c r="AY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W793" s="2"/>
      <c r="AX793" s="2"/>
      <c r="AY793" s="128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W794" s="2"/>
      <c r="AX794" s="2"/>
      <c r="AY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W795" s="2"/>
      <c r="AX795" s="2"/>
      <c r="AY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W796" s="2"/>
      <c r="AX796" s="2"/>
      <c r="AY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W797" s="2"/>
      <c r="AX797" s="2"/>
      <c r="AY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W798" s="2"/>
      <c r="AX798" s="2"/>
      <c r="AY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W799" s="2"/>
      <c r="AX799" s="2"/>
      <c r="AY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W800" s="2"/>
      <c r="AX800" s="2"/>
      <c r="AY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W801" s="2"/>
      <c r="AX801" s="2"/>
      <c r="AY801" s="128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W802" s="2"/>
      <c r="AX802" s="2"/>
      <c r="AY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W803" s="2"/>
      <c r="AX803" s="2"/>
      <c r="AY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W804" s="2"/>
      <c r="AX804" s="2"/>
      <c r="AY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W805" s="2"/>
      <c r="AX805" s="2"/>
      <c r="AY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W806" s="2"/>
      <c r="AX806" s="2"/>
      <c r="AY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W807" s="2"/>
      <c r="AX807" s="2"/>
      <c r="AY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W808" s="2"/>
      <c r="AX808" s="2"/>
      <c r="AY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W809" s="122"/>
      <c r="AX809" s="2"/>
      <c r="AY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W810" s="122"/>
      <c r="AX810" s="2"/>
      <c r="AY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W811" s="122"/>
      <c r="AX811" s="2"/>
      <c r="AY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W812" s="122"/>
      <c r="AX812" s="2"/>
      <c r="AY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W813" s="2"/>
      <c r="AX813" s="2"/>
      <c r="AY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W814" s="2"/>
      <c r="AX814" s="2"/>
      <c r="AY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W815" s="2"/>
      <c r="AX815" s="2"/>
      <c r="AY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W816" s="2"/>
      <c r="AX816" s="2"/>
      <c r="AY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W817" s="2"/>
      <c r="AX817" s="2"/>
      <c r="AY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W818" s="2"/>
      <c r="AX818" s="2"/>
      <c r="AY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W819" s="2"/>
      <c r="AX819" s="2"/>
      <c r="AY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W820" s="2"/>
      <c r="AX820" s="2"/>
      <c r="AY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W821" s="2"/>
      <c r="AX821" s="2"/>
      <c r="AY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W822" s="2"/>
      <c r="AX822" s="2"/>
      <c r="AY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W823" s="2"/>
      <c r="AX823" s="2"/>
      <c r="AY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W824" s="2"/>
      <c r="AX824" s="2"/>
      <c r="AY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W825" s="2"/>
      <c r="AX825" s="2"/>
      <c r="AY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W826" s="2"/>
      <c r="AX826" s="2"/>
      <c r="AY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W827" s="2"/>
      <c r="AX827" s="2"/>
      <c r="AY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W828" s="2"/>
      <c r="AX828" s="2"/>
      <c r="AY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W829" s="2"/>
      <c r="AX829" s="2"/>
      <c r="AY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W830" s="2"/>
      <c r="AX830" s="2"/>
      <c r="AY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W831" s="2"/>
      <c r="AX831" s="2"/>
      <c r="AY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W832" s="2"/>
      <c r="AX832" s="2"/>
      <c r="AY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W833" s="2"/>
      <c r="AX833" s="2"/>
      <c r="AY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W834" s="2"/>
      <c r="AX834" s="2"/>
      <c r="AY834" s="128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W835" s="2"/>
      <c r="AX835" s="2"/>
      <c r="AY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W836" s="2"/>
      <c r="AX836" s="2"/>
      <c r="AY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W837" s="2"/>
      <c r="AX837" s="2"/>
      <c r="AY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W838" s="2"/>
      <c r="AX838" s="2"/>
      <c r="AY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W839" s="2"/>
      <c r="AX839" s="2"/>
      <c r="AY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W840" s="2"/>
      <c r="AX840" s="2"/>
      <c r="AY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W841" s="2"/>
      <c r="AX841" s="2"/>
      <c r="AY841" s="128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W842" s="2"/>
      <c r="AX842" s="2"/>
      <c r="AY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W843" s="2"/>
      <c r="AX843" s="2"/>
      <c r="AY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W844" s="2"/>
      <c r="AX844" s="2"/>
      <c r="AY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W845" s="2"/>
      <c r="AX845" s="2"/>
      <c r="AY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W846" s="2"/>
      <c r="AX846" s="2"/>
      <c r="AY846" s="128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W847" s="2"/>
      <c r="AX847" s="2"/>
      <c r="AY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W848" s="2"/>
      <c r="AX848" s="2"/>
      <c r="AY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W849" s="2"/>
      <c r="AX849" s="2"/>
      <c r="AY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W850" s="2"/>
      <c r="AX850" s="2"/>
      <c r="AY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W851" s="2"/>
      <c r="AX851" s="2"/>
      <c r="AY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W852" s="2"/>
      <c r="AX852" s="2"/>
      <c r="AY852" s="128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W853" s="2"/>
      <c r="AX853" s="2"/>
      <c r="AY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W854" s="2"/>
      <c r="AX854" s="2"/>
      <c r="AY854" s="128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W855" s="2"/>
      <c r="AX855" s="2"/>
      <c r="AY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W856" s="2"/>
      <c r="AX856" s="2"/>
      <c r="AY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W857" s="2"/>
      <c r="AX857" s="2"/>
      <c r="AY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W858" s="2"/>
      <c r="AX858" s="2"/>
      <c r="AY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W859" s="2"/>
      <c r="AX859" s="2"/>
      <c r="AY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W860" s="2"/>
      <c r="AX860" s="2"/>
      <c r="AY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W861" s="2"/>
      <c r="AX861" s="2"/>
      <c r="AY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W862" s="2"/>
      <c r="AX862" s="2"/>
      <c r="AY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W863" s="2"/>
      <c r="AX863" s="2"/>
      <c r="AY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W864" s="2"/>
      <c r="AX864" s="2"/>
      <c r="AY864" s="128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W865" s="2"/>
      <c r="AX865" s="2"/>
      <c r="AY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W866" s="2"/>
      <c r="AX866" s="2"/>
      <c r="AY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W867" s="2"/>
      <c r="AX867" s="2"/>
      <c r="AY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W868" s="2"/>
      <c r="AX868" s="2"/>
      <c r="AY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W869" s="2"/>
      <c r="AX869" s="2"/>
      <c r="AY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W870" s="2"/>
      <c r="AX870" s="2"/>
      <c r="AY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W871" s="2"/>
      <c r="AX871" s="2"/>
      <c r="AY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W872" s="2"/>
      <c r="AX872" s="2"/>
      <c r="AY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W873" s="2"/>
      <c r="AX873" s="2"/>
      <c r="AY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W874" s="2"/>
      <c r="AX874" s="2"/>
      <c r="AY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W875" s="2"/>
      <c r="AX875" s="2"/>
      <c r="AY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W876" s="2"/>
      <c r="AX876" s="2"/>
      <c r="AY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W877" s="2"/>
      <c r="AX877" s="2"/>
      <c r="AY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W878" s="2"/>
      <c r="AX878" s="2"/>
      <c r="AY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W879" s="2"/>
      <c r="AX879" s="2"/>
      <c r="AY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W880" s="2"/>
      <c r="AX880" s="2"/>
      <c r="AY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W881" s="2"/>
      <c r="AX881" s="2"/>
      <c r="AY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W882" s="2"/>
      <c r="AX882" s="2"/>
      <c r="AY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W883" s="2"/>
      <c r="AX883" s="2"/>
      <c r="AY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W884" s="2"/>
      <c r="AX884" s="2"/>
      <c r="AY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W885" s="2"/>
      <c r="AX885" s="2"/>
      <c r="AY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W886" s="2"/>
      <c r="AX886" s="2"/>
      <c r="AY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W887" s="2"/>
      <c r="AX887" s="2"/>
      <c r="AY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W888" s="2"/>
      <c r="AX888" s="2"/>
      <c r="AY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W889" s="2"/>
      <c r="AX889" s="2"/>
      <c r="AY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W890" s="2"/>
      <c r="AX890" s="2"/>
      <c r="AY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W891" s="2"/>
      <c r="AX891" s="2"/>
      <c r="AY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W892" s="2"/>
      <c r="AX892" s="2"/>
      <c r="AY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W893" s="2"/>
      <c r="AX893" s="2"/>
      <c r="AY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W894" s="2"/>
      <c r="AX894" s="2"/>
      <c r="AY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W895" s="2"/>
      <c r="AX895" s="2"/>
      <c r="AY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W896" s="2"/>
      <c r="AX896" s="2"/>
      <c r="AY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W897" s="2"/>
      <c r="AX897" s="2"/>
      <c r="AY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W898" s="2"/>
      <c r="AX898" s="2"/>
      <c r="AY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W899" s="2"/>
      <c r="AX899" s="2"/>
      <c r="AY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W900" s="2"/>
      <c r="AX900" s="2"/>
      <c r="AY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W901" s="2"/>
      <c r="AX901" s="2"/>
      <c r="AY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W902" s="2"/>
      <c r="AX902" s="2"/>
      <c r="AY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W903" s="2"/>
      <c r="AX903" s="2"/>
      <c r="AY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W904" s="2"/>
      <c r="AX904" s="2"/>
      <c r="AY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W905" s="2"/>
      <c r="AX905" s="2"/>
      <c r="AY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W906" s="2"/>
      <c r="AX906" s="2"/>
      <c r="AY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W907" s="2"/>
      <c r="AX907" s="2"/>
      <c r="AY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W908" s="2"/>
      <c r="AX908" s="2"/>
      <c r="AY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W909" s="2"/>
      <c r="AX909" s="2"/>
      <c r="AY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W910" s="2"/>
      <c r="AX910" s="2"/>
      <c r="AY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W911" s="2"/>
      <c r="AX911" s="2"/>
      <c r="AY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W912" s="2"/>
      <c r="AX912" s="2"/>
      <c r="AY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W913" s="2"/>
      <c r="AX913" s="2"/>
      <c r="AY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W914" s="2"/>
      <c r="AX914" s="2"/>
      <c r="AY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W915" s="2"/>
      <c r="AX915" s="2"/>
      <c r="AY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W916" s="2"/>
      <c r="AX916" s="2"/>
      <c r="AY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W917" s="2"/>
      <c r="AX917" s="2"/>
      <c r="AY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W918" s="2"/>
      <c r="AX918" s="2"/>
      <c r="AY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W919" s="2"/>
      <c r="AX919" s="2"/>
      <c r="AY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W920" s="2"/>
      <c r="AX920" s="2"/>
      <c r="AY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W921" s="2"/>
      <c r="AX921" s="2"/>
      <c r="AY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W922" s="2"/>
      <c r="AX922" s="2"/>
      <c r="AY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W923" s="2"/>
      <c r="AX923" s="2"/>
      <c r="AY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W924" s="2"/>
      <c r="AX924" s="2"/>
      <c r="AY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W925" s="2"/>
      <c r="AX925" s="2"/>
      <c r="AY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W926" s="2"/>
      <c r="AX926" s="2"/>
      <c r="AY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W927" s="2"/>
      <c r="AX927" s="2"/>
      <c r="AY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W928" s="2"/>
      <c r="AX928" s="2"/>
      <c r="AY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W929" s="2"/>
      <c r="AX929" s="2"/>
      <c r="AY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W930" s="2"/>
      <c r="AX930" s="2"/>
      <c r="AY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W931" s="2"/>
      <c r="AX931" s="2"/>
      <c r="AY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W932" s="2"/>
      <c r="AX932" s="2"/>
      <c r="AY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W933" s="2"/>
      <c r="AX933" s="2"/>
      <c r="AY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W934" s="2"/>
      <c r="AX934" s="2"/>
      <c r="AY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W935" s="2"/>
      <c r="AX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W936" s="2"/>
      <c r="AX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W937" s="2"/>
      <c r="AX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W938" s="2"/>
      <c r="AX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W939" s="2"/>
      <c r="AX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W940" s="2"/>
      <c r="AX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W941" s="2"/>
      <c r="AX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W942" s="2"/>
      <c r="AX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W943" s="2"/>
      <c r="AX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W944" s="2"/>
      <c r="AX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W945" s="2"/>
      <c r="AX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W946" s="122"/>
      <c r="AX946" s="2"/>
      <c r="AY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W947" s="122"/>
      <c r="AX947" s="2"/>
      <c r="AY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W948" s="122"/>
      <c r="AX948" s="2"/>
      <c r="AY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W949" s="122"/>
      <c r="AX949" s="2"/>
      <c r="AY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W950" s="122"/>
      <c r="AX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W951" s="122"/>
      <c r="AX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W952" s="122"/>
      <c r="AX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W953" s="122"/>
      <c r="AX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W954" s="122"/>
      <c r="AX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W955" s="122"/>
      <c r="AX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W956" s="122"/>
      <c r="AX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W957" s="122"/>
      <c r="AX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W958" s="122"/>
      <c r="AX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W959" s="122"/>
      <c r="AX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W960" s="122"/>
      <c r="AX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W961" s="122"/>
      <c r="AX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W962" s="122"/>
      <c r="AX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W963" s="122"/>
      <c r="AX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W964" s="122"/>
      <c r="AX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W965" s="122"/>
      <c r="AX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W966" s="2"/>
      <c r="AX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W967" s="2"/>
      <c r="AX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W968" s="2"/>
      <c r="AX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W969" s="2"/>
      <c r="AX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W970" s="2"/>
      <c r="AX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W971" s="2"/>
      <c r="AX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W972" s="2"/>
      <c r="AX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W973" s="2"/>
      <c r="AX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W974" s="2"/>
      <c r="AX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W975" s="2"/>
      <c r="AX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W976" s="2"/>
      <c r="AX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W977" s="2"/>
      <c r="AX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W978" s="2"/>
      <c r="AX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W979" s="2"/>
      <c r="AX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W980" s="2"/>
      <c r="AX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W981" s="2"/>
      <c r="AX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W982" s="2"/>
      <c r="AX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W983" s="2"/>
      <c r="AX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W984" s="2"/>
      <c r="AX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W985" s="2"/>
      <c r="AX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W986" s="2"/>
      <c r="AX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W987" s="2"/>
      <c r="AX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W988" s="2"/>
      <c r="AX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W989" s="2"/>
      <c r="AX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W990" s="2"/>
      <c r="AX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W991" s="2"/>
      <c r="AX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W992" s="2"/>
      <c r="AX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W993" s="2"/>
      <c r="AX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W994" s="2"/>
      <c r="AX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W995" s="2"/>
      <c r="AX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W996" s="2"/>
      <c r="AX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W997" s="2"/>
      <c r="AX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W998" s="2"/>
      <c r="AX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W999" s="2"/>
      <c r="AX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W1000" s="2"/>
      <c r="AX1000" s="2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1" width="4.88"/>
    <col customWidth="1" min="4" max="4" width="14.38"/>
    <col customWidth="1" min="7" max="7" width="53.25"/>
    <col customWidth="1" min="8" max="8" width="40.75"/>
  </cols>
  <sheetData>
    <row r="1">
      <c r="B1" s="129"/>
      <c r="C1" s="1"/>
      <c r="D1" s="1"/>
      <c r="E1" s="1"/>
      <c r="F1" s="1"/>
      <c r="G1" s="129"/>
      <c r="H1" s="129"/>
    </row>
    <row r="2">
      <c r="B2" s="130" t="s">
        <v>310</v>
      </c>
      <c r="C2" s="131"/>
      <c r="D2" s="131"/>
      <c r="E2" s="131"/>
      <c r="F2" s="131"/>
      <c r="G2" s="130"/>
      <c r="H2" s="130"/>
    </row>
    <row r="3">
      <c r="B3" s="130"/>
      <c r="C3" s="131"/>
      <c r="D3" s="131"/>
      <c r="E3" s="131"/>
      <c r="F3" s="131"/>
      <c r="G3" s="130"/>
      <c r="H3" s="130"/>
    </row>
    <row r="4">
      <c r="B4" s="132" t="str">
        <f>sum(C4:F4)&amp;"/47 | Count:"</f>
        <v>47/47 | Count:</v>
      </c>
      <c r="C4" s="133">
        <f t="shared" ref="C4:F4" si="1">sum(C6:C52)</f>
        <v>20</v>
      </c>
      <c r="D4" s="133">
        <f t="shared" si="1"/>
        <v>21</v>
      </c>
      <c r="E4" s="133">
        <f t="shared" si="1"/>
        <v>4</v>
      </c>
      <c r="F4" s="133">
        <f t="shared" si="1"/>
        <v>2</v>
      </c>
      <c r="G4" s="134"/>
      <c r="H4" s="130"/>
    </row>
    <row r="5">
      <c r="B5" s="135" t="s">
        <v>311</v>
      </c>
      <c r="C5" s="137" t="s">
        <v>312</v>
      </c>
      <c r="D5" s="137" t="s">
        <v>313</v>
      </c>
      <c r="E5" s="137" t="s">
        <v>314</v>
      </c>
      <c r="F5" s="137" t="s">
        <v>315</v>
      </c>
      <c r="G5" s="138" t="s">
        <v>316</v>
      </c>
      <c r="H5" s="130"/>
    </row>
    <row r="6">
      <c r="B6" s="139" t="s">
        <v>317</v>
      </c>
      <c r="C6" s="140"/>
      <c r="D6" s="141">
        <v>1.0</v>
      </c>
      <c r="E6" s="140"/>
      <c r="F6" s="140"/>
      <c r="G6" s="142" t="s">
        <v>318</v>
      </c>
      <c r="H6" s="143"/>
    </row>
    <row r="7">
      <c r="B7" s="144" t="s">
        <v>319</v>
      </c>
      <c r="C7" s="145">
        <v>1.0</v>
      </c>
      <c r="D7" s="146"/>
      <c r="E7" s="146"/>
      <c r="F7" s="146"/>
      <c r="G7" s="147" t="s">
        <v>320</v>
      </c>
      <c r="H7" s="143"/>
    </row>
    <row r="8">
      <c r="B8" s="139" t="s">
        <v>321</v>
      </c>
      <c r="C8" s="141">
        <v>1.0</v>
      </c>
      <c r="D8" s="140"/>
      <c r="E8" s="140"/>
      <c r="F8" s="140"/>
      <c r="G8" s="142" t="s">
        <v>320</v>
      </c>
      <c r="H8" s="143"/>
    </row>
    <row r="9">
      <c r="B9" s="144" t="s">
        <v>322</v>
      </c>
      <c r="C9" s="146"/>
      <c r="D9" s="146"/>
      <c r="E9" s="146"/>
      <c r="F9" s="145">
        <v>1.0</v>
      </c>
      <c r="G9" s="148"/>
      <c r="H9" s="129"/>
    </row>
    <row r="10">
      <c r="B10" s="139" t="s">
        <v>323</v>
      </c>
      <c r="C10" s="141">
        <v>1.0</v>
      </c>
      <c r="D10" s="140"/>
      <c r="E10" s="140"/>
      <c r="F10" s="140"/>
      <c r="G10" s="142" t="s">
        <v>324</v>
      </c>
      <c r="H10" s="129"/>
    </row>
    <row r="11">
      <c r="B11" s="144" t="s">
        <v>325</v>
      </c>
      <c r="C11" s="146"/>
      <c r="D11" s="146"/>
      <c r="E11" s="145">
        <v>1.0</v>
      </c>
      <c r="F11" s="145"/>
      <c r="G11" s="148"/>
      <c r="H11" s="129"/>
    </row>
    <row r="12">
      <c r="B12" s="139" t="s">
        <v>326</v>
      </c>
      <c r="C12" s="140"/>
      <c r="D12" s="140"/>
      <c r="E12" s="141">
        <v>1.0</v>
      </c>
      <c r="F12" s="141"/>
      <c r="G12" s="149"/>
      <c r="H12" s="129"/>
    </row>
    <row r="13">
      <c r="B13" s="144" t="s">
        <v>327</v>
      </c>
      <c r="C13" s="146"/>
      <c r="D13" s="145">
        <v>1.0</v>
      </c>
      <c r="E13" s="146"/>
      <c r="F13" s="146"/>
      <c r="G13" s="147" t="s">
        <v>328</v>
      </c>
      <c r="H13" s="129"/>
    </row>
    <row r="14">
      <c r="B14" s="139" t="s">
        <v>329</v>
      </c>
      <c r="C14" s="140"/>
      <c r="D14" s="141">
        <v>1.0</v>
      </c>
      <c r="E14" s="140"/>
      <c r="F14" s="140"/>
      <c r="G14" s="142" t="s">
        <v>330</v>
      </c>
      <c r="H14" s="129"/>
    </row>
    <row r="15">
      <c r="B15" s="144" t="s">
        <v>331</v>
      </c>
      <c r="C15" s="146"/>
      <c r="D15" s="145">
        <v>1.0</v>
      </c>
      <c r="E15" s="146"/>
      <c r="F15" s="146"/>
      <c r="G15" s="147" t="s">
        <v>332</v>
      </c>
      <c r="H15" s="129"/>
    </row>
    <row r="16">
      <c r="B16" s="139" t="s">
        <v>333</v>
      </c>
      <c r="C16" s="141">
        <v>1.0</v>
      </c>
      <c r="D16" s="140"/>
      <c r="E16" s="140"/>
      <c r="F16" s="140"/>
      <c r="G16" s="142" t="s">
        <v>334</v>
      </c>
      <c r="H16" s="129"/>
    </row>
    <row r="17">
      <c r="B17" s="144" t="s">
        <v>335</v>
      </c>
      <c r="C17" s="146"/>
      <c r="D17" s="145">
        <v>1.0</v>
      </c>
      <c r="E17" s="146"/>
      <c r="F17" s="146"/>
      <c r="G17" s="147" t="s">
        <v>336</v>
      </c>
      <c r="H17" s="129"/>
    </row>
    <row r="18">
      <c r="B18" s="139" t="s">
        <v>337</v>
      </c>
      <c r="C18" s="140"/>
      <c r="D18" s="141">
        <v>1.0</v>
      </c>
      <c r="E18" s="140"/>
      <c r="F18" s="140"/>
      <c r="G18" s="142" t="s">
        <v>338</v>
      </c>
      <c r="H18" s="129"/>
    </row>
    <row r="19">
      <c r="B19" s="144" t="s">
        <v>339</v>
      </c>
      <c r="C19" s="145">
        <v>1.0</v>
      </c>
      <c r="D19" s="145"/>
      <c r="E19" s="146"/>
      <c r="F19" s="146"/>
      <c r="G19" s="147" t="s">
        <v>334</v>
      </c>
      <c r="H19" s="129"/>
    </row>
    <row r="20">
      <c r="B20" s="139" t="s">
        <v>340</v>
      </c>
      <c r="C20" s="141">
        <v>1.0</v>
      </c>
      <c r="D20" s="141"/>
      <c r="E20" s="140"/>
      <c r="F20" s="140"/>
      <c r="G20" s="142" t="s">
        <v>334</v>
      </c>
      <c r="H20" s="129"/>
    </row>
    <row r="21">
      <c r="B21" s="144" t="s">
        <v>341</v>
      </c>
      <c r="C21" s="146"/>
      <c r="D21" s="146"/>
      <c r="E21" s="146"/>
      <c r="F21" s="145">
        <v>1.0</v>
      </c>
      <c r="G21" s="148"/>
      <c r="H21" s="129"/>
    </row>
    <row r="22">
      <c r="B22" s="139" t="s">
        <v>342</v>
      </c>
      <c r="C22" s="140"/>
      <c r="D22" s="141">
        <v>1.0</v>
      </c>
      <c r="E22" s="141"/>
      <c r="F22" s="140"/>
      <c r="G22" s="142" t="s">
        <v>343</v>
      </c>
      <c r="H22" s="129"/>
    </row>
    <row r="23">
      <c r="B23" s="144" t="s">
        <v>344</v>
      </c>
      <c r="C23" s="145">
        <v>1.0</v>
      </c>
      <c r="D23" s="146"/>
      <c r="E23" s="146"/>
      <c r="F23" s="146"/>
      <c r="G23" s="147" t="s">
        <v>320</v>
      </c>
      <c r="H23" s="129"/>
    </row>
    <row r="24">
      <c r="B24" s="139" t="s">
        <v>257</v>
      </c>
      <c r="C24" s="140"/>
      <c r="D24" s="141">
        <v>1.0</v>
      </c>
      <c r="E24" s="141"/>
      <c r="F24" s="140"/>
      <c r="G24" s="142" t="s">
        <v>343</v>
      </c>
      <c r="H24" s="129"/>
    </row>
    <row r="25">
      <c r="B25" s="144" t="s">
        <v>345</v>
      </c>
      <c r="C25" s="145">
        <v>1.0</v>
      </c>
      <c r="D25" s="146"/>
      <c r="E25" s="146"/>
      <c r="F25" s="146"/>
      <c r="G25" s="147" t="s">
        <v>320</v>
      </c>
      <c r="H25" s="129"/>
    </row>
    <row r="26">
      <c r="B26" s="139" t="s">
        <v>346</v>
      </c>
      <c r="C26" s="141">
        <v>1.0</v>
      </c>
      <c r="D26" s="140"/>
      <c r="E26" s="140"/>
      <c r="F26" s="140"/>
      <c r="G26" s="142" t="s">
        <v>320</v>
      </c>
      <c r="H26" s="129"/>
    </row>
    <row r="27">
      <c r="B27" s="144" t="s">
        <v>347</v>
      </c>
      <c r="C27" s="145">
        <v>1.0</v>
      </c>
      <c r="D27" s="146"/>
      <c r="E27" s="146"/>
      <c r="F27" s="146"/>
      <c r="G27" s="147" t="s">
        <v>320</v>
      </c>
      <c r="H27" s="129"/>
    </row>
    <row r="28">
      <c r="B28" s="139" t="s">
        <v>348</v>
      </c>
      <c r="C28" s="140"/>
      <c r="D28" s="141">
        <v>1.0</v>
      </c>
      <c r="E28" s="140"/>
      <c r="F28" s="140"/>
      <c r="G28" s="142" t="s">
        <v>349</v>
      </c>
      <c r="H28" s="129"/>
    </row>
    <row r="29">
      <c r="B29" s="144" t="s">
        <v>350</v>
      </c>
      <c r="C29" s="146"/>
      <c r="D29" s="145">
        <v>1.0</v>
      </c>
      <c r="E29" s="146"/>
      <c r="F29" s="146"/>
      <c r="G29" s="147" t="s">
        <v>349</v>
      </c>
      <c r="H29" s="129"/>
    </row>
    <row r="30">
      <c r="B30" s="139" t="s">
        <v>351</v>
      </c>
      <c r="C30" s="141">
        <v>1.0</v>
      </c>
      <c r="D30" s="140"/>
      <c r="E30" s="140"/>
      <c r="F30" s="140"/>
      <c r="G30" s="142" t="s">
        <v>320</v>
      </c>
      <c r="H30" s="129"/>
    </row>
    <row r="31">
      <c r="B31" s="144" t="s">
        <v>352</v>
      </c>
      <c r="C31" s="146"/>
      <c r="D31" s="146"/>
      <c r="E31" s="145">
        <v>1.0</v>
      </c>
      <c r="F31" s="145"/>
      <c r="G31" s="148"/>
      <c r="H31" s="129"/>
    </row>
    <row r="32">
      <c r="B32" s="139" t="s">
        <v>353</v>
      </c>
      <c r="C32" s="140"/>
      <c r="D32" s="140"/>
      <c r="E32" s="141">
        <v>1.0</v>
      </c>
      <c r="F32" s="141"/>
      <c r="G32" s="149"/>
      <c r="H32" s="129"/>
    </row>
    <row r="33">
      <c r="B33" s="144" t="s">
        <v>354</v>
      </c>
      <c r="C33" s="146"/>
      <c r="D33" s="145">
        <v>1.0</v>
      </c>
      <c r="E33" s="145"/>
      <c r="F33" s="146"/>
      <c r="G33" s="147" t="s">
        <v>343</v>
      </c>
      <c r="H33" s="129"/>
    </row>
    <row r="34">
      <c r="B34" s="139" t="s">
        <v>355</v>
      </c>
      <c r="C34" s="141">
        <v>1.0</v>
      </c>
      <c r="D34" s="140"/>
      <c r="E34" s="140"/>
      <c r="F34" s="140"/>
      <c r="G34" s="142" t="s">
        <v>320</v>
      </c>
      <c r="H34" s="129"/>
    </row>
    <row r="35">
      <c r="B35" s="144" t="s">
        <v>356</v>
      </c>
      <c r="C35" s="146"/>
      <c r="D35" s="145">
        <v>1.0</v>
      </c>
      <c r="E35" s="146"/>
      <c r="F35" s="146"/>
      <c r="G35" s="147" t="s">
        <v>357</v>
      </c>
      <c r="H35" s="129"/>
    </row>
    <row r="36">
      <c r="B36" s="139" t="s">
        <v>225</v>
      </c>
      <c r="C36" s="140"/>
      <c r="D36" s="141">
        <v>1.0</v>
      </c>
      <c r="E36" s="140"/>
      <c r="F36" s="140"/>
      <c r="G36" s="142" t="s">
        <v>358</v>
      </c>
      <c r="H36" s="129"/>
    </row>
    <row r="37">
      <c r="B37" s="144" t="s">
        <v>359</v>
      </c>
      <c r="C37" s="146"/>
      <c r="D37" s="145">
        <v>1.0</v>
      </c>
      <c r="E37" s="146"/>
      <c r="F37" s="146"/>
      <c r="G37" s="147" t="s">
        <v>360</v>
      </c>
      <c r="H37" s="129"/>
    </row>
    <row r="38">
      <c r="B38" s="139" t="s">
        <v>361</v>
      </c>
      <c r="C38" s="141">
        <v>1.0</v>
      </c>
      <c r="D38" s="140"/>
      <c r="E38" s="140"/>
      <c r="F38" s="140"/>
      <c r="G38" s="142" t="s">
        <v>320</v>
      </c>
      <c r="H38" s="129"/>
    </row>
    <row r="39">
      <c r="B39" s="144" t="s">
        <v>260</v>
      </c>
      <c r="C39" s="146"/>
      <c r="D39" s="145">
        <v>1.0</v>
      </c>
      <c r="E39" s="146"/>
      <c r="F39" s="146"/>
      <c r="G39" s="147" t="s">
        <v>362</v>
      </c>
      <c r="H39" s="129"/>
    </row>
    <row r="40">
      <c r="B40" s="139" t="s">
        <v>363</v>
      </c>
      <c r="C40" s="140"/>
      <c r="D40" s="141">
        <v>1.0</v>
      </c>
      <c r="E40" s="140"/>
      <c r="F40" s="140"/>
      <c r="G40" s="142" t="s">
        <v>362</v>
      </c>
      <c r="H40" s="129"/>
    </row>
    <row r="41">
      <c r="B41" s="144" t="s">
        <v>230</v>
      </c>
      <c r="C41" s="146"/>
      <c r="D41" s="145">
        <v>1.0</v>
      </c>
      <c r="E41" s="146"/>
      <c r="F41" s="146"/>
      <c r="G41" s="147" t="s">
        <v>364</v>
      </c>
      <c r="H41" s="129"/>
    </row>
    <row r="42">
      <c r="B42" s="139" t="s">
        <v>365</v>
      </c>
      <c r="C42" s="141">
        <v>1.0</v>
      </c>
      <c r="D42" s="140"/>
      <c r="E42" s="140"/>
      <c r="F42" s="140"/>
      <c r="G42" s="142" t="s">
        <v>320</v>
      </c>
      <c r="H42" s="129"/>
    </row>
    <row r="43">
      <c r="B43" s="144" t="s">
        <v>366</v>
      </c>
      <c r="C43" s="145">
        <v>1.0</v>
      </c>
      <c r="D43" s="146"/>
      <c r="E43" s="146"/>
      <c r="F43" s="146"/>
      <c r="G43" s="147" t="s">
        <v>320</v>
      </c>
      <c r="H43" s="129"/>
    </row>
    <row r="44">
      <c r="B44" s="139" t="s">
        <v>367</v>
      </c>
      <c r="C44" s="141">
        <v>1.0</v>
      </c>
      <c r="D44" s="140"/>
      <c r="E44" s="140"/>
      <c r="F44" s="140"/>
      <c r="G44" s="142" t="s">
        <v>320</v>
      </c>
      <c r="H44" s="129"/>
    </row>
    <row r="45">
      <c r="B45" s="144" t="s">
        <v>253</v>
      </c>
      <c r="C45" s="146"/>
      <c r="D45" s="145">
        <v>1.0</v>
      </c>
      <c r="E45" s="146"/>
      <c r="F45" s="146"/>
      <c r="G45" s="147" t="s">
        <v>368</v>
      </c>
      <c r="H45" s="129"/>
    </row>
    <row r="46">
      <c r="B46" s="139" t="s">
        <v>369</v>
      </c>
      <c r="C46" s="141">
        <v>1.0</v>
      </c>
      <c r="D46" s="140"/>
      <c r="E46" s="140"/>
      <c r="F46" s="140"/>
      <c r="G46" s="142" t="s">
        <v>320</v>
      </c>
      <c r="H46" s="129"/>
    </row>
    <row r="47">
      <c r="B47" s="144" t="s">
        <v>370</v>
      </c>
      <c r="C47" s="145">
        <v>1.0</v>
      </c>
      <c r="D47" s="146"/>
      <c r="E47" s="146"/>
      <c r="F47" s="146"/>
      <c r="G47" s="147" t="s">
        <v>320</v>
      </c>
      <c r="H47" s="129"/>
    </row>
    <row r="48">
      <c r="B48" s="139" t="s">
        <v>371</v>
      </c>
      <c r="C48" s="141">
        <v>1.0</v>
      </c>
      <c r="D48" s="140"/>
      <c r="E48" s="140"/>
      <c r="F48" s="140"/>
      <c r="G48" s="142" t="s">
        <v>320</v>
      </c>
      <c r="H48" s="129"/>
    </row>
    <row r="49">
      <c r="B49" s="144" t="s">
        <v>372</v>
      </c>
      <c r="C49" s="146"/>
      <c r="D49" s="145">
        <v>1.0</v>
      </c>
      <c r="E49" s="146"/>
      <c r="F49" s="146"/>
      <c r="G49" s="147" t="s">
        <v>364</v>
      </c>
      <c r="H49" s="129"/>
    </row>
    <row r="50">
      <c r="B50" s="139" t="s">
        <v>373</v>
      </c>
      <c r="C50" s="140"/>
      <c r="D50" s="141">
        <v>1.0</v>
      </c>
      <c r="E50" s="140"/>
      <c r="F50" s="140"/>
      <c r="G50" s="142" t="s">
        <v>368</v>
      </c>
      <c r="H50" s="129"/>
    </row>
    <row r="51">
      <c r="B51" s="144" t="s">
        <v>254</v>
      </c>
      <c r="C51" s="146"/>
      <c r="D51" s="145">
        <v>1.0</v>
      </c>
      <c r="E51" s="146"/>
      <c r="F51" s="146"/>
      <c r="G51" s="147" t="s">
        <v>357</v>
      </c>
      <c r="H51" s="129"/>
    </row>
    <row r="52">
      <c r="B52" s="150" t="s">
        <v>374</v>
      </c>
      <c r="C52" s="151">
        <v>1.0</v>
      </c>
      <c r="D52" s="152"/>
      <c r="E52" s="152"/>
      <c r="F52" s="152"/>
      <c r="G52" s="153" t="s">
        <v>334</v>
      </c>
      <c r="H52" s="129"/>
    </row>
    <row r="53">
      <c r="B53" s="129"/>
      <c r="C53" s="1"/>
      <c r="D53" s="1"/>
      <c r="E53" s="1"/>
      <c r="F53" s="1"/>
      <c r="G53" s="129"/>
      <c r="H53" s="129"/>
    </row>
    <row r="54">
      <c r="H54" s="129"/>
    </row>
    <row r="55">
      <c r="H55" s="129"/>
    </row>
    <row r="56">
      <c r="H56" s="129"/>
    </row>
    <row r="57">
      <c r="H57" s="129"/>
    </row>
    <row r="58">
      <c r="H58" s="129"/>
    </row>
    <row r="59">
      <c r="H59" s="129"/>
    </row>
    <row r="60">
      <c r="H60" s="129"/>
    </row>
    <row r="61">
      <c r="H61" s="129"/>
    </row>
    <row r="62">
      <c r="H62" s="129"/>
    </row>
    <row r="63">
      <c r="H63" s="129"/>
    </row>
    <row r="64">
      <c r="H64" s="129"/>
    </row>
    <row r="65">
      <c r="H65" s="129"/>
    </row>
    <row r="66">
      <c r="H66" s="129"/>
    </row>
    <row r="67">
      <c r="H67" s="129"/>
    </row>
    <row r="68">
      <c r="H68" s="129"/>
    </row>
    <row r="69">
      <c r="H69" s="129"/>
    </row>
    <row r="70">
      <c r="H70" s="129"/>
    </row>
    <row r="71">
      <c r="H71" s="129"/>
    </row>
    <row r="72">
      <c r="H72" s="129"/>
    </row>
    <row r="73">
      <c r="H73" s="129"/>
    </row>
    <row r="74">
      <c r="H74" s="129"/>
    </row>
    <row r="75">
      <c r="H75" s="129"/>
    </row>
    <row r="76">
      <c r="H76" s="129"/>
    </row>
    <row r="77">
      <c r="H77" s="129"/>
    </row>
    <row r="78">
      <c r="H78" s="129"/>
    </row>
    <row r="79">
      <c r="H79" s="129"/>
    </row>
    <row r="80">
      <c r="H80" s="129"/>
    </row>
    <row r="81">
      <c r="H81" s="129"/>
    </row>
    <row r="82">
      <c r="H82" s="129"/>
    </row>
    <row r="83">
      <c r="H83" s="129"/>
    </row>
    <row r="84">
      <c r="H84" s="129"/>
    </row>
    <row r="85">
      <c r="H85" s="129"/>
    </row>
    <row r="86">
      <c r="H86" s="129"/>
    </row>
    <row r="87">
      <c r="H87" s="129"/>
    </row>
    <row r="88">
      <c r="H88" s="129"/>
    </row>
    <row r="89">
      <c r="H89" s="129"/>
    </row>
    <row r="90">
      <c r="H90" s="129"/>
    </row>
    <row r="91">
      <c r="H91" s="129"/>
    </row>
    <row r="92">
      <c r="H92" s="129"/>
    </row>
    <row r="93">
      <c r="H93" s="129"/>
    </row>
    <row r="94">
      <c r="H94" s="129"/>
    </row>
    <row r="95">
      <c r="H95" s="129"/>
    </row>
    <row r="96">
      <c r="H96" s="129"/>
    </row>
    <row r="97">
      <c r="H97" s="129"/>
    </row>
    <row r="98">
      <c r="H98" s="129"/>
    </row>
    <row r="99">
      <c r="H99" s="129"/>
    </row>
    <row r="100">
      <c r="H100" s="129"/>
    </row>
    <row r="101">
      <c r="B101" s="129"/>
      <c r="C101" s="1"/>
      <c r="D101" s="1"/>
      <c r="E101" s="1"/>
      <c r="F101" s="1"/>
      <c r="G101" s="129"/>
      <c r="H101" s="129"/>
    </row>
    <row r="102">
      <c r="B102" s="129"/>
      <c r="C102" s="1"/>
      <c r="D102" s="1"/>
      <c r="E102" s="1"/>
      <c r="F102" s="1"/>
      <c r="G102" s="129"/>
      <c r="H102" s="129"/>
    </row>
    <row r="103">
      <c r="B103" s="129"/>
      <c r="C103" s="1"/>
      <c r="D103" s="1"/>
      <c r="E103" s="1"/>
      <c r="F103" s="1"/>
      <c r="G103" s="129"/>
      <c r="H103" s="129"/>
    </row>
    <row r="104">
      <c r="B104" s="129"/>
      <c r="C104" s="1"/>
      <c r="D104" s="1"/>
      <c r="E104" s="1"/>
      <c r="F104" s="1"/>
      <c r="G104" s="129"/>
      <c r="H104" s="129"/>
    </row>
    <row r="105">
      <c r="B105" s="129"/>
      <c r="C105" s="1"/>
      <c r="D105" s="1"/>
      <c r="E105" s="1"/>
      <c r="F105" s="1"/>
      <c r="G105" s="129"/>
      <c r="H105" s="129"/>
    </row>
    <row r="106">
      <c r="B106" s="129"/>
      <c r="C106" s="1"/>
      <c r="D106" s="1"/>
      <c r="E106" s="1"/>
      <c r="F106" s="1"/>
      <c r="G106" s="129"/>
      <c r="H106" s="129"/>
    </row>
    <row r="107">
      <c r="B107" s="129"/>
      <c r="C107" s="1"/>
      <c r="D107" s="1"/>
      <c r="E107" s="1"/>
      <c r="F107" s="1"/>
      <c r="G107" s="129"/>
      <c r="H107" s="129"/>
    </row>
    <row r="108">
      <c r="B108" s="129"/>
      <c r="C108" s="1"/>
      <c r="D108" s="1"/>
      <c r="E108" s="1"/>
      <c r="F108" s="1"/>
      <c r="G108" s="129"/>
      <c r="H108" s="129"/>
    </row>
    <row r="109">
      <c r="B109" s="129"/>
      <c r="C109" s="1"/>
      <c r="D109" s="1"/>
      <c r="E109" s="1"/>
      <c r="F109" s="1"/>
      <c r="G109" s="129"/>
      <c r="H109" s="129"/>
    </row>
    <row r="110">
      <c r="B110" s="129"/>
      <c r="C110" s="1"/>
      <c r="D110" s="1"/>
      <c r="E110" s="1"/>
      <c r="F110" s="1"/>
      <c r="G110" s="129"/>
      <c r="H110" s="129"/>
    </row>
    <row r="111">
      <c r="B111" s="129"/>
      <c r="C111" s="1"/>
      <c r="D111" s="1"/>
      <c r="E111" s="1"/>
      <c r="F111" s="1"/>
      <c r="G111" s="129"/>
      <c r="H111" s="129"/>
    </row>
    <row r="112">
      <c r="B112" s="129"/>
      <c r="C112" s="1"/>
      <c r="D112" s="1"/>
      <c r="E112" s="1"/>
      <c r="F112" s="1"/>
      <c r="G112" s="129"/>
      <c r="H112" s="129"/>
    </row>
    <row r="113">
      <c r="B113" s="129"/>
      <c r="C113" s="1"/>
      <c r="D113" s="1"/>
      <c r="E113" s="1"/>
      <c r="F113" s="1"/>
      <c r="G113" s="129"/>
      <c r="H113" s="129"/>
    </row>
    <row r="114">
      <c r="B114" s="129"/>
      <c r="C114" s="1"/>
      <c r="D114" s="1"/>
      <c r="E114" s="1"/>
      <c r="F114" s="1"/>
      <c r="G114" s="129"/>
      <c r="H114" s="129"/>
    </row>
    <row r="115">
      <c r="B115" s="129"/>
      <c r="C115" s="1"/>
      <c r="D115" s="1"/>
      <c r="E115" s="1"/>
      <c r="F115" s="1"/>
      <c r="G115" s="129"/>
      <c r="H115" s="129"/>
    </row>
    <row r="116">
      <c r="B116" s="129"/>
      <c r="C116" s="1"/>
      <c r="D116" s="1"/>
      <c r="E116" s="1"/>
      <c r="F116" s="1"/>
      <c r="G116" s="129"/>
      <c r="H116" s="129"/>
    </row>
    <row r="117">
      <c r="B117" s="129"/>
      <c r="C117" s="1"/>
      <c r="D117" s="1"/>
      <c r="E117" s="1"/>
      <c r="F117" s="1"/>
      <c r="G117" s="129"/>
      <c r="H117" s="129"/>
    </row>
    <row r="118">
      <c r="B118" s="129"/>
      <c r="C118" s="1"/>
      <c r="D118" s="1"/>
      <c r="E118" s="1"/>
      <c r="F118" s="1"/>
      <c r="G118" s="129"/>
      <c r="H118" s="129"/>
    </row>
    <row r="119">
      <c r="B119" s="129"/>
      <c r="C119" s="1"/>
      <c r="D119" s="1"/>
      <c r="E119" s="1"/>
      <c r="F119" s="1"/>
      <c r="G119" s="129"/>
      <c r="H119" s="129"/>
    </row>
    <row r="120">
      <c r="B120" s="129"/>
      <c r="C120" s="1"/>
      <c r="D120" s="1"/>
      <c r="E120" s="1"/>
      <c r="F120" s="1"/>
      <c r="G120" s="129"/>
      <c r="H120" s="129"/>
    </row>
    <row r="121">
      <c r="B121" s="129"/>
      <c r="C121" s="1"/>
      <c r="D121" s="1"/>
      <c r="E121" s="1"/>
      <c r="F121" s="1"/>
      <c r="G121" s="129"/>
      <c r="H121" s="129"/>
    </row>
    <row r="122">
      <c r="B122" s="129"/>
      <c r="C122" s="1"/>
      <c r="D122" s="1"/>
      <c r="E122" s="1"/>
      <c r="F122" s="1"/>
      <c r="G122" s="129"/>
      <c r="H122" s="129"/>
    </row>
    <row r="123">
      <c r="B123" s="129"/>
      <c r="C123" s="1"/>
      <c r="D123" s="1"/>
      <c r="E123" s="1"/>
      <c r="F123" s="1"/>
      <c r="G123" s="129"/>
      <c r="H123" s="129"/>
    </row>
    <row r="124">
      <c r="B124" s="129"/>
      <c r="C124" s="1"/>
      <c r="D124" s="1"/>
      <c r="E124" s="1"/>
      <c r="F124" s="1"/>
      <c r="G124" s="129"/>
      <c r="H124" s="129"/>
    </row>
    <row r="125">
      <c r="B125" s="129"/>
      <c r="C125" s="1"/>
      <c r="D125" s="1"/>
      <c r="E125" s="1"/>
      <c r="F125" s="1"/>
      <c r="G125" s="129"/>
      <c r="H125" s="129"/>
    </row>
    <row r="126">
      <c r="B126" s="129"/>
      <c r="C126" s="1"/>
      <c r="D126" s="1"/>
      <c r="E126" s="1"/>
      <c r="F126" s="1"/>
      <c r="G126" s="129"/>
      <c r="H126" s="129"/>
    </row>
    <row r="127">
      <c r="B127" s="129"/>
      <c r="C127" s="1"/>
      <c r="D127" s="1"/>
      <c r="E127" s="1"/>
      <c r="F127" s="1"/>
      <c r="G127" s="129"/>
      <c r="H127" s="129"/>
    </row>
    <row r="128">
      <c r="B128" s="129"/>
      <c r="C128" s="1"/>
      <c r="D128" s="1"/>
      <c r="E128" s="1"/>
      <c r="F128" s="1"/>
      <c r="G128" s="129"/>
      <c r="H128" s="129"/>
    </row>
    <row r="129">
      <c r="B129" s="129"/>
      <c r="C129" s="1"/>
      <c r="D129" s="1"/>
      <c r="E129" s="1"/>
      <c r="F129" s="1"/>
      <c r="G129" s="129"/>
      <c r="H129" s="129"/>
    </row>
    <row r="130">
      <c r="B130" s="129"/>
      <c r="C130" s="1"/>
      <c r="D130" s="1"/>
      <c r="E130" s="1"/>
      <c r="F130" s="1"/>
      <c r="G130" s="129"/>
      <c r="H130" s="129"/>
    </row>
    <row r="131">
      <c r="B131" s="129"/>
      <c r="C131" s="1"/>
      <c r="D131" s="1"/>
      <c r="E131" s="1"/>
      <c r="F131" s="1"/>
      <c r="G131" s="129"/>
      <c r="H131" s="129"/>
    </row>
    <row r="132">
      <c r="B132" s="129"/>
      <c r="C132" s="1"/>
      <c r="D132" s="1"/>
      <c r="E132" s="1"/>
      <c r="F132" s="1"/>
      <c r="G132" s="129"/>
      <c r="H132" s="129"/>
    </row>
    <row r="133">
      <c r="B133" s="129"/>
      <c r="C133" s="1"/>
      <c r="D133" s="1"/>
      <c r="E133" s="1"/>
      <c r="F133" s="1"/>
      <c r="G133" s="129"/>
      <c r="H133" s="129"/>
    </row>
    <row r="134">
      <c r="B134" s="129"/>
      <c r="C134" s="1"/>
      <c r="D134" s="1"/>
      <c r="E134" s="1"/>
      <c r="F134" s="1"/>
      <c r="G134" s="129"/>
      <c r="H134" s="129"/>
    </row>
    <row r="135">
      <c r="B135" s="129"/>
      <c r="C135" s="1"/>
      <c r="D135" s="1"/>
      <c r="E135" s="1"/>
      <c r="F135" s="1"/>
      <c r="G135" s="129"/>
      <c r="H135" s="129"/>
    </row>
    <row r="136">
      <c r="B136" s="129"/>
      <c r="C136" s="1"/>
      <c r="D136" s="1"/>
      <c r="E136" s="1"/>
      <c r="F136" s="1"/>
      <c r="G136" s="129"/>
      <c r="H136" s="129"/>
    </row>
    <row r="137">
      <c r="B137" s="129"/>
      <c r="C137" s="1"/>
      <c r="D137" s="1"/>
      <c r="E137" s="1"/>
      <c r="F137" s="1"/>
      <c r="G137" s="129"/>
      <c r="H137" s="129"/>
    </row>
    <row r="138">
      <c r="B138" s="129"/>
      <c r="C138" s="1"/>
      <c r="D138" s="1"/>
      <c r="E138" s="1"/>
      <c r="F138" s="1"/>
      <c r="G138" s="129"/>
      <c r="H138" s="129"/>
    </row>
    <row r="139">
      <c r="B139" s="129"/>
      <c r="C139" s="1"/>
      <c r="D139" s="1"/>
      <c r="E139" s="1"/>
      <c r="F139" s="1"/>
      <c r="G139" s="129"/>
      <c r="H139" s="129"/>
    </row>
    <row r="140">
      <c r="B140" s="129"/>
      <c r="C140" s="1"/>
      <c r="D140" s="1"/>
      <c r="E140" s="1"/>
      <c r="F140" s="1"/>
      <c r="G140" s="129"/>
      <c r="H140" s="129"/>
    </row>
    <row r="141">
      <c r="B141" s="129"/>
      <c r="C141" s="1"/>
      <c r="D141" s="1"/>
      <c r="E141" s="1"/>
      <c r="F141" s="1"/>
      <c r="G141" s="129"/>
      <c r="H141" s="129"/>
    </row>
    <row r="142">
      <c r="B142" s="129"/>
      <c r="C142" s="1"/>
      <c r="D142" s="1"/>
      <c r="E142" s="1"/>
      <c r="F142" s="1"/>
      <c r="G142" s="129"/>
      <c r="H142" s="129"/>
    </row>
    <row r="143">
      <c r="B143" s="129"/>
      <c r="C143" s="1"/>
      <c r="D143" s="1"/>
      <c r="E143" s="1"/>
      <c r="F143" s="1"/>
      <c r="G143" s="129"/>
      <c r="H143" s="129"/>
    </row>
    <row r="144">
      <c r="B144" s="129"/>
      <c r="C144" s="1"/>
      <c r="D144" s="1"/>
      <c r="E144" s="1"/>
      <c r="F144" s="1"/>
      <c r="G144" s="129"/>
      <c r="H144" s="129"/>
    </row>
    <row r="145">
      <c r="B145" s="129"/>
      <c r="C145" s="1"/>
      <c r="D145" s="1"/>
      <c r="E145" s="1"/>
      <c r="F145" s="1"/>
      <c r="G145" s="129"/>
      <c r="H145" s="129"/>
    </row>
    <row r="146">
      <c r="B146" s="129"/>
      <c r="C146" s="1"/>
      <c r="D146" s="1"/>
      <c r="E146" s="1"/>
      <c r="F146" s="1"/>
      <c r="G146" s="129"/>
      <c r="H146" s="129"/>
    </row>
    <row r="147">
      <c r="B147" s="129"/>
      <c r="C147" s="1"/>
      <c r="D147" s="1"/>
      <c r="E147" s="1"/>
      <c r="F147" s="1"/>
      <c r="G147" s="129"/>
      <c r="H147" s="129"/>
    </row>
    <row r="148">
      <c r="B148" s="129"/>
      <c r="C148" s="1"/>
      <c r="D148" s="1"/>
      <c r="E148" s="1"/>
      <c r="F148" s="1"/>
      <c r="G148" s="129"/>
      <c r="H148" s="129"/>
    </row>
    <row r="149">
      <c r="B149" s="129"/>
      <c r="C149" s="1"/>
      <c r="D149" s="1"/>
      <c r="E149" s="1"/>
      <c r="F149" s="1"/>
      <c r="G149" s="129"/>
      <c r="H149" s="129"/>
    </row>
    <row r="150">
      <c r="B150" s="129"/>
      <c r="C150" s="1"/>
      <c r="D150" s="1"/>
      <c r="E150" s="1"/>
      <c r="F150" s="1"/>
      <c r="G150" s="129"/>
      <c r="H150" s="129"/>
    </row>
    <row r="151">
      <c r="B151" s="129"/>
      <c r="C151" s="1"/>
      <c r="D151" s="1"/>
      <c r="E151" s="1"/>
      <c r="F151" s="1"/>
      <c r="G151" s="129"/>
      <c r="H151" s="129"/>
    </row>
    <row r="152">
      <c r="B152" s="129"/>
      <c r="C152" s="1"/>
      <c r="D152" s="1"/>
      <c r="E152" s="1"/>
      <c r="F152" s="1"/>
      <c r="G152" s="129"/>
      <c r="H152" s="129"/>
    </row>
    <row r="153">
      <c r="B153" s="129"/>
      <c r="C153" s="1"/>
      <c r="D153" s="1"/>
      <c r="E153" s="1"/>
      <c r="F153" s="1"/>
      <c r="G153" s="129"/>
      <c r="H153" s="129"/>
    </row>
    <row r="154">
      <c r="B154" s="129"/>
      <c r="C154" s="1"/>
      <c r="D154" s="1"/>
      <c r="E154" s="1"/>
      <c r="F154" s="1"/>
      <c r="G154" s="129"/>
      <c r="H154" s="129"/>
    </row>
    <row r="155">
      <c r="B155" s="129"/>
      <c r="C155" s="1"/>
      <c r="D155" s="1"/>
      <c r="E155" s="1"/>
      <c r="F155" s="1"/>
      <c r="G155" s="129"/>
      <c r="H155" s="129"/>
    </row>
    <row r="156">
      <c r="B156" s="129"/>
      <c r="C156" s="1"/>
      <c r="D156" s="1"/>
      <c r="E156" s="1"/>
      <c r="F156" s="1"/>
      <c r="G156" s="129"/>
      <c r="H156" s="129"/>
    </row>
    <row r="157">
      <c r="B157" s="129"/>
      <c r="C157" s="1"/>
      <c r="D157" s="1"/>
      <c r="E157" s="1"/>
      <c r="F157" s="1"/>
      <c r="G157" s="129"/>
      <c r="H157" s="129"/>
    </row>
    <row r="158">
      <c r="B158" s="129"/>
      <c r="C158" s="1"/>
      <c r="D158" s="1"/>
      <c r="E158" s="1"/>
      <c r="F158" s="1"/>
      <c r="G158" s="129"/>
      <c r="H158" s="129"/>
    </row>
    <row r="159">
      <c r="B159" s="129"/>
      <c r="C159" s="1"/>
      <c r="D159" s="1"/>
      <c r="E159" s="1"/>
      <c r="F159" s="1"/>
      <c r="G159" s="129"/>
      <c r="H159" s="129"/>
    </row>
    <row r="160">
      <c r="B160" s="129"/>
      <c r="C160" s="1"/>
      <c r="D160" s="1"/>
      <c r="E160" s="1"/>
      <c r="F160" s="1"/>
      <c r="G160" s="129"/>
      <c r="H160" s="129"/>
    </row>
    <row r="161">
      <c r="B161" s="129"/>
      <c r="C161" s="1"/>
      <c r="D161" s="1"/>
      <c r="E161" s="1"/>
      <c r="F161" s="1"/>
      <c r="G161" s="129"/>
      <c r="H161" s="129"/>
    </row>
    <row r="162">
      <c r="B162" s="129"/>
      <c r="C162" s="1"/>
      <c r="D162" s="1"/>
      <c r="E162" s="1"/>
      <c r="F162" s="1"/>
      <c r="G162" s="129"/>
      <c r="H162" s="129"/>
    </row>
    <row r="163">
      <c r="B163" s="129"/>
      <c r="C163" s="1"/>
      <c r="D163" s="1"/>
      <c r="E163" s="1"/>
      <c r="F163" s="1"/>
      <c r="G163" s="129"/>
      <c r="H163" s="129"/>
    </row>
    <row r="164">
      <c r="B164" s="129"/>
      <c r="C164" s="1"/>
      <c r="D164" s="1"/>
      <c r="E164" s="1"/>
      <c r="F164" s="1"/>
      <c r="G164" s="129"/>
      <c r="H164" s="129"/>
    </row>
    <row r="165">
      <c r="B165" s="129"/>
      <c r="C165" s="1"/>
      <c r="D165" s="1"/>
      <c r="E165" s="1"/>
      <c r="F165" s="1"/>
      <c r="G165" s="129"/>
      <c r="H165" s="129"/>
    </row>
    <row r="166">
      <c r="B166" s="129"/>
      <c r="C166" s="1"/>
      <c r="D166" s="1"/>
      <c r="E166" s="1"/>
      <c r="F166" s="1"/>
      <c r="G166" s="129"/>
      <c r="H166" s="129"/>
    </row>
    <row r="167">
      <c r="B167" s="129"/>
      <c r="C167" s="1"/>
      <c r="D167" s="1"/>
      <c r="E167" s="1"/>
      <c r="F167" s="1"/>
      <c r="G167" s="129"/>
      <c r="H167" s="129"/>
    </row>
    <row r="168">
      <c r="B168" s="129"/>
      <c r="C168" s="1"/>
      <c r="D168" s="1"/>
      <c r="E168" s="1"/>
      <c r="F168" s="1"/>
      <c r="G168" s="129"/>
      <c r="H168" s="129"/>
    </row>
    <row r="169">
      <c r="B169" s="129"/>
      <c r="C169" s="1"/>
      <c r="D169" s="1"/>
      <c r="E169" s="1"/>
      <c r="F169" s="1"/>
      <c r="G169" s="129"/>
      <c r="H169" s="129"/>
    </row>
    <row r="170">
      <c r="B170" s="129"/>
      <c r="C170" s="1"/>
      <c r="D170" s="1"/>
      <c r="E170" s="1"/>
      <c r="F170" s="1"/>
      <c r="G170" s="129"/>
      <c r="H170" s="129"/>
    </row>
    <row r="171">
      <c r="B171" s="129"/>
      <c r="C171" s="1"/>
      <c r="D171" s="1"/>
      <c r="E171" s="1"/>
      <c r="F171" s="1"/>
      <c r="G171" s="129"/>
      <c r="H171" s="129"/>
    </row>
    <row r="172">
      <c r="B172" s="129"/>
      <c r="C172" s="1"/>
      <c r="D172" s="1"/>
      <c r="E172" s="1"/>
      <c r="F172" s="1"/>
      <c r="G172" s="129"/>
      <c r="H172" s="129"/>
    </row>
    <row r="173">
      <c r="B173" s="129"/>
      <c r="C173" s="1"/>
      <c r="D173" s="1"/>
      <c r="E173" s="1"/>
      <c r="F173" s="1"/>
      <c r="G173" s="129"/>
      <c r="H173" s="129"/>
    </row>
    <row r="174">
      <c r="B174" s="129"/>
      <c r="C174" s="1"/>
      <c r="D174" s="1"/>
      <c r="E174" s="1"/>
      <c r="F174" s="1"/>
      <c r="G174" s="129"/>
      <c r="H174" s="129"/>
    </row>
    <row r="175">
      <c r="B175" s="129"/>
      <c r="C175" s="1"/>
      <c r="D175" s="1"/>
      <c r="E175" s="1"/>
      <c r="F175" s="1"/>
      <c r="G175" s="129"/>
      <c r="H175" s="129"/>
    </row>
    <row r="176">
      <c r="B176" s="129"/>
      <c r="C176" s="1"/>
      <c r="D176" s="1"/>
      <c r="E176" s="1"/>
      <c r="F176" s="1"/>
      <c r="G176" s="129"/>
      <c r="H176" s="129"/>
    </row>
    <row r="177">
      <c r="B177" s="129"/>
      <c r="C177" s="1"/>
      <c r="D177" s="1"/>
      <c r="E177" s="1"/>
      <c r="F177" s="1"/>
      <c r="G177" s="129"/>
      <c r="H177" s="129"/>
    </row>
    <row r="178">
      <c r="B178" s="129"/>
      <c r="C178" s="1"/>
      <c r="D178" s="1"/>
      <c r="E178" s="1"/>
      <c r="F178" s="1"/>
      <c r="G178" s="129"/>
      <c r="H178" s="129"/>
    </row>
    <row r="179">
      <c r="B179" s="129"/>
      <c r="C179" s="1"/>
      <c r="D179" s="1"/>
      <c r="E179" s="1"/>
      <c r="F179" s="1"/>
      <c r="G179" s="129"/>
      <c r="H179" s="129"/>
    </row>
    <row r="180">
      <c r="B180" s="129"/>
      <c r="C180" s="1"/>
      <c r="D180" s="1"/>
      <c r="E180" s="1"/>
      <c r="F180" s="1"/>
      <c r="G180" s="129"/>
      <c r="H180" s="129"/>
    </row>
    <row r="181">
      <c r="B181" s="129"/>
      <c r="C181" s="1"/>
      <c r="D181" s="1"/>
      <c r="E181" s="1"/>
      <c r="F181" s="1"/>
      <c r="G181" s="129"/>
      <c r="H181" s="129"/>
    </row>
    <row r="182">
      <c r="B182" s="129"/>
      <c r="C182" s="1"/>
      <c r="D182" s="1"/>
      <c r="E182" s="1"/>
      <c r="F182" s="1"/>
      <c r="G182" s="129"/>
      <c r="H182" s="129"/>
    </row>
    <row r="183">
      <c r="B183" s="129"/>
      <c r="C183" s="1"/>
      <c r="D183" s="1"/>
      <c r="E183" s="1"/>
      <c r="F183" s="1"/>
      <c r="G183" s="129"/>
      <c r="H183" s="129"/>
    </row>
    <row r="184">
      <c r="B184" s="129"/>
      <c r="C184" s="1"/>
      <c r="D184" s="1"/>
      <c r="E184" s="1"/>
      <c r="F184" s="1"/>
      <c r="G184" s="129"/>
      <c r="H184" s="129"/>
    </row>
    <row r="185">
      <c r="B185" s="129"/>
      <c r="C185" s="1"/>
      <c r="D185" s="1"/>
      <c r="E185" s="1"/>
      <c r="F185" s="1"/>
      <c r="G185" s="129"/>
      <c r="H185" s="129"/>
    </row>
    <row r="186">
      <c r="B186" s="129"/>
      <c r="C186" s="1"/>
      <c r="D186" s="1"/>
      <c r="E186" s="1"/>
      <c r="F186" s="1"/>
      <c r="G186" s="129"/>
      <c r="H186" s="129"/>
    </row>
    <row r="187">
      <c r="B187" s="129"/>
      <c r="C187" s="1"/>
      <c r="D187" s="1"/>
      <c r="E187" s="1"/>
      <c r="F187" s="1"/>
      <c r="G187" s="129"/>
      <c r="H187" s="129"/>
    </row>
    <row r="188">
      <c r="B188" s="129"/>
      <c r="C188" s="1"/>
      <c r="D188" s="1"/>
      <c r="E188" s="1"/>
      <c r="F188" s="1"/>
      <c r="G188" s="129"/>
      <c r="H188" s="129"/>
    </row>
    <row r="189">
      <c r="B189" s="129"/>
      <c r="C189" s="1"/>
      <c r="D189" s="1"/>
      <c r="E189" s="1"/>
      <c r="F189" s="1"/>
      <c r="G189" s="129"/>
      <c r="H189" s="129"/>
    </row>
    <row r="190">
      <c r="B190" s="129"/>
      <c r="C190" s="1"/>
      <c r="D190" s="1"/>
      <c r="E190" s="1"/>
      <c r="F190" s="1"/>
      <c r="G190" s="129"/>
      <c r="H190" s="129"/>
    </row>
    <row r="191">
      <c r="B191" s="129"/>
      <c r="C191" s="1"/>
      <c r="D191" s="1"/>
      <c r="E191" s="1"/>
      <c r="F191" s="1"/>
      <c r="G191" s="129"/>
      <c r="H191" s="129"/>
    </row>
    <row r="192">
      <c r="B192" s="129"/>
      <c r="C192" s="1"/>
      <c r="D192" s="1"/>
      <c r="E192" s="1"/>
      <c r="F192" s="1"/>
      <c r="G192" s="129"/>
      <c r="H192" s="129"/>
    </row>
    <row r="193">
      <c r="B193" s="129"/>
      <c r="C193" s="1"/>
      <c r="D193" s="1"/>
      <c r="E193" s="1"/>
      <c r="F193" s="1"/>
      <c r="G193" s="129"/>
      <c r="H193" s="129"/>
    </row>
    <row r="194">
      <c r="B194" s="129"/>
      <c r="C194" s="1"/>
      <c r="D194" s="1"/>
      <c r="E194" s="1"/>
      <c r="F194" s="1"/>
      <c r="G194" s="129"/>
      <c r="H194" s="129"/>
    </row>
    <row r="195">
      <c r="B195" s="129"/>
      <c r="C195" s="1"/>
      <c r="D195" s="1"/>
      <c r="E195" s="1"/>
      <c r="F195" s="1"/>
      <c r="G195" s="129"/>
      <c r="H195" s="129"/>
    </row>
    <row r="196">
      <c r="B196" s="129"/>
      <c r="C196" s="1"/>
      <c r="D196" s="1"/>
      <c r="E196" s="1"/>
      <c r="F196" s="1"/>
      <c r="G196" s="129"/>
      <c r="H196" s="129"/>
    </row>
    <row r="197">
      <c r="B197" s="129"/>
      <c r="C197" s="1"/>
      <c r="D197" s="1"/>
      <c r="E197" s="1"/>
      <c r="F197" s="1"/>
      <c r="G197" s="129"/>
      <c r="H197" s="129"/>
    </row>
    <row r="198">
      <c r="B198" s="129"/>
      <c r="C198" s="1"/>
      <c r="D198" s="1"/>
      <c r="E198" s="1"/>
      <c r="F198" s="1"/>
      <c r="G198" s="129"/>
      <c r="H198" s="129"/>
    </row>
    <row r="199">
      <c r="B199" s="129"/>
      <c r="C199" s="1"/>
      <c r="D199" s="1"/>
      <c r="E199" s="1"/>
      <c r="F199" s="1"/>
      <c r="G199" s="129"/>
      <c r="H199" s="129"/>
    </row>
    <row r="200">
      <c r="B200" s="129"/>
      <c r="C200" s="1"/>
      <c r="D200" s="1"/>
      <c r="E200" s="1"/>
      <c r="F200" s="1"/>
      <c r="G200" s="129"/>
      <c r="H200" s="129"/>
    </row>
    <row r="201">
      <c r="B201" s="129"/>
      <c r="C201" s="1"/>
      <c r="D201" s="1"/>
      <c r="E201" s="1"/>
      <c r="F201" s="1"/>
      <c r="G201" s="129"/>
      <c r="H201" s="129"/>
    </row>
    <row r="202">
      <c r="B202" s="129"/>
      <c r="C202" s="1"/>
      <c r="D202" s="1"/>
      <c r="E202" s="1"/>
      <c r="F202" s="1"/>
      <c r="G202" s="129"/>
      <c r="H202" s="129"/>
    </row>
    <row r="203">
      <c r="B203" s="129"/>
      <c r="C203" s="1"/>
      <c r="D203" s="1"/>
      <c r="E203" s="1"/>
      <c r="F203" s="1"/>
      <c r="G203" s="129"/>
      <c r="H203" s="129"/>
    </row>
    <row r="204">
      <c r="B204" s="129"/>
      <c r="C204" s="1"/>
      <c r="D204" s="1"/>
      <c r="E204" s="1"/>
      <c r="F204" s="1"/>
      <c r="G204" s="129"/>
      <c r="H204" s="129"/>
    </row>
    <row r="205">
      <c r="B205" s="129"/>
      <c r="C205" s="1"/>
      <c r="D205" s="1"/>
      <c r="E205" s="1"/>
      <c r="F205" s="1"/>
      <c r="G205" s="129"/>
      <c r="H205" s="129"/>
    </row>
    <row r="206">
      <c r="B206" s="129"/>
      <c r="C206" s="1"/>
      <c r="D206" s="1"/>
      <c r="E206" s="1"/>
      <c r="F206" s="1"/>
      <c r="G206" s="129"/>
      <c r="H206" s="129"/>
    </row>
    <row r="207">
      <c r="B207" s="129"/>
      <c r="C207" s="1"/>
      <c r="D207" s="1"/>
      <c r="E207" s="1"/>
      <c r="F207" s="1"/>
      <c r="G207" s="129"/>
      <c r="H207" s="129"/>
    </row>
    <row r="208">
      <c r="B208" s="129"/>
      <c r="C208" s="1"/>
      <c r="D208" s="1"/>
      <c r="E208" s="1"/>
      <c r="F208" s="1"/>
      <c r="G208" s="129"/>
      <c r="H208" s="129"/>
    </row>
    <row r="209">
      <c r="B209" s="129"/>
      <c r="C209" s="1"/>
      <c r="D209" s="1"/>
      <c r="E209" s="1"/>
      <c r="F209" s="1"/>
      <c r="G209" s="129"/>
      <c r="H209" s="129"/>
    </row>
    <row r="210">
      <c r="B210" s="129"/>
      <c r="C210" s="1"/>
      <c r="D210" s="1"/>
      <c r="E210" s="1"/>
      <c r="F210" s="1"/>
      <c r="G210" s="129"/>
      <c r="H210" s="129"/>
    </row>
    <row r="211">
      <c r="B211" s="129"/>
      <c r="C211" s="1"/>
      <c r="D211" s="1"/>
      <c r="E211" s="1"/>
      <c r="F211" s="1"/>
      <c r="G211" s="129"/>
      <c r="H211" s="129"/>
    </row>
    <row r="212">
      <c r="B212" s="129"/>
      <c r="C212" s="1"/>
      <c r="D212" s="1"/>
      <c r="E212" s="1"/>
      <c r="F212" s="1"/>
      <c r="G212" s="129"/>
      <c r="H212" s="129"/>
    </row>
    <row r="213">
      <c r="B213" s="129"/>
      <c r="C213" s="1"/>
      <c r="D213" s="1"/>
      <c r="E213" s="1"/>
      <c r="F213" s="1"/>
      <c r="G213" s="129"/>
      <c r="H213" s="129"/>
    </row>
    <row r="214">
      <c r="B214" s="129"/>
      <c r="C214" s="1"/>
      <c r="D214" s="1"/>
      <c r="E214" s="1"/>
      <c r="F214" s="1"/>
      <c r="G214" s="129"/>
      <c r="H214" s="129"/>
    </row>
    <row r="215">
      <c r="B215" s="129"/>
      <c r="C215" s="1"/>
      <c r="D215" s="1"/>
      <c r="E215" s="1"/>
      <c r="F215" s="1"/>
      <c r="G215" s="129"/>
      <c r="H215" s="129"/>
    </row>
    <row r="216">
      <c r="B216" s="129"/>
      <c r="C216" s="1"/>
      <c r="D216" s="1"/>
      <c r="E216" s="1"/>
      <c r="F216" s="1"/>
      <c r="G216" s="129"/>
      <c r="H216" s="129"/>
    </row>
    <row r="217">
      <c r="B217" s="129"/>
      <c r="C217" s="1"/>
      <c r="D217" s="1"/>
      <c r="E217" s="1"/>
      <c r="F217" s="1"/>
      <c r="G217" s="129"/>
      <c r="H217" s="129"/>
    </row>
    <row r="218">
      <c r="B218" s="129"/>
      <c r="C218" s="1"/>
      <c r="D218" s="1"/>
      <c r="E218" s="1"/>
      <c r="F218" s="1"/>
      <c r="G218" s="129"/>
      <c r="H218" s="129"/>
    </row>
    <row r="219">
      <c r="B219" s="129"/>
      <c r="C219" s="1"/>
      <c r="D219" s="1"/>
      <c r="E219" s="1"/>
      <c r="F219" s="1"/>
      <c r="G219" s="129"/>
      <c r="H219" s="129"/>
    </row>
    <row r="220">
      <c r="B220" s="129"/>
      <c r="C220" s="1"/>
      <c r="D220" s="1"/>
      <c r="E220" s="1"/>
      <c r="F220" s="1"/>
      <c r="G220" s="129"/>
      <c r="H220" s="129"/>
    </row>
    <row r="221">
      <c r="B221" s="129"/>
      <c r="C221" s="1"/>
      <c r="D221" s="1"/>
      <c r="E221" s="1"/>
      <c r="F221" s="1"/>
      <c r="G221" s="129"/>
      <c r="H221" s="129"/>
    </row>
    <row r="222">
      <c r="B222" s="129"/>
      <c r="C222" s="1"/>
      <c r="D222" s="1"/>
      <c r="E222" s="1"/>
      <c r="F222" s="1"/>
      <c r="G222" s="129"/>
      <c r="H222" s="129"/>
    </row>
    <row r="223">
      <c r="B223" s="129"/>
      <c r="C223" s="1"/>
      <c r="D223" s="1"/>
      <c r="E223" s="1"/>
      <c r="F223" s="1"/>
      <c r="G223" s="129"/>
      <c r="H223" s="129"/>
    </row>
    <row r="224">
      <c r="B224" s="129"/>
      <c r="C224" s="1"/>
      <c r="D224" s="1"/>
      <c r="E224" s="1"/>
      <c r="F224" s="1"/>
      <c r="G224" s="129"/>
      <c r="H224" s="129"/>
    </row>
    <row r="225">
      <c r="B225" s="129"/>
      <c r="C225" s="1"/>
      <c r="D225" s="1"/>
      <c r="E225" s="1"/>
      <c r="F225" s="1"/>
      <c r="G225" s="129"/>
      <c r="H225" s="129"/>
    </row>
    <row r="226">
      <c r="B226" s="129"/>
      <c r="C226" s="1"/>
      <c r="D226" s="1"/>
      <c r="E226" s="1"/>
      <c r="F226" s="1"/>
      <c r="G226" s="129"/>
      <c r="H226" s="129"/>
    </row>
    <row r="227">
      <c r="B227" s="129"/>
      <c r="C227" s="1"/>
      <c r="D227" s="1"/>
      <c r="E227" s="1"/>
      <c r="F227" s="1"/>
      <c r="G227" s="129"/>
      <c r="H227" s="129"/>
    </row>
    <row r="228">
      <c r="B228" s="129"/>
      <c r="C228" s="1"/>
      <c r="D228" s="1"/>
      <c r="E228" s="1"/>
      <c r="F228" s="1"/>
      <c r="G228" s="129"/>
      <c r="H228" s="129"/>
    </row>
    <row r="229">
      <c r="B229" s="129"/>
      <c r="C229" s="1"/>
      <c r="D229" s="1"/>
      <c r="E229" s="1"/>
      <c r="F229" s="1"/>
      <c r="G229" s="129"/>
      <c r="H229" s="129"/>
    </row>
    <row r="230">
      <c r="B230" s="129"/>
      <c r="C230" s="1"/>
      <c r="D230" s="1"/>
      <c r="E230" s="1"/>
      <c r="F230" s="1"/>
      <c r="G230" s="129"/>
      <c r="H230" s="129"/>
    </row>
    <row r="231">
      <c r="B231" s="129"/>
      <c r="C231" s="1"/>
      <c r="D231" s="1"/>
      <c r="E231" s="1"/>
      <c r="F231" s="1"/>
      <c r="G231" s="129"/>
      <c r="H231" s="129"/>
    </row>
    <row r="232">
      <c r="B232" s="129"/>
      <c r="C232" s="1"/>
      <c r="D232" s="1"/>
      <c r="E232" s="1"/>
      <c r="F232" s="1"/>
      <c r="G232" s="129"/>
      <c r="H232" s="129"/>
    </row>
    <row r="233">
      <c r="B233" s="129"/>
      <c r="C233" s="1"/>
      <c r="D233" s="1"/>
      <c r="E233" s="1"/>
      <c r="F233" s="1"/>
      <c r="G233" s="129"/>
      <c r="H233" s="129"/>
    </row>
    <row r="234">
      <c r="B234" s="129"/>
      <c r="C234" s="1"/>
      <c r="D234" s="1"/>
      <c r="E234" s="1"/>
      <c r="F234" s="1"/>
      <c r="G234" s="129"/>
      <c r="H234" s="129"/>
    </row>
    <row r="235">
      <c r="B235" s="129"/>
      <c r="C235" s="1"/>
      <c r="D235" s="1"/>
      <c r="E235" s="1"/>
      <c r="F235" s="1"/>
      <c r="G235" s="129"/>
      <c r="H235" s="129"/>
    </row>
    <row r="236">
      <c r="B236" s="129"/>
      <c r="C236" s="1"/>
      <c r="D236" s="1"/>
      <c r="E236" s="1"/>
      <c r="F236" s="1"/>
      <c r="G236" s="129"/>
      <c r="H236" s="129"/>
    </row>
    <row r="237">
      <c r="B237" s="129"/>
      <c r="C237" s="1"/>
      <c r="D237" s="1"/>
      <c r="E237" s="1"/>
      <c r="F237" s="1"/>
      <c r="G237" s="129"/>
      <c r="H237" s="129"/>
    </row>
    <row r="238">
      <c r="B238" s="129"/>
      <c r="C238" s="1"/>
      <c r="D238" s="1"/>
      <c r="E238" s="1"/>
      <c r="F238" s="1"/>
      <c r="G238" s="129"/>
      <c r="H238" s="129"/>
    </row>
    <row r="239">
      <c r="B239" s="129"/>
      <c r="C239" s="1"/>
      <c r="D239" s="1"/>
      <c r="E239" s="1"/>
      <c r="F239" s="1"/>
      <c r="G239" s="129"/>
      <c r="H239" s="129"/>
    </row>
    <row r="240">
      <c r="B240" s="129"/>
      <c r="C240" s="1"/>
      <c r="D240" s="1"/>
      <c r="E240" s="1"/>
      <c r="F240" s="1"/>
      <c r="G240" s="129"/>
      <c r="H240" s="129"/>
    </row>
    <row r="241">
      <c r="B241" s="129"/>
      <c r="C241" s="1"/>
      <c r="D241" s="1"/>
      <c r="E241" s="1"/>
      <c r="F241" s="1"/>
      <c r="G241" s="129"/>
      <c r="H241" s="129"/>
    </row>
    <row r="242">
      <c r="B242" s="129"/>
      <c r="C242" s="1"/>
      <c r="D242" s="1"/>
      <c r="E242" s="1"/>
      <c r="F242" s="1"/>
      <c r="G242" s="129"/>
      <c r="H242" s="129"/>
    </row>
    <row r="243">
      <c r="B243" s="129"/>
      <c r="C243" s="1"/>
      <c r="D243" s="1"/>
      <c r="E243" s="1"/>
      <c r="F243" s="1"/>
      <c r="G243" s="129"/>
      <c r="H243" s="129"/>
    </row>
    <row r="244">
      <c r="B244" s="129"/>
      <c r="C244" s="1"/>
      <c r="D244" s="1"/>
      <c r="E244" s="1"/>
      <c r="F244" s="1"/>
      <c r="G244" s="129"/>
      <c r="H244" s="129"/>
    </row>
    <row r="245">
      <c r="B245" s="129"/>
      <c r="C245" s="1"/>
      <c r="D245" s="1"/>
      <c r="E245" s="1"/>
      <c r="F245" s="1"/>
      <c r="G245" s="129"/>
      <c r="H245" s="129"/>
    </row>
    <row r="246">
      <c r="B246" s="129"/>
      <c r="C246" s="1"/>
      <c r="D246" s="1"/>
      <c r="E246" s="1"/>
      <c r="F246" s="1"/>
      <c r="G246" s="129"/>
      <c r="H246" s="129"/>
    </row>
    <row r="247">
      <c r="B247" s="129"/>
      <c r="C247" s="1"/>
      <c r="D247" s="1"/>
      <c r="E247" s="1"/>
      <c r="F247" s="1"/>
      <c r="G247" s="129"/>
      <c r="H247" s="129"/>
    </row>
    <row r="248">
      <c r="B248" s="129"/>
      <c r="C248" s="1"/>
      <c r="D248" s="1"/>
      <c r="E248" s="1"/>
      <c r="F248" s="1"/>
      <c r="G248" s="129"/>
      <c r="H248" s="129"/>
    </row>
    <row r="249">
      <c r="B249" s="129"/>
      <c r="C249" s="1"/>
      <c r="D249" s="1"/>
      <c r="E249" s="1"/>
      <c r="F249" s="1"/>
      <c r="G249" s="129"/>
      <c r="H249" s="129"/>
    </row>
    <row r="250">
      <c r="B250" s="129"/>
      <c r="C250" s="1"/>
      <c r="D250" s="1"/>
      <c r="E250" s="1"/>
      <c r="F250" s="1"/>
      <c r="G250" s="129"/>
      <c r="H250" s="129"/>
    </row>
    <row r="251">
      <c r="B251" s="129"/>
      <c r="C251" s="1"/>
      <c r="D251" s="1"/>
      <c r="E251" s="1"/>
      <c r="F251" s="1"/>
      <c r="G251" s="129"/>
      <c r="H251" s="129"/>
    </row>
    <row r="252">
      <c r="B252" s="129"/>
      <c r="C252" s="1"/>
      <c r="D252" s="1"/>
      <c r="E252" s="1"/>
      <c r="F252" s="1"/>
      <c r="G252" s="129"/>
      <c r="H252" s="129"/>
    </row>
    <row r="253">
      <c r="B253" s="129"/>
      <c r="C253" s="1"/>
      <c r="D253" s="1"/>
      <c r="E253" s="1"/>
      <c r="F253" s="1"/>
      <c r="G253" s="129"/>
      <c r="H253" s="129"/>
    </row>
    <row r="254">
      <c r="B254" s="129"/>
      <c r="C254" s="1"/>
      <c r="D254" s="1"/>
      <c r="E254" s="1"/>
      <c r="F254" s="1"/>
      <c r="G254" s="129"/>
      <c r="H254" s="129"/>
    </row>
    <row r="255">
      <c r="B255" s="129"/>
      <c r="C255" s="1"/>
      <c r="D255" s="1"/>
      <c r="E255" s="1"/>
      <c r="F255" s="1"/>
      <c r="G255" s="129"/>
      <c r="H255" s="129"/>
    </row>
    <row r="256">
      <c r="B256" s="129"/>
      <c r="C256" s="1"/>
      <c r="D256" s="1"/>
      <c r="E256" s="1"/>
      <c r="F256" s="1"/>
      <c r="G256" s="129"/>
      <c r="H256" s="129"/>
    </row>
    <row r="257">
      <c r="B257" s="129"/>
      <c r="C257" s="1"/>
      <c r="D257" s="1"/>
      <c r="E257" s="1"/>
      <c r="F257" s="1"/>
      <c r="G257" s="129"/>
      <c r="H257" s="129"/>
    </row>
    <row r="258">
      <c r="B258" s="129"/>
      <c r="C258" s="1"/>
      <c r="D258" s="1"/>
      <c r="E258" s="1"/>
      <c r="F258" s="1"/>
      <c r="G258" s="129"/>
      <c r="H258" s="129"/>
    </row>
    <row r="259">
      <c r="B259" s="129"/>
      <c r="C259" s="1"/>
      <c r="D259" s="1"/>
      <c r="E259" s="1"/>
      <c r="F259" s="1"/>
      <c r="G259" s="129"/>
      <c r="H259" s="129"/>
    </row>
    <row r="260">
      <c r="B260" s="129"/>
      <c r="C260" s="1"/>
      <c r="D260" s="1"/>
      <c r="E260" s="1"/>
      <c r="F260" s="1"/>
      <c r="G260" s="129"/>
      <c r="H260" s="129"/>
    </row>
    <row r="261">
      <c r="B261" s="129"/>
      <c r="C261" s="1"/>
      <c r="D261" s="1"/>
      <c r="E261" s="1"/>
      <c r="F261" s="1"/>
      <c r="G261" s="129"/>
      <c r="H261" s="129"/>
    </row>
    <row r="262">
      <c r="B262" s="129"/>
      <c r="C262" s="1"/>
      <c r="D262" s="1"/>
      <c r="E262" s="1"/>
      <c r="F262" s="1"/>
      <c r="G262" s="129"/>
      <c r="H262" s="129"/>
    </row>
    <row r="263">
      <c r="B263" s="129"/>
      <c r="C263" s="1"/>
      <c r="D263" s="1"/>
      <c r="E263" s="1"/>
      <c r="F263" s="1"/>
      <c r="G263" s="129"/>
      <c r="H263" s="129"/>
    </row>
    <row r="264">
      <c r="B264" s="129"/>
      <c r="C264" s="1"/>
      <c r="D264" s="1"/>
      <c r="E264" s="1"/>
      <c r="F264" s="1"/>
      <c r="G264" s="129"/>
      <c r="H264" s="129"/>
    </row>
    <row r="265">
      <c r="B265" s="129"/>
      <c r="C265" s="1"/>
      <c r="D265" s="1"/>
      <c r="E265" s="1"/>
      <c r="F265" s="1"/>
      <c r="G265" s="129"/>
      <c r="H265" s="129"/>
    </row>
    <row r="266">
      <c r="B266" s="129"/>
      <c r="C266" s="1"/>
      <c r="D266" s="1"/>
      <c r="E266" s="1"/>
      <c r="F266" s="1"/>
      <c r="G266" s="129"/>
      <c r="H266" s="129"/>
    </row>
    <row r="267">
      <c r="B267" s="129"/>
      <c r="C267" s="1"/>
      <c r="D267" s="1"/>
      <c r="E267" s="1"/>
      <c r="F267" s="1"/>
      <c r="G267" s="129"/>
      <c r="H267" s="129"/>
    </row>
    <row r="268">
      <c r="B268" s="129"/>
      <c r="C268" s="1"/>
      <c r="D268" s="1"/>
      <c r="E268" s="1"/>
      <c r="F268" s="1"/>
      <c r="G268" s="129"/>
      <c r="H268" s="129"/>
    </row>
    <row r="269">
      <c r="B269" s="129"/>
      <c r="C269" s="1"/>
      <c r="D269" s="1"/>
      <c r="E269" s="1"/>
      <c r="F269" s="1"/>
      <c r="G269" s="129"/>
      <c r="H269" s="129"/>
    </row>
    <row r="270">
      <c r="B270" s="129"/>
      <c r="C270" s="1"/>
      <c r="D270" s="1"/>
      <c r="E270" s="1"/>
      <c r="F270" s="1"/>
      <c r="G270" s="129"/>
      <c r="H270" s="129"/>
    </row>
    <row r="271">
      <c r="B271" s="129"/>
      <c r="C271" s="1"/>
      <c r="D271" s="1"/>
      <c r="E271" s="1"/>
      <c r="F271" s="1"/>
      <c r="G271" s="129"/>
      <c r="H271" s="129"/>
    </row>
    <row r="272">
      <c r="B272" s="129"/>
      <c r="C272" s="1"/>
      <c r="D272" s="1"/>
      <c r="E272" s="1"/>
      <c r="F272" s="1"/>
      <c r="G272" s="129"/>
      <c r="H272" s="129"/>
    </row>
    <row r="273">
      <c r="B273" s="129"/>
      <c r="C273" s="1"/>
      <c r="D273" s="1"/>
      <c r="E273" s="1"/>
      <c r="F273" s="1"/>
      <c r="G273" s="129"/>
      <c r="H273" s="129"/>
    </row>
    <row r="274">
      <c r="B274" s="129"/>
      <c r="C274" s="1"/>
      <c r="D274" s="1"/>
      <c r="E274" s="1"/>
      <c r="F274" s="1"/>
      <c r="G274" s="129"/>
      <c r="H274" s="129"/>
    </row>
    <row r="275">
      <c r="B275" s="129"/>
      <c r="C275" s="1"/>
      <c r="D275" s="1"/>
      <c r="E275" s="1"/>
      <c r="F275" s="1"/>
      <c r="G275" s="129"/>
      <c r="H275" s="129"/>
    </row>
    <row r="276">
      <c r="B276" s="129"/>
      <c r="C276" s="1"/>
      <c r="D276" s="1"/>
      <c r="E276" s="1"/>
      <c r="F276" s="1"/>
      <c r="G276" s="129"/>
      <c r="H276" s="129"/>
    </row>
    <row r="277">
      <c r="B277" s="129"/>
      <c r="C277" s="1"/>
      <c r="D277" s="1"/>
      <c r="E277" s="1"/>
      <c r="F277" s="1"/>
      <c r="G277" s="129"/>
      <c r="H277" s="129"/>
    </row>
    <row r="278">
      <c r="B278" s="129"/>
      <c r="C278" s="1"/>
      <c r="D278" s="1"/>
      <c r="E278" s="1"/>
      <c r="F278" s="1"/>
      <c r="G278" s="129"/>
      <c r="H278" s="129"/>
    </row>
    <row r="279">
      <c r="B279" s="129"/>
      <c r="C279" s="1"/>
      <c r="D279" s="1"/>
      <c r="E279" s="1"/>
      <c r="F279" s="1"/>
      <c r="G279" s="129"/>
      <c r="H279" s="129"/>
    </row>
    <row r="280">
      <c r="B280" s="129"/>
      <c r="C280" s="1"/>
      <c r="D280" s="1"/>
      <c r="E280" s="1"/>
      <c r="F280" s="1"/>
      <c r="G280" s="129"/>
      <c r="H280" s="129"/>
    </row>
    <row r="281">
      <c r="B281" s="129"/>
      <c r="C281" s="1"/>
      <c r="D281" s="1"/>
      <c r="E281" s="1"/>
      <c r="F281" s="1"/>
      <c r="G281" s="129"/>
      <c r="H281" s="129"/>
    </row>
    <row r="282">
      <c r="B282" s="129"/>
      <c r="C282" s="1"/>
      <c r="D282" s="1"/>
      <c r="E282" s="1"/>
      <c r="F282" s="1"/>
      <c r="G282" s="129"/>
      <c r="H282" s="129"/>
    </row>
    <row r="283">
      <c r="B283" s="129"/>
      <c r="C283" s="1"/>
      <c r="D283" s="1"/>
      <c r="E283" s="1"/>
      <c r="F283" s="1"/>
      <c r="G283" s="129"/>
      <c r="H283" s="129"/>
    </row>
    <row r="284">
      <c r="B284" s="129"/>
      <c r="C284" s="1"/>
      <c r="D284" s="1"/>
      <c r="E284" s="1"/>
      <c r="F284" s="1"/>
      <c r="G284" s="129"/>
      <c r="H284" s="129"/>
    </row>
    <row r="285">
      <c r="B285" s="129"/>
      <c r="C285" s="1"/>
      <c r="D285" s="1"/>
      <c r="E285" s="1"/>
      <c r="F285" s="1"/>
      <c r="G285" s="129"/>
      <c r="H285" s="129"/>
    </row>
    <row r="286">
      <c r="B286" s="129"/>
      <c r="C286" s="1"/>
      <c r="D286" s="1"/>
      <c r="E286" s="1"/>
      <c r="F286" s="1"/>
      <c r="G286" s="129"/>
      <c r="H286" s="129"/>
    </row>
    <row r="287">
      <c r="B287" s="129"/>
      <c r="C287" s="1"/>
      <c r="D287" s="1"/>
      <c r="E287" s="1"/>
      <c r="F287" s="1"/>
      <c r="G287" s="129"/>
      <c r="H287" s="129"/>
    </row>
    <row r="288">
      <c r="B288" s="129"/>
      <c r="C288" s="1"/>
      <c r="D288" s="1"/>
      <c r="E288" s="1"/>
      <c r="F288" s="1"/>
      <c r="G288" s="129"/>
      <c r="H288" s="129"/>
    </row>
    <row r="289">
      <c r="B289" s="129"/>
      <c r="C289" s="1"/>
      <c r="D289" s="1"/>
      <c r="E289" s="1"/>
      <c r="F289" s="1"/>
      <c r="G289" s="129"/>
      <c r="H289" s="129"/>
    </row>
    <row r="290">
      <c r="B290" s="129"/>
      <c r="C290" s="1"/>
      <c r="D290" s="1"/>
      <c r="E290" s="1"/>
      <c r="F290" s="1"/>
      <c r="G290" s="129"/>
      <c r="H290" s="129"/>
    </row>
    <row r="291">
      <c r="B291" s="129"/>
      <c r="C291" s="1"/>
      <c r="D291" s="1"/>
      <c r="E291" s="1"/>
      <c r="F291" s="1"/>
      <c r="G291" s="129"/>
      <c r="H291" s="129"/>
    </row>
    <row r="292">
      <c r="B292" s="129"/>
      <c r="C292" s="1"/>
      <c r="D292" s="1"/>
      <c r="E292" s="1"/>
      <c r="F292" s="1"/>
      <c r="G292" s="129"/>
      <c r="H292" s="129"/>
    </row>
    <row r="293">
      <c r="B293" s="129"/>
      <c r="C293" s="1"/>
      <c r="D293" s="1"/>
      <c r="E293" s="1"/>
      <c r="F293" s="1"/>
      <c r="G293" s="129"/>
      <c r="H293" s="129"/>
    </row>
    <row r="294">
      <c r="B294" s="129"/>
      <c r="C294" s="1"/>
      <c r="D294" s="1"/>
      <c r="E294" s="1"/>
      <c r="F294" s="1"/>
      <c r="G294" s="129"/>
      <c r="H294" s="129"/>
    </row>
    <row r="295">
      <c r="B295" s="129"/>
      <c r="C295" s="1"/>
      <c r="D295" s="1"/>
      <c r="E295" s="1"/>
      <c r="F295" s="1"/>
      <c r="G295" s="129"/>
      <c r="H295" s="129"/>
    </row>
    <row r="296">
      <c r="B296" s="129"/>
      <c r="C296" s="1"/>
      <c r="D296" s="1"/>
      <c r="E296" s="1"/>
      <c r="F296" s="1"/>
      <c r="G296" s="129"/>
      <c r="H296" s="129"/>
    </row>
    <row r="297">
      <c r="B297" s="129"/>
      <c r="C297" s="1"/>
      <c r="D297" s="1"/>
      <c r="E297" s="1"/>
      <c r="F297" s="1"/>
      <c r="G297" s="129"/>
      <c r="H297" s="129"/>
    </row>
    <row r="298">
      <c r="B298" s="129"/>
      <c r="C298" s="1"/>
      <c r="D298" s="1"/>
      <c r="E298" s="1"/>
      <c r="F298" s="1"/>
      <c r="G298" s="129"/>
      <c r="H298" s="129"/>
    </row>
    <row r="299">
      <c r="B299" s="129"/>
      <c r="C299" s="1"/>
      <c r="D299" s="1"/>
      <c r="E299" s="1"/>
      <c r="F299" s="1"/>
      <c r="G299" s="129"/>
      <c r="H299" s="129"/>
    </row>
    <row r="300">
      <c r="B300" s="129"/>
      <c r="C300" s="1"/>
      <c r="D300" s="1"/>
      <c r="E300" s="1"/>
      <c r="F300" s="1"/>
      <c r="G300" s="129"/>
      <c r="H300" s="129"/>
    </row>
    <row r="301">
      <c r="B301" s="129"/>
      <c r="C301" s="1"/>
      <c r="D301" s="1"/>
      <c r="E301" s="1"/>
      <c r="F301" s="1"/>
      <c r="G301" s="129"/>
      <c r="H301" s="129"/>
    </row>
    <row r="302">
      <c r="B302" s="129"/>
      <c r="C302" s="1"/>
      <c r="D302" s="1"/>
      <c r="E302" s="1"/>
      <c r="F302" s="1"/>
      <c r="G302" s="129"/>
      <c r="H302" s="129"/>
    </row>
    <row r="303">
      <c r="B303" s="129"/>
      <c r="C303" s="1"/>
      <c r="D303" s="1"/>
      <c r="E303" s="1"/>
      <c r="F303" s="1"/>
      <c r="G303" s="129"/>
      <c r="H303" s="129"/>
    </row>
    <row r="304">
      <c r="B304" s="129"/>
      <c r="C304" s="1"/>
      <c r="D304" s="1"/>
      <c r="E304" s="1"/>
      <c r="F304" s="1"/>
      <c r="G304" s="129"/>
      <c r="H304" s="129"/>
    </row>
    <row r="305">
      <c r="B305" s="129"/>
      <c r="C305" s="1"/>
      <c r="D305" s="1"/>
      <c r="E305" s="1"/>
      <c r="F305" s="1"/>
      <c r="G305" s="129"/>
      <c r="H305" s="129"/>
    </row>
    <row r="306">
      <c r="B306" s="129"/>
      <c r="C306" s="1"/>
      <c r="D306" s="1"/>
      <c r="E306" s="1"/>
      <c r="F306" s="1"/>
      <c r="G306" s="129"/>
      <c r="H306" s="129"/>
    </row>
    <row r="307">
      <c r="B307" s="129"/>
      <c r="C307" s="1"/>
      <c r="D307" s="1"/>
      <c r="E307" s="1"/>
      <c r="F307" s="1"/>
      <c r="G307" s="129"/>
      <c r="H307" s="129"/>
    </row>
    <row r="308">
      <c r="B308" s="129"/>
      <c r="C308" s="1"/>
      <c r="D308" s="1"/>
      <c r="E308" s="1"/>
      <c r="F308" s="1"/>
      <c r="G308" s="129"/>
      <c r="H308" s="129"/>
    </row>
    <row r="309">
      <c r="B309" s="129"/>
      <c r="C309" s="1"/>
      <c r="D309" s="1"/>
      <c r="E309" s="1"/>
      <c r="F309" s="1"/>
      <c r="G309" s="129"/>
      <c r="H309" s="129"/>
    </row>
    <row r="310">
      <c r="B310" s="129"/>
      <c r="C310" s="1"/>
      <c r="D310" s="1"/>
      <c r="E310" s="1"/>
      <c r="F310" s="1"/>
      <c r="G310" s="129"/>
      <c r="H310" s="129"/>
    </row>
    <row r="311">
      <c r="B311" s="129"/>
      <c r="C311" s="1"/>
      <c r="D311" s="1"/>
      <c r="E311" s="1"/>
      <c r="F311" s="1"/>
      <c r="G311" s="129"/>
      <c r="H311" s="129"/>
    </row>
    <row r="312">
      <c r="B312" s="129"/>
      <c r="C312" s="1"/>
      <c r="D312" s="1"/>
      <c r="E312" s="1"/>
      <c r="F312" s="1"/>
      <c r="G312" s="129"/>
      <c r="H312" s="129"/>
    </row>
    <row r="313">
      <c r="B313" s="129"/>
      <c r="C313" s="1"/>
      <c r="D313" s="1"/>
      <c r="E313" s="1"/>
      <c r="F313" s="1"/>
      <c r="G313" s="129"/>
      <c r="H313" s="129"/>
    </row>
    <row r="314">
      <c r="B314" s="129"/>
      <c r="C314" s="1"/>
      <c r="D314" s="1"/>
      <c r="E314" s="1"/>
      <c r="F314" s="1"/>
      <c r="G314" s="129"/>
      <c r="H314" s="129"/>
    </row>
    <row r="315">
      <c r="B315" s="129"/>
      <c r="C315" s="1"/>
      <c r="D315" s="1"/>
      <c r="E315" s="1"/>
      <c r="F315" s="1"/>
      <c r="G315" s="129"/>
      <c r="H315" s="129"/>
    </row>
    <row r="316">
      <c r="B316" s="129"/>
      <c r="C316" s="1"/>
      <c r="D316" s="1"/>
      <c r="E316" s="1"/>
      <c r="F316" s="1"/>
      <c r="G316" s="129"/>
      <c r="H316" s="129"/>
    </row>
    <row r="317">
      <c r="B317" s="129"/>
      <c r="C317" s="1"/>
      <c r="D317" s="1"/>
      <c r="E317" s="1"/>
      <c r="F317" s="1"/>
      <c r="G317" s="129"/>
      <c r="H317" s="129"/>
    </row>
    <row r="318">
      <c r="B318" s="129"/>
      <c r="C318" s="1"/>
      <c r="D318" s="1"/>
      <c r="E318" s="1"/>
      <c r="F318" s="1"/>
      <c r="G318" s="129"/>
      <c r="H318" s="129"/>
    </row>
    <row r="319">
      <c r="B319" s="129"/>
      <c r="C319" s="1"/>
      <c r="D319" s="1"/>
      <c r="E319" s="1"/>
      <c r="F319" s="1"/>
      <c r="G319" s="129"/>
      <c r="H319" s="129"/>
    </row>
    <row r="320">
      <c r="B320" s="129"/>
      <c r="C320" s="1"/>
      <c r="D320" s="1"/>
      <c r="E320" s="1"/>
      <c r="F320" s="1"/>
      <c r="G320" s="129"/>
      <c r="H320" s="129"/>
    </row>
    <row r="321">
      <c r="B321" s="129"/>
      <c r="C321" s="1"/>
      <c r="D321" s="1"/>
      <c r="E321" s="1"/>
      <c r="F321" s="1"/>
      <c r="G321" s="129"/>
      <c r="H321" s="129"/>
    </row>
    <row r="322">
      <c r="B322" s="129"/>
      <c r="C322" s="1"/>
      <c r="D322" s="1"/>
      <c r="E322" s="1"/>
      <c r="F322" s="1"/>
      <c r="G322" s="129"/>
      <c r="H322" s="129"/>
    </row>
    <row r="323">
      <c r="B323" s="129"/>
      <c r="C323" s="1"/>
      <c r="D323" s="1"/>
      <c r="E323" s="1"/>
      <c r="F323" s="1"/>
      <c r="G323" s="129"/>
      <c r="H323" s="129"/>
    </row>
    <row r="324">
      <c r="B324" s="129"/>
      <c r="C324" s="1"/>
      <c r="D324" s="1"/>
      <c r="E324" s="1"/>
      <c r="F324" s="1"/>
      <c r="G324" s="129"/>
      <c r="H324" s="129"/>
    </row>
    <row r="325">
      <c r="B325" s="129"/>
      <c r="C325" s="1"/>
      <c r="D325" s="1"/>
      <c r="E325" s="1"/>
      <c r="F325" s="1"/>
      <c r="G325" s="129"/>
      <c r="H325" s="129"/>
    </row>
    <row r="326">
      <c r="B326" s="129"/>
      <c r="C326" s="1"/>
      <c r="D326" s="1"/>
      <c r="E326" s="1"/>
      <c r="F326" s="1"/>
      <c r="G326" s="129"/>
      <c r="H326" s="129"/>
    </row>
    <row r="327">
      <c r="B327" s="129"/>
      <c r="C327" s="1"/>
      <c r="D327" s="1"/>
      <c r="E327" s="1"/>
      <c r="F327" s="1"/>
      <c r="G327" s="129"/>
      <c r="H327" s="129"/>
    </row>
    <row r="328">
      <c r="B328" s="129"/>
      <c r="C328" s="1"/>
      <c r="D328" s="1"/>
      <c r="E328" s="1"/>
      <c r="F328" s="1"/>
      <c r="G328" s="129"/>
      <c r="H328" s="129"/>
    </row>
    <row r="329">
      <c r="B329" s="129"/>
      <c r="C329" s="1"/>
      <c r="D329" s="1"/>
      <c r="E329" s="1"/>
      <c r="F329" s="1"/>
      <c r="G329" s="129"/>
      <c r="H329" s="129"/>
    </row>
    <row r="330">
      <c r="B330" s="129"/>
      <c r="C330" s="1"/>
      <c r="D330" s="1"/>
      <c r="E330" s="1"/>
      <c r="F330" s="1"/>
      <c r="G330" s="129"/>
      <c r="H330" s="129"/>
    </row>
    <row r="331">
      <c r="B331" s="129"/>
      <c r="C331" s="1"/>
      <c r="D331" s="1"/>
      <c r="E331" s="1"/>
      <c r="F331" s="1"/>
      <c r="G331" s="129"/>
      <c r="H331" s="129"/>
    </row>
    <row r="332">
      <c r="B332" s="129"/>
      <c r="C332" s="1"/>
      <c r="D332" s="1"/>
      <c r="E332" s="1"/>
      <c r="F332" s="1"/>
      <c r="G332" s="129"/>
      <c r="H332" s="129"/>
    </row>
    <row r="333">
      <c r="B333" s="129"/>
      <c r="C333" s="1"/>
      <c r="D333" s="1"/>
      <c r="E333" s="1"/>
      <c r="F333" s="1"/>
      <c r="G333" s="129"/>
      <c r="H333" s="129"/>
    </row>
    <row r="334">
      <c r="B334" s="129"/>
      <c r="C334" s="1"/>
      <c r="D334" s="1"/>
      <c r="E334" s="1"/>
      <c r="F334" s="1"/>
      <c r="G334" s="129"/>
      <c r="H334" s="129"/>
    </row>
    <row r="335">
      <c r="B335" s="129"/>
      <c r="C335" s="1"/>
      <c r="D335" s="1"/>
      <c r="E335" s="1"/>
      <c r="F335" s="1"/>
      <c r="G335" s="129"/>
      <c r="H335" s="129"/>
    </row>
    <row r="336">
      <c r="B336" s="129"/>
      <c r="C336" s="1"/>
      <c r="D336" s="1"/>
      <c r="E336" s="1"/>
      <c r="F336" s="1"/>
      <c r="G336" s="129"/>
      <c r="H336" s="129"/>
    </row>
    <row r="337">
      <c r="B337" s="129"/>
      <c r="C337" s="1"/>
      <c r="D337" s="1"/>
      <c r="E337" s="1"/>
      <c r="F337" s="1"/>
      <c r="G337" s="129"/>
      <c r="H337" s="129"/>
    </row>
    <row r="338">
      <c r="B338" s="129"/>
      <c r="C338" s="1"/>
      <c r="D338" s="1"/>
      <c r="E338" s="1"/>
      <c r="F338" s="1"/>
      <c r="G338" s="129"/>
      <c r="H338" s="129"/>
    </row>
    <row r="339">
      <c r="B339" s="129"/>
      <c r="C339" s="1"/>
      <c r="D339" s="1"/>
      <c r="E339" s="1"/>
      <c r="F339" s="1"/>
      <c r="G339" s="129"/>
      <c r="H339" s="129"/>
    </row>
    <row r="340">
      <c r="B340" s="129"/>
      <c r="C340" s="1"/>
      <c r="D340" s="1"/>
      <c r="E340" s="1"/>
      <c r="F340" s="1"/>
      <c r="G340" s="129"/>
      <c r="H340" s="129"/>
    </row>
    <row r="341">
      <c r="B341" s="129"/>
      <c r="C341" s="1"/>
      <c r="D341" s="1"/>
      <c r="E341" s="1"/>
      <c r="F341" s="1"/>
      <c r="G341" s="129"/>
      <c r="H341" s="129"/>
    </row>
    <row r="342">
      <c r="B342" s="129"/>
      <c r="C342" s="1"/>
      <c r="D342" s="1"/>
      <c r="E342" s="1"/>
      <c r="F342" s="1"/>
      <c r="G342" s="129"/>
      <c r="H342" s="129"/>
    </row>
    <row r="343">
      <c r="B343" s="129"/>
      <c r="C343" s="1"/>
      <c r="D343" s="1"/>
      <c r="E343" s="1"/>
      <c r="F343" s="1"/>
      <c r="G343" s="129"/>
      <c r="H343" s="129"/>
    </row>
    <row r="344">
      <c r="B344" s="129"/>
      <c r="C344" s="1"/>
      <c r="D344" s="1"/>
      <c r="E344" s="1"/>
      <c r="F344" s="1"/>
      <c r="G344" s="129"/>
      <c r="H344" s="129"/>
    </row>
    <row r="345">
      <c r="B345" s="129"/>
      <c r="C345" s="1"/>
      <c r="D345" s="1"/>
      <c r="E345" s="1"/>
      <c r="F345" s="1"/>
      <c r="G345" s="129"/>
      <c r="H345" s="129"/>
    </row>
    <row r="346">
      <c r="B346" s="129"/>
      <c r="C346" s="1"/>
      <c r="D346" s="1"/>
      <c r="E346" s="1"/>
      <c r="F346" s="1"/>
      <c r="G346" s="129"/>
      <c r="H346" s="129"/>
    </row>
    <row r="347">
      <c r="B347" s="129"/>
      <c r="C347" s="1"/>
      <c r="D347" s="1"/>
      <c r="E347" s="1"/>
      <c r="F347" s="1"/>
      <c r="G347" s="129"/>
      <c r="H347" s="129"/>
    </row>
    <row r="348">
      <c r="B348" s="129"/>
      <c r="C348" s="1"/>
      <c r="D348" s="1"/>
      <c r="E348" s="1"/>
      <c r="F348" s="1"/>
      <c r="G348" s="129"/>
      <c r="H348" s="129"/>
    </row>
    <row r="349">
      <c r="B349" s="129"/>
      <c r="C349" s="1"/>
      <c r="D349" s="1"/>
      <c r="E349" s="1"/>
      <c r="F349" s="1"/>
      <c r="G349" s="129"/>
      <c r="H349" s="129"/>
    </row>
    <row r="350">
      <c r="B350" s="129"/>
      <c r="C350" s="1"/>
      <c r="D350" s="1"/>
      <c r="E350" s="1"/>
      <c r="F350" s="1"/>
      <c r="G350" s="129"/>
      <c r="H350" s="129"/>
    </row>
    <row r="351">
      <c r="B351" s="129"/>
      <c r="C351" s="1"/>
      <c r="D351" s="1"/>
      <c r="E351" s="1"/>
      <c r="F351" s="1"/>
      <c r="G351" s="129"/>
      <c r="H351" s="129"/>
    </row>
    <row r="352">
      <c r="B352" s="129"/>
      <c r="C352" s="1"/>
      <c r="D352" s="1"/>
      <c r="E352" s="1"/>
      <c r="F352" s="1"/>
      <c r="G352" s="129"/>
      <c r="H352" s="129"/>
    </row>
    <row r="353">
      <c r="B353" s="129"/>
      <c r="C353" s="1"/>
      <c r="D353" s="1"/>
      <c r="E353" s="1"/>
      <c r="F353" s="1"/>
      <c r="G353" s="129"/>
      <c r="H353" s="129"/>
    </row>
    <row r="354">
      <c r="B354" s="129"/>
      <c r="C354" s="1"/>
      <c r="D354" s="1"/>
      <c r="E354" s="1"/>
      <c r="F354" s="1"/>
      <c r="G354" s="129"/>
      <c r="H354" s="129"/>
    </row>
    <row r="355">
      <c r="B355" s="129"/>
      <c r="C355" s="1"/>
      <c r="D355" s="1"/>
      <c r="E355" s="1"/>
      <c r="F355" s="1"/>
      <c r="G355" s="129"/>
      <c r="H355" s="129"/>
    </row>
    <row r="356">
      <c r="B356" s="129"/>
      <c r="C356" s="1"/>
      <c r="D356" s="1"/>
      <c r="E356" s="1"/>
      <c r="F356" s="1"/>
      <c r="G356" s="129"/>
      <c r="H356" s="129"/>
    </row>
    <row r="357">
      <c r="B357" s="129"/>
      <c r="C357" s="1"/>
      <c r="D357" s="1"/>
      <c r="E357" s="1"/>
      <c r="F357" s="1"/>
      <c r="G357" s="129"/>
      <c r="H357" s="129"/>
    </row>
    <row r="358">
      <c r="B358" s="129"/>
      <c r="C358" s="1"/>
      <c r="D358" s="1"/>
      <c r="E358" s="1"/>
      <c r="F358" s="1"/>
      <c r="G358" s="129"/>
      <c r="H358" s="129"/>
    </row>
    <row r="359">
      <c r="B359" s="129"/>
      <c r="C359" s="1"/>
      <c r="D359" s="1"/>
      <c r="E359" s="1"/>
      <c r="F359" s="1"/>
      <c r="G359" s="129"/>
      <c r="H359" s="129"/>
    </row>
    <row r="360">
      <c r="B360" s="129"/>
      <c r="C360" s="1"/>
      <c r="D360" s="1"/>
      <c r="E360" s="1"/>
      <c r="F360" s="1"/>
      <c r="G360" s="129"/>
      <c r="H360" s="129"/>
    </row>
    <row r="361">
      <c r="B361" s="129"/>
      <c r="C361" s="1"/>
      <c r="D361" s="1"/>
      <c r="E361" s="1"/>
      <c r="F361" s="1"/>
      <c r="G361" s="129"/>
      <c r="H361" s="129"/>
    </row>
    <row r="362">
      <c r="B362" s="129"/>
      <c r="C362" s="1"/>
      <c r="D362" s="1"/>
      <c r="E362" s="1"/>
      <c r="F362" s="1"/>
      <c r="G362" s="129"/>
      <c r="H362" s="129"/>
    </row>
    <row r="363">
      <c r="B363" s="129"/>
      <c r="C363" s="1"/>
      <c r="D363" s="1"/>
      <c r="E363" s="1"/>
      <c r="F363" s="1"/>
      <c r="G363" s="129"/>
      <c r="H363" s="129"/>
    </row>
    <row r="364">
      <c r="B364" s="129"/>
      <c r="C364" s="1"/>
      <c r="D364" s="1"/>
      <c r="E364" s="1"/>
      <c r="F364" s="1"/>
      <c r="G364" s="129"/>
      <c r="H364" s="129"/>
    </row>
    <row r="365">
      <c r="B365" s="129"/>
      <c r="C365" s="1"/>
      <c r="D365" s="1"/>
      <c r="E365" s="1"/>
      <c r="F365" s="1"/>
      <c r="G365" s="129"/>
      <c r="H365" s="129"/>
    </row>
    <row r="366">
      <c r="B366" s="129"/>
      <c r="C366" s="1"/>
      <c r="D366" s="1"/>
      <c r="E366" s="1"/>
      <c r="F366" s="1"/>
      <c r="G366" s="129"/>
      <c r="H366" s="129"/>
    </row>
    <row r="367">
      <c r="B367" s="129"/>
      <c r="C367" s="1"/>
      <c r="D367" s="1"/>
      <c r="E367" s="1"/>
      <c r="F367" s="1"/>
      <c r="G367" s="129"/>
      <c r="H367" s="129"/>
    </row>
    <row r="368">
      <c r="B368" s="129"/>
      <c r="C368" s="1"/>
      <c r="D368" s="1"/>
      <c r="E368" s="1"/>
      <c r="F368" s="1"/>
      <c r="G368" s="129"/>
      <c r="H368" s="129"/>
    </row>
    <row r="369">
      <c r="B369" s="129"/>
      <c r="C369" s="1"/>
      <c r="D369" s="1"/>
      <c r="E369" s="1"/>
      <c r="F369" s="1"/>
      <c r="G369" s="129"/>
      <c r="H369" s="129"/>
    </row>
    <row r="370">
      <c r="B370" s="129"/>
      <c r="C370" s="1"/>
      <c r="D370" s="1"/>
      <c r="E370" s="1"/>
      <c r="F370" s="1"/>
      <c r="G370" s="129"/>
      <c r="H370" s="129"/>
    </row>
    <row r="371">
      <c r="B371" s="129"/>
      <c r="C371" s="1"/>
      <c r="D371" s="1"/>
      <c r="E371" s="1"/>
      <c r="F371" s="1"/>
      <c r="G371" s="129"/>
      <c r="H371" s="129"/>
    </row>
    <row r="372">
      <c r="B372" s="129"/>
      <c r="C372" s="1"/>
      <c r="D372" s="1"/>
      <c r="E372" s="1"/>
      <c r="F372" s="1"/>
      <c r="G372" s="129"/>
      <c r="H372" s="129"/>
    </row>
    <row r="373">
      <c r="B373" s="129"/>
      <c r="C373" s="1"/>
      <c r="D373" s="1"/>
      <c r="E373" s="1"/>
      <c r="F373" s="1"/>
      <c r="G373" s="129"/>
      <c r="H373" s="129"/>
    </row>
    <row r="374">
      <c r="B374" s="129"/>
      <c r="C374" s="1"/>
      <c r="D374" s="1"/>
      <c r="E374" s="1"/>
      <c r="F374" s="1"/>
      <c r="G374" s="129"/>
      <c r="H374" s="129"/>
    </row>
    <row r="375">
      <c r="B375" s="129"/>
      <c r="C375" s="1"/>
      <c r="D375" s="1"/>
      <c r="E375" s="1"/>
      <c r="F375" s="1"/>
      <c r="G375" s="129"/>
      <c r="H375" s="129"/>
    </row>
    <row r="376">
      <c r="B376" s="129"/>
      <c r="C376" s="1"/>
      <c r="D376" s="1"/>
      <c r="E376" s="1"/>
      <c r="F376" s="1"/>
      <c r="G376" s="129"/>
      <c r="H376" s="129"/>
    </row>
    <row r="377">
      <c r="B377" s="129"/>
      <c r="C377" s="1"/>
      <c r="D377" s="1"/>
      <c r="E377" s="1"/>
      <c r="F377" s="1"/>
      <c r="G377" s="129"/>
      <c r="H377" s="129"/>
    </row>
    <row r="378">
      <c r="B378" s="129"/>
      <c r="C378" s="1"/>
      <c r="D378" s="1"/>
      <c r="E378" s="1"/>
      <c r="F378" s="1"/>
      <c r="G378" s="129"/>
      <c r="H378" s="129"/>
    </row>
    <row r="379">
      <c r="B379" s="129"/>
      <c r="C379" s="1"/>
      <c r="D379" s="1"/>
      <c r="E379" s="1"/>
      <c r="F379" s="1"/>
      <c r="G379" s="129"/>
      <c r="H379" s="129"/>
    </row>
    <row r="380">
      <c r="B380" s="129"/>
      <c r="C380" s="1"/>
      <c r="D380" s="1"/>
      <c r="E380" s="1"/>
      <c r="F380" s="1"/>
      <c r="G380" s="129"/>
      <c r="H380" s="129"/>
    </row>
    <row r="381">
      <c r="B381" s="129"/>
      <c r="C381" s="1"/>
      <c r="D381" s="1"/>
      <c r="E381" s="1"/>
      <c r="F381" s="1"/>
      <c r="G381" s="129"/>
      <c r="H381" s="129"/>
    </row>
    <row r="382">
      <c r="B382" s="129"/>
      <c r="C382" s="1"/>
      <c r="D382" s="1"/>
      <c r="E382" s="1"/>
      <c r="F382" s="1"/>
      <c r="G382" s="129"/>
      <c r="H382" s="129"/>
    </row>
    <row r="383">
      <c r="B383" s="129"/>
      <c r="C383" s="1"/>
      <c r="D383" s="1"/>
      <c r="E383" s="1"/>
      <c r="F383" s="1"/>
      <c r="G383" s="129"/>
      <c r="H383" s="129"/>
    </row>
    <row r="384">
      <c r="B384" s="129"/>
      <c r="C384" s="1"/>
      <c r="D384" s="1"/>
      <c r="E384" s="1"/>
      <c r="F384" s="1"/>
      <c r="G384" s="129"/>
      <c r="H384" s="129"/>
    </row>
    <row r="385">
      <c r="B385" s="129"/>
      <c r="C385" s="1"/>
      <c r="D385" s="1"/>
      <c r="E385" s="1"/>
      <c r="F385" s="1"/>
      <c r="G385" s="129"/>
      <c r="H385" s="129"/>
    </row>
    <row r="386">
      <c r="B386" s="129"/>
      <c r="C386" s="1"/>
      <c r="D386" s="1"/>
      <c r="E386" s="1"/>
      <c r="F386" s="1"/>
      <c r="G386" s="129"/>
      <c r="H386" s="129"/>
    </row>
    <row r="387">
      <c r="B387" s="129"/>
      <c r="C387" s="1"/>
      <c r="D387" s="1"/>
      <c r="E387" s="1"/>
      <c r="F387" s="1"/>
      <c r="G387" s="129"/>
      <c r="H387" s="129"/>
    </row>
    <row r="388">
      <c r="B388" s="129"/>
      <c r="C388" s="1"/>
      <c r="D388" s="1"/>
      <c r="E388" s="1"/>
      <c r="F388" s="1"/>
      <c r="G388" s="129"/>
      <c r="H388" s="129"/>
    </row>
    <row r="389">
      <c r="B389" s="129"/>
      <c r="C389" s="1"/>
      <c r="D389" s="1"/>
      <c r="E389" s="1"/>
      <c r="F389" s="1"/>
      <c r="G389" s="129"/>
      <c r="H389" s="129"/>
    </row>
    <row r="390">
      <c r="B390" s="129"/>
      <c r="C390" s="1"/>
      <c r="D390" s="1"/>
      <c r="E390" s="1"/>
      <c r="F390" s="1"/>
      <c r="G390" s="129"/>
      <c r="H390" s="129"/>
    </row>
    <row r="391">
      <c r="B391" s="129"/>
      <c r="C391" s="1"/>
      <c r="D391" s="1"/>
      <c r="E391" s="1"/>
      <c r="F391" s="1"/>
      <c r="G391" s="129"/>
      <c r="H391" s="129"/>
    </row>
    <row r="392">
      <c r="B392" s="129"/>
      <c r="C392" s="1"/>
      <c r="D392" s="1"/>
      <c r="E392" s="1"/>
      <c r="F392" s="1"/>
      <c r="G392" s="129"/>
      <c r="H392" s="129"/>
    </row>
    <row r="393">
      <c r="B393" s="129"/>
      <c r="C393" s="1"/>
      <c r="D393" s="1"/>
      <c r="E393" s="1"/>
      <c r="F393" s="1"/>
      <c r="G393" s="129"/>
      <c r="H393" s="129"/>
    </row>
    <row r="394">
      <c r="B394" s="129"/>
      <c r="C394" s="1"/>
      <c r="D394" s="1"/>
      <c r="E394" s="1"/>
      <c r="F394" s="1"/>
      <c r="G394" s="129"/>
      <c r="H394" s="129"/>
    </row>
    <row r="395">
      <c r="B395" s="129"/>
      <c r="C395" s="1"/>
      <c r="D395" s="1"/>
      <c r="E395" s="1"/>
      <c r="F395" s="1"/>
      <c r="G395" s="129"/>
      <c r="H395" s="129"/>
    </row>
    <row r="396">
      <c r="B396" s="129"/>
      <c r="C396" s="1"/>
      <c r="D396" s="1"/>
      <c r="E396" s="1"/>
      <c r="F396" s="1"/>
      <c r="G396" s="129"/>
      <c r="H396" s="129"/>
    </row>
    <row r="397">
      <c r="B397" s="129"/>
      <c r="C397" s="1"/>
      <c r="D397" s="1"/>
      <c r="E397" s="1"/>
      <c r="F397" s="1"/>
      <c r="G397" s="129"/>
      <c r="H397" s="129"/>
    </row>
    <row r="398">
      <c r="B398" s="129"/>
      <c r="C398" s="1"/>
      <c r="D398" s="1"/>
      <c r="E398" s="1"/>
      <c r="F398" s="1"/>
      <c r="G398" s="129"/>
      <c r="H398" s="129"/>
    </row>
    <row r="399">
      <c r="B399" s="129"/>
      <c r="C399" s="1"/>
      <c r="D399" s="1"/>
      <c r="E399" s="1"/>
      <c r="F399" s="1"/>
      <c r="G399" s="129"/>
      <c r="H399" s="129"/>
    </row>
    <row r="400">
      <c r="B400" s="129"/>
      <c r="C400" s="1"/>
      <c r="D400" s="1"/>
      <c r="E400" s="1"/>
      <c r="F400" s="1"/>
      <c r="G400" s="129"/>
      <c r="H400" s="129"/>
    </row>
    <row r="401">
      <c r="B401" s="129"/>
      <c r="C401" s="1"/>
      <c r="D401" s="1"/>
      <c r="E401" s="1"/>
      <c r="F401" s="1"/>
      <c r="G401" s="129"/>
      <c r="H401" s="129"/>
    </row>
    <row r="402">
      <c r="B402" s="129"/>
      <c r="C402" s="1"/>
      <c r="D402" s="1"/>
      <c r="E402" s="1"/>
      <c r="F402" s="1"/>
      <c r="G402" s="129"/>
      <c r="H402" s="129"/>
    </row>
    <row r="403">
      <c r="B403" s="129"/>
      <c r="C403" s="1"/>
      <c r="D403" s="1"/>
      <c r="E403" s="1"/>
      <c r="F403" s="1"/>
      <c r="G403" s="129"/>
      <c r="H403" s="129"/>
    </row>
    <row r="404">
      <c r="B404" s="129"/>
      <c r="C404" s="1"/>
      <c r="D404" s="1"/>
      <c r="E404" s="1"/>
      <c r="F404" s="1"/>
      <c r="G404" s="129"/>
      <c r="H404" s="129"/>
    </row>
    <row r="405">
      <c r="B405" s="129"/>
      <c r="C405" s="1"/>
      <c r="D405" s="1"/>
      <c r="E405" s="1"/>
      <c r="F405" s="1"/>
      <c r="G405" s="129"/>
      <c r="H405" s="129"/>
    </row>
    <row r="406">
      <c r="B406" s="129"/>
      <c r="C406" s="1"/>
      <c r="D406" s="1"/>
      <c r="E406" s="1"/>
      <c r="F406" s="1"/>
      <c r="G406" s="129"/>
      <c r="H406" s="129"/>
    </row>
    <row r="407">
      <c r="B407" s="129"/>
      <c r="C407" s="1"/>
      <c r="D407" s="1"/>
      <c r="E407" s="1"/>
      <c r="F407" s="1"/>
      <c r="G407" s="129"/>
      <c r="H407" s="129"/>
    </row>
    <row r="408">
      <c r="B408" s="129"/>
      <c r="C408" s="1"/>
      <c r="D408" s="1"/>
      <c r="E408" s="1"/>
      <c r="F408" s="1"/>
      <c r="G408" s="129"/>
      <c r="H408" s="129"/>
    </row>
    <row r="409">
      <c r="B409" s="129"/>
      <c r="C409" s="1"/>
      <c r="D409" s="1"/>
      <c r="E409" s="1"/>
      <c r="F409" s="1"/>
      <c r="G409" s="129"/>
      <c r="H409" s="129"/>
    </row>
    <row r="410">
      <c r="B410" s="129"/>
      <c r="C410" s="1"/>
      <c r="D410" s="1"/>
      <c r="E410" s="1"/>
      <c r="F410" s="1"/>
      <c r="G410" s="129"/>
      <c r="H410" s="129"/>
    </row>
    <row r="411">
      <c r="B411" s="129"/>
      <c r="C411" s="1"/>
      <c r="D411" s="1"/>
      <c r="E411" s="1"/>
      <c r="F411" s="1"/>
      <c r="G411" s="129"/>
      <c r="H411" s="129"/>
    </row>
    <row r="412">
      <c r="B412" s="129"/>
      <c r="C412" s="1"/>
      <c r="D412" s="1"/>
      <c r="E412" s="1"/>
      <c r="F412" s="1"/>
      <c r="G412" s="129"/>
      <c r="H412" s="129"/>
    </row>
    <row r="413">
      <c r="B413" s="129"/>
      <c r="C413" s="1"/>
      <c r="D413" s="1"/>
      <c r="E413" s="1"/>
      <c r="F413" s="1"/>
      <c r="G413" s="129"/>
      <c r="H413" s="129"/>
    </row>
    <row r="414">
      <c r="B414" s="129"/>
      <c r="C414" s="1"/>
      <c r="D414" s="1"/>
      <c r="E414" s="1"/>
      <c r="F414" s="1"/>
      <c r="G414" s="129"/>
      <c r="H414" s="129"/>
    </row>
    <row r="415">
      <c r="B415" s="129"/>
      <c r="C415" s="1"/>
      <c r="D415" s="1"/>
      <c r="E415" s="1"/>
      <c r="F415" s="1"/>
      <c r="G415" s="129"/>
      <c r="H415" s="129"/>
    </row>
    <row r="416">
      <c r="B416" s="129"/>
      <c r="C416" s="1"/>
      <c r="D416" s="1"/>
      <c r="E416" s="1"/>
      <c r="F416" s="1"/>
      <c r="G416" s="129"/>
      <c r="H416" s="129"/>
    </row>
    <row r="417">
      <c r="B417" s="129"/>
      <c r="C417" s="1"/>
      <c r="D417" s="1"/>
      <c r="E417" s="1"/>
      <c r="F417" s="1"/>
      <c r="G417" s="129"/>
      <c r="H417" s="129"/>
    </row>
    <row r="418">
      <c r="B418" s="129"/>
      <c r="C418" s="1"/>
      <c r="D418" s="1"/>
      <c r="E418" s="1"/>
      <c r="F418" s="1"/>
      <c r="G418" s="129"/>
      <c r="H418" s="129"/>
    </row>
    <row r="419">
      <c r="B419" s="129"/>
      <c r="C419" s="1"/>
      <c r="D419" s="1"/>
      <c r="E419" s="1"/>
      <c r="F419" s="1"/>
      <c r="G419" s="129"/>
      <c r="H419" s="129"/>
    </row>
    <row r="420">
      <c r="B420" s="129"/>
      <c r="C420" s="1"/>
      <c r="D420" s="1"/>
      <c r="E420" s="1"/>
      <c r="F420" s="1"/>
      <c r="G420" s="129"/>
      <c r="H420" s="129"/>
    </row>
    <row r="421">
      <c r="B421" s="129"/>
      <c r="C421" s="1"/>
      <c r="D421" s="1"/>
      <c r="E421" s="1"/>
      <c r="F421" s="1"/>
      <c r="G421" s="129"/>
      <c r="H421" s="129"/>
    </row>
    <row r="422">
      <c r="B422" s="129"/>
      <c r="C422" s="1"/>
      <c r="D422" s="1"/>
      <c r="E422" s="1"/>
      <c r="F422" s="1"/>
      <c r="G422" s="129"/>
      <c r="H422" s="129"/>
    </row>
    <row r="423">
      <c r="B423" s="129"/>
      <c r="C423" s="1"/>
      <c r="D423" s="1"/>
      <c r="E423" s="1"/>
      <c r="F423" s="1"/>
      <c r="G423" s="129"/>
      <c r="H423" s="129"/>
    </row>
    <row r="424">
      <c r="B424" s="129"/>
      <c r="C424" s="1"/>
      <c r="D424" s="1"/>
      <c r="E424" s="1"/>
      <c r="F424" s="1"/>
      <c r="G424" s="129"/>
      <c r="H424" s="129"/>
    </row>
    <row r="425">
      <c r="B425" s="129"/>
      <c r="C425" s="1"/>
      <c r="D425" s="1"/>
      <c r="E425" s="1"/>
      <c r="F425" s="1"/>
      <c r="G425" s="129"/>
      <c r="H425" s="129"/>
    </row>
    <row r="426">
      <c r="B426" s="129"/>
      <c r="C426" s="1"/>
      <c r="D426" s="1"/>
      <c r="E426" s="1"/>
      <c r="F426" s="1"/>
      <c r="G426" s="129"/>
      <c r="H426" s="129"/>
    </row>
    <row r="427">
      <c r="B427" s="129"/>
      <c r="C427" s="1"/>
      <c r="D427" s="1"/>
      <c r="E427" s="1"/>
      <c r="F427" s="1"/>
      <c r="G427" s="129"/>
      <c r="H427" s="129"/>
    </row>
    <row r="428">
      <c r="B428" s="129"/>
      <c r="C428" s="1"/>
      <c r="D428" s="1"/>
      <c r="E428" s="1"/>
      <c r="F428" s="1"/>
      <c r="G428" s="129"/>
      <c r="H428" s="129"/>
    </row>
    <row r="429">
      <c r="B429" s="129"/>
      <c r="C429" s="1"/>
      <c r="D429" s="1"/>
      <c r="E429" s="1"/>
      <c r="F429" s="1"/>
      <c r="G429" s="129"/>
      <c r="H429" s="129"/>
    </row>
    <row r="430">
      <c r="B430" s="129"/>
      <c r="C430" s="1"/>
      <c r="D430" s="1"/>
      <c r="E430" s="1"/>
      <c r="F430" s="1"/>
      <c r="G430" s="129"/>
      <c r="H430" s="129"/>
    </row>
    <row r="431">
      <c r="B431" s="129"/>
      <c r="C431" s="1"/>
      <c r="D431" s="1"/>
      <c r="E431" s="1"/>
      <c r="F431" s="1"/>
      <c r="G431" s="129"/>
      <c r="H431" s="129"/>
    </row>
    <row r="432">
      <c r="B432" s="129"/>
      <c r="C432" s="1"/>
      <c r="D432" s="1"/>
      <c r="E432" s="1"/>
      <c r="F432" s="1"/>
      <c r="G432" s="129"/>
      <c r="H432" s="129"/>
    </row>
    <row r="433">
      <c r="B433" s="129"/>
      <c r="C433" s="1"/>
      <c r="D433" s="1"/>
      <c r="E433" s="1"/>
      <c r="F433" s="1"/>
      <c r="G433" s="129"/>
      <c r="H433" s="129"/>
    </row>
    <row r="434">
      <c r="B434" s="129"/>
      <c r="C434" s="1"/>
      <c r="D434" s="1"/>
      <c r="E434" s="1"/>
      <c r="F434" s="1"/>
      <c r="G434" s="129"/>
      <c r="H434" s="129"/>
    </row>
    <row r="435">
      <c r="B435" s="129"/>
      <c r="C435" s="1"/>
      <c r="D435" s="1"/>
      <c r="E435" s="1"/>
      <c r="F435" s="1"/>
      <c r="G435" s="129"/>
      <c r="H435" s="129"/>
    </row>
    <row r="436">
      <c r="B436" s="129"/>
      <c r="C436" s="1"/>
      <c r="D436" s="1"/>
      <c r="E436" s="1"/>
      <c r="F436" s="1"/>
      <c r="G436" s="129"/>
      <c r="H436" s="129"/>
    </row>
    <row r="437">
      <c r="B437" s="129"/>
      <c r="C437" s="1"/>
      <c r="D437" s="1"/>
      <c r="E437" s="1"/>
      <c r="F437" s="1"/>
      <c r="G437" s="129"/>
      <c r="H437" s="129"/>
    </row>
    <row r="438">
      <c r="B438" s="129"/>
      <c r="C438" s="1"/>
      <c r="D438" s="1"/>
      <c r="E438" s="1"/>
      <c r="F438" s="1"/>
      <c r="G438" s="129"/>
      <c r="H438" s="129"/>
    </row>
    <row r="439">
      <c r="B439" s="129"/>
      <c r="C439" s="1"/>
      <c r="D439" s="1"/>
      <c r="E439" s="1"/>
      <c r="F439" s="1"/>
      <c r="G439" s="129"/>
      <c r="H439" s="129"/>
    </row>
    <row r="440">
      <c r="B440" s="129"/>
      <c r="C440" s="1"/>
      <c r="D440" s="1"/>
      <c r="E440" s="1"/>
      <c r="F440" s="1"/>
      <c r="G440" s="129"/>
      <c r="H440" s="129"/>
    </row>
    <row r="441">
      <c r="B441" s="129"/>
      <c r="C441" s="1"/>
      <c r="D441" s="1"/>
      <c r="E441" s="1"/>
      <c r="F441" s="1"/>
      <c r="G441" s="129"/>
      <c r="H441" s="129"/>
    </row>
    <row r="442">
      <c r="B442" s="129"/>
      <c r="C442" s="1"/>
      <c r="D442" s="1"/>
      <c r="E442" s="1"/>
      <c r="F442" s="1"/>
      <c r="G442" s="129"/>
      <c r="H442" s="129"/>
    </row>
    <row r="443">
      <c r="B443" s="129"/>
      <c r="C443" s="1"/>
      <c r="D443" s="1"/>
      <c r="E443" s="1"/>
      <c r="F443" s="1"/>
      <c r="G443" s="129"/>
      <c r="H443" s="129"/>
    </row>
    <row r="444">
      <c r="B444" s="129"/>
      <c r="C444" s="1"/>
      <c r="D444" s="1"/>
      <c r="E444" s="1"/>
      <c r="F444" s="1"/>
      <c r="G444" s="129"/>
      <c r="H444" s="129"/>
    </row>
    <row r="445">
      <c r="B445" s="129"/>
      <c r="C445" s="1"/>
      <c r="D445" s="1"/>
      <c r="E445" s="1"/>
      <c r="F445" s="1"/>
      <c r="G445" s="129"/>
      <c r="H445" s="129"/>
    </row>
    <row r="446">
      <c r="B446" s="129"/>
      <c r="C446" s="1"/>
      <c r="D446" s="1"/>
      <c r="E446" s="1"/>
      <c r="F446" s="1"/>
      <c r="G446" s="129"/>
      <c r="H446" s="129"/>
    </row>
    <row r="447">
      <c r="B447" s="129"/>
      <c r="C447" s="1"/>
      <c r="D447" s="1"/>
      <c r="E447" s="1"/>
      <c r="F447" s="1"/>
      <c r="G447" s="129"/>
      <c r="H447" s="129"/>
    </row>
    <row r="448">
      <c r="B448" s="129"/>
      <c r="C448" s="1"/>
      <c r="D448" s="1"/>
      <c r="E448" s="1"/>
      <c r="F448" s="1"/>
      <c r="G448" s="129"/>
      <c r="H448" s="129"/>
    </row>
    <row r="449">
      <c r="B449" s="129"/>
      <c r="C449" s="1"/>
      <c r="D449" s="1"/>
      <c r="E449" s="1"/>
      <c r="F449" s="1"/>
      <c r="G449" s="129"/>
      <c r="H449" s="129"/>
    </row>
    <row r="450">
      <c r="B450" s="129"/>
      <c r="C450" s="1"/>
      <c r="D450" s="1"/>
      <c r="E450" s="1"/>
      <c r="F450" s="1"/>
      <c r="G450" s="129"/>
      <c r="H450" s="129"/>
    </row>
    <row r="451">
      <c r="B451" s="129"/>
      <c r="C451" s="1"/>
      <c r="D451" s="1"/>
      <c r="E451" s="1"/>
      <c r="F451" s="1"/>
      <c r="G451" s="129"/>
      <c r="H451" s="129"/>
    </row>
    <row r="452">
      <c r="B452" s="129"/>
      <c r="C452" s="1"/>
      <c r="D452" s="1"/>
      <c r="E452" s="1"/>
      <c r="F452" s="1"/>
      <c r="G452" s="129"/>
      <c r="H452" s="129"/>
    </row>
    <row r="453">
      <c r="B453" s="129"/>
      <c r="C453" s="1"/>
      <c r="D453" s="1"/>
      <c r="E453" s="1"/>
      <c r="F453" s="1"/>
      <c r="G453" s="129"/>
      <c r="H453" s="129"/>
    </row>
    <row r="454">
      <c r="B454" s="129"/>
      <c r="C454" s="1"/>
      <c r="D454" s="1"/>
      <c r="E454" s="1"/>
      <c r="F454" s="1"/>
      <c r="G454" s="129"/>
      <c r="H454" s="129"/>
    </row>
    <row r="455">
      <c r="B455" s="129"/>
      <c r="C455" s="1"/>
      <c r="D455" s="1"/>
      <c r="E455" s="1"/>
      <c r="F455" s="1"/>
      <c r="G455" s="129"/>
      <c r="H455" s="129"/>
    </row>
    <row r="456">
      <c r="B456" s="129"/>
      <c r="C456" s="1"/>
      <c r="D456" s="1"/>
      <c r="E456" s="1"/>
      <c r="F456" s="1"/>
      <c r="G456" s="129"/>
      <c r="H456" s="129"/>
    </row>
    <row r="457">
      <c r="B457" s="129"/>
      <c r="C457" s="1"/>
      <c r="D457" s="1"/>
      <c r="E457" s="1"/>
      <c r="F457" s="1"/>
      <c r="G457" s="129"/>
      <c r="H457" s="129"/>
    </row>
    <row r="458">
      <c r="B458" s="129"/>
      <c r="C458" s="1"/>
      <c r="D458" s="1"/>
      <c r="E458" s="1"/>
      <c r="F458" s="1"/>
      <c r="G458" s="129"/>
      <c r="H458" s="129"/>
    </row>
    <row r="459">
      <c r="B459" s="129"/>
      <c r="C459" s="1"/>
      <c r="D459" s="1"/>
      <c r="E459" s="1"/>
      <c r="F459" s="1"/>
      <c r="G459" s="129"/>
      <c r="H459" s="129"/>
    </row>
    <row r="460">
      <c r="B460" s="129"/>
      <c r="C460" s="1"/>
      <c r="D460" s="1"/>
      <c r="E460" s="1"/>
      <c r="F460" s="1"/>
      <c r="G460" s="129"/>
      <c r="H460" s="129"/>
    </row>
    <row r="461">
      <c r="B461" s="129"/>
      <c r="C461" s="1"/>
      <c r="D461" s="1"/>
      <c r="E461" s="1"/>
      <c r="F461" s="1"/>
      <c r="G461" s="129"/>
      <c r="H461" s="129"/>
    </row>
    <row r="462">
      <c r="B462" s="129"/>
      <c r="C462" s="1"/>
      <c r="D462" s="1"/>
      <c r="E462" s="1"/>
      <c r="F462" s="1"/>
      <c r="G462" s="129"/>
      <c r="H462" s="129"/>
    </row>
    <row r="463">
      <c r="B463" s="129"/>
      <c r="C463" s="1"/>
      <c r="D463" s="1"/>
      <c r="E463" s="1"/>
      <c r="F463" s="1"/>
      <c r="G463" s="129"/>
      <c r="H463" s="129"/>
    </row>
    <row r="464">
      <c r="B464" s="129"/>
      <c r="C464" s="1"/>
      <c r="D464" s="1"/>
      <c r="E464" s="1"/>
      <c r="F464" s="1"/>
      <c r="G464" s="129"/>
      <c r="H464" s="129"/>
    </row>
    <row r="465">
      <c r="B465" s="129"/>
      <c r="C465" s="1"/>
      <c r="D465" s="1"/>
      <c r="E465" s="1"/>
      <c r="F465" s="1"/>
      <c r="G465" s="129"/>
      <c r="H465" s="129"/>
    </row>
    <row r="466">
      <c r="B466" s="129"/>
      <c r="C466" s="1"/>
      <c r="D466" s="1"/>
      <c r="E466" s="1"/>
      <c r="F466" s="1"/>
      <c r="G466" s="129"/>
      <c r="H466" s="129"/>
    </row>
    <row r="467">
      <c r="B467" s="129"/>
      <c r="C467" s="1"/>
      <c r="D467" s="1"/>
      <c r="E467" s="1"/>
      <c r="F467" s="1"/>
      <c r="G467" s="129"/>
      <c r="H467" s="129"/>
    </row>
    <row r="468">
      <c r="B468" s="129"/>
      <c r="C468" s="1"/>
      <c r="D468" s="1"/>
      <c r="E468" s="1"/>
      <c r="F468" s="1"/>
      <c r="G468" s="129"/>
      <c r="H468" s="129"/>
    </row>
    <row r="469">
      <c r="B469" s="129"/>
      <c r="C469" s="1"/>
      <c r="D469" s="1"/>
      <c r="E469" s="1"/>
      <c r="F469" s="1"/>
      <c r="G469" s="129"/>
      <c r="H469" s="129"/>
    </row>
    <row r="470">
      <c r="B470" s="129"/>
      <c r="C470" s="1"/>
      <c r="D470" s="1"/>
      <c r="E470" s="1"/>
      <c r="F470" s="1"/>
      <c r="G470" s="129"/>
      <c r="H470" s="129"/>
    </row>
    <row r="471">
      <c r="B471" s="129"/>
      <c r="C471" s="1"/>
      <c r="D471" s="1"/>
      <c r="E471" s="1"/>
      <c r="F471" s="1"/>
      <c r="G471" s="129"/>
      <c r="H471" s="129"/>
    </row>
    <row r="472">
      <c r="B472" s="129"/>
      <c r="C472" s="1"/>
      <c r="D472" s="1"/>
      <c r="E472" s="1"/>
      <c r="F472" s="1"/>
      <c r="G472" s="129"/>
      <c r="H472" s="129"/>
    </row>
    <row r="473">
      <c r="B473" s="129"/>
      <c r="C473" s="1"/>
      <c r="D473" s="1"/>
      <c r="E473" s="1"/>
      <c r="F473" s="1"/>
      <c r="G473" s="129"/>
      <c r="H473" s="129"/>
    </row>
    <row r="474">
      <c r="B474" s="129"/>
      <c r="C474" s="1"/>
      <c r="D474" s="1"/>
      <c r="E474" s="1"/>
      <c r="F474" s="1"/>
      <c r="G474" s="129"/>
      <c r="H474" s="129"/>
    </row>
    <row r="475">
      <c r="B475" s="129"/>
      <c r="C475" s="1"/>
      <c r="D475" s="1"/>
      <c r="E475" s="1"/>
      <c r="F475" s="1"/>
      <c r="G475" s="129"/>
      <c r="H475" s="129"/>
    </row>
    <row r="476">
      <c r="B476" s="129"/>
      <c r="C476" s="1"/>
      <c r="D476" s="1"/>
      <c r="E476" s="1"/>
      <c r="F476" s="1"/>
      <c r="G476" s="129"/>
      <c r="H476" s="129"/>
    </row>
    <row r="477">
      <c r="B477" s="129"/>
      <c r="C477" s="1"/>
      <c r="D477" s="1"/>
      <c r="E477" s="1"/>
      <c r="F477" s="1"/>
      <c r="G477" s="129"/>
      <c r="H477" s="129"/>
    </row>
    <row r="478">
      <c r="B478" s="129"/>
      <c r="C478" s="1"/>
      <c r="D478" s="1"/>
      <c r="E478" s="1"/>
      <c r="F478" s="1"/>
      <c r="G478" s="129"/>
      <c r="H478" s="129"/>
    </row>
    <row r="479">
      <c r="B479" s="129"/>
      <c r="C479" s="1"/>
      <c r="D479" s="1"/>
      <c r="E479" s="1"/>
      <c r="F479" s="1"/>
      <c r="G479" s="129"/>
      <c r="H479" s="129"/>
    </row>
    <row r="480">
      <c r="B480" s="129"/>
      <c r="C480" s="1"/>
      <c r="D480" s="1"/>
      <c r="E480" s="1"/>
      <c r="F480" s="1"/>
      <c r="G480" s="129"/>
      <c r="H480" s="129"/>
    </row>
    <row r="481">
      <c r="B481" s="129"/>
      <c r="C481" s="1"/>
      <c r="D481" s="1"/>
      <c r="E481" s="1"/>
      <c r="F481" s="1"/>
      <c r="G481" s="129"/>
      <c r="H481" s="129"/>
    </row>
    <row r="482">
      <c r="B482" s="129"/>
      <c r="C482" s="1"/>
      <c r="D482" s="1"/>
      <c r="E482" s="1"/>
      <c r="F482" s="1"/>
      <c r="G482" s="129"/>
      <c r="H482" s="129"/>
    </row>
    <row r="483">
      <c r="B483" s="129"/>
      <c r="C483" s="1"/>
      <c r="D483" s="1"/>
      <c r="E483" s="1"/>
      <c r="F483" s="1"/>
      <c r="G483" s="129"/>
      <c r="H483" s="129"/>
    </row>
    <row r="484">
      <c r="B484" s="129"/>
      <c r="C484" s="1"/>
      <c r="D484" s="1"/>
      <c r="E484" s="1"/>
      <c r="F484" s="1"/>
      <c r="G484" s="129"/>
      <c r="H484" s="129"/>
    </row>
    <row r="485">
      <c r="B485" s="129"/>
      <c r="C485" s="1"/>
      <c r="D485" s="1"/>
      <c r="E485" s="1"/>
      <c r="F485" s="1"/>
      <c r="G485" s="129"/>
      <c r="H485" s="129"/>
    </row>
    <row r="486">
      <c r="B486" s="129"/>
      <c r="C486" s="1"/>
      <c r="D486" s="1"/>
      <c r="E486" s="1"/>
      <c r="F486" s="1"/>
      <c r="G486" s="129"/>
      <c r="H486" s="129"/>
    </row>
    <row r="487">
      <c r="B487" s="129"/>
      <c r="C487" s="1"/>
      <c r="D487" s="1"/>
      <c r="E487" s="1"/>
      <c r="F487" s="1"/>
      <c r="G487" s="129"/>
      <c r="H487" s="129"/>
    </row>
    <row r="488">
      <c r="B488" s="129"/>
      <c r="C488" s="1"/>
      <c r="D488" s="1"/>
      <c r="E488" s="1"/>
      <c r="F488" s="1"/>
      <c r="G488" s="129"/>
      <c r="H488" s="129"/>
    </row>
    <row r="489">
      <c r="B489" s="129"/>
      <c r="C489" s="1"/>
      <c r="D489" s="1"/>
      <c r="E489" s="1"/>
      <c r="F489" s="1"/>
      <c r="G489" s="129"/>
      <c r="H489" s="129"/>
    </row>
    <row r="490">
      <c r="B490" s="129"/>
      <c r="C490" s="1"/>
      <c r="D490" s="1"/>
      <c r="E490" s="1"/>
      <c r="F490" s="1"/>
      <c r="G490" s="129"/>
      <c r="H490" s="129"/>
    </row>
    <row r="491">
      <c r="B491" s="129"/>
      <c r="C491" s="1"/>
      <c r="D491" s="1"/>
      <c r="E491" s="1"/>
      <c r="F491" s="1"/>
      <c r="G491" s="129"/>
      <c r="H491" s="129"/>
    </row>
    <row r="492">
      <c r="B492" s="129"/>
      <c r="C492" s="1"/>
      <c r="D492" s="1"/>
      <c r="E492" s="1"/>
      <c r="F492" s="1"/>
      <c r="G492" s="129"/>
      <c r="H492" s="129"/>
    </row>
    <row r="493">
      <c r="B493" s="129"/>
      <c r="C493" s="1"/>
      <c r="D493" s="1"/>
      <c r="E493" s="1"/>
      <c r="F493" s="1"/>
      <c r="G493" s="129"/>
      <c r="H493" s="129"/>
    </row>
    <row r="494">
      <c r="B494" s="129"/>
      <c r="C494" s="1"/>
      <c r="D494" s="1"/>
      <c r="E494" s="1"/>
      <c r="F494" s="1"/>
      <c r="G494" s="129"/>
      <c r="H494" s="129"/>
    </row>
    <row r="495">
      <c r="B495" s="129"/>
      <c r="C495" s="1"/>
      <c r="D495" s="1"/>
      <c r="E495" s="1"/>
      <c r="F495" s="1"/>
      <c r="G495" s="129"/>
      <c r="H495" s="129"/>
    </row>
    <row r="496">
      <c r="B496" s="129"/>
      <c r="C496" s="1"/>
      <c r="D496" s="1"/>
      <c r="E496" s="1"/>
      <c r="F496" s="1"/>
      <c r="G496" s="129"/>
      <c r="H496" s="129"/>
    </row>
    <row r="497">
      <c r="B497" s="129"/>
      <c r="C497" s="1"/>
      <c r="D497" s="1"/>
      <c r="E497" s="1"/>
      <c r="F497" s="1"/>
      <c r="G497" s="129"/>
      <c r="H497" s="129"/>
    </row>
    <row r="498">
      <c r="B498" s="129"/>
      <c r="C498" s="1"/>
      <c r="D498" s="1"/>
      <c r="E498" s="1"/>
      <c r="F498" s="1"/>
      <c r="G498" s="129"/>
      <c r="H498" s="129"/>
    </row>
    <row r="499">
      <c r="B499" s="129"/>
      <c r="C499" s="1"/>
      <c r="D499" s="1"/>
      <c r="E499" s="1"/>
      <c r="F499" s="1"/>
      <c r="G499" s="129"/>
      <c r="H499" s="129"/>
    </row>
    <row r="500">
      <c r="B500" s="129"/>
      <c r="C500" s="1"/>
      <c r="D500" s="1"/>
      <c r="E500" s="1"/>
      <c r="F500" s="1"/>
      <c r="G500" s="129"/>
      <c r="H500" s="129"/>
    </row>
    <row r="501">
      <c r="B501" s="129"/>
      <c r="C501" s="1"/>
      <c r="D501" s="1"/>
      <c r="E501" s="1"/>
      <c r="F501" s="1"/>
      <c r="G501" s="129"/>
      <c r="H501" s="129"/>
    </row>
    <row r="502">
      <c r="B502" s="129"/>
      <c r="C502" s="1"/>
      <c r="D502" s="1"/>
      <c r="E502" s="1"/>
      <c r="F502" s="1"/>
      <c r="G502" s="129"/>
      <c r="H502" s="129"/>
    </row>
    <row r="503">
      <c r="B503" s="129"/>
      <c r="C503" s="1"/>
      <c r="D503" s="1"/>
      <c r="E503" s="1"/>
      <c r="F503" s="1"/>
      <c r="G503" s="129"/>
      <c r="H503" s="129"/>
    </row>
    <row r="504">
      <c r="B504" s="129"/>
      <c r="C504" s="1"/>
      <c r="D504" s="1"/>
      <c r="E504" s="1"/>
      <c r="F504" s="1"/>
      <c r="G504" s="129"/>
      <c r="H504" s="129"/>
    </row>
    <row r="505">
      <c r="B505" s="129"/>
      <c r="C505" s="1"/>
      <c r="D505" s="1"/>
      <c r="E505" s="1"/>
      <c r="F505" s="1"/>
      <c r="G505" s="129"/>
      <c r="H505" s="129"/>
    </row>
    <row r="506">
      <c r="B506" s="129"/>
      <c r="C506" s="1"/>
      <c r="D506" s="1"/>
      <c r="E506" s="1"/>
      <c r="F506" s="1"/>
      <c r="G506" s="129"/>
      <c r="H506" s="129"/>
    </row>
    <row r="507">
      <c r="B507" s="129"/>
      <c r="C507" s="1"/>
      <c r="D507" s="1"/>
      <c r="E507" s="1"/>
      <c r="F507" s="1"/>
      <c r="G507" s="129"/>
      <c r="H507" s="129"/>
    </row>
    <row r="508">
      <c r="B508" s="129"/>
      <c r="C508" s="1"/>
      <c r="D508" s="1"/>
      <c r="E508" s="1"/>
      <c r="F508" s="1"/>
      <c r="G508" s="129"/>
      <c r="H508" s="129"/>
    </row>
    <row r="509">
      <c r="B509" s="129"/>
      <c r="C509" s="1"/>
      <c r="D509" s="1"/>
      <c r="E509" s="1"/>
      <c r="F509" s="1"/>
      <c r="G509" s="129"/>
      <c r="H509" s="129"/>
    </row>
    <row r="510">
      <c r="B510" s="129"/>
      <c r="C510" s="1"/>
      <c r="D510" s="1"/>
      <c r="E510" s="1"/>
      <c r="F510" s="1"/>
      <c r="G510" s="129"/>
      <c r="H510" s="129"/>
    </row>
    <row r="511">
      <c r="B511" s="129"/>
      <c r="C511" s="1"/>
      <c r="D511" s="1"/>
      <c r="E511" s="1"/>
      <c r="F511" s="1"/>
      <c r="G511" s="129"/>
      <c r="H511" s="129"/>
    </row>
    <row r="512">
      <c r="B512" s="129"/>
      <c r="C512" s="1"/>
      <c r="D512" s="1"/>
      <c r="E512" s="1"/>
      <c r="F512" s="1"/>
      <c r="G512" s="129"/>
      <c r="H512" s="129"/>
    </row>
    <row r="513">
      <c r="B513" s="129"/>
      <c r="C513" s="1"/>
      <c r="D513" s="1"/>
      <c r="E513" s="1"/>
      <c r="F513" s="1"/>
      <c r="G513" s="129"/>
      <c r="H513" s="129"/>
    </row>
    <row r="514">
      <c r="B514" s="129"/>
      <c r="C514" s="1"/>
      <c r="D514" s="1"/>
      <c r="E514" s="1"/>
      <c r="F514" s="1"/>
      <c r="G514" s="129"/>
      <c r="H514" s="129"/>
    </row>
    <row r="515">
      <c r="B515" s="129"/>
      <c r="C515" s="1"/>
      <c r="D515" s="1"/>
      <c r="E515" s="1"/>
      <c r="F515" s="1"/>
      <c r="G515" s="129"/>
      <c r="H515" s="129"/>
    </row>
    <row r="516">
      <c r="B516" s="129"/>
      <c r="C516" s="1"/>
      <c r="D516" s="1"/>
      <c r="E516" s="1"/>
      <c r="F516" s="1"/>
      <c r="G516" s="129"/>
      <c r="H516" s="129"/>
    </row>
    <row r="517">
      <c r="B517" s="129"/>
      <c r="C517" s="1"/>
      <c r="D517" s="1"/>
      <c r="E517" s="1"/>
      <c r="F517" s="1"/>
      <c r="G517" s="129"/>
      <c r="H517" s="129"/>
    </row>
    <row r="518">
      <c r="B518" s="129"/>
      <c r="C518" s="1"/>
      <c r="D518" s="1"/>
      <c r="E518" s="1"/>
      <c r="F518" s="1"/>
      <c r="G518" s="129"/>
      <c r="H518" s="129"/>
    </row>
    <row r="519">
      <c r="B519" s="129"/>
      <c r="C519" s="1"/>
      <c r="D519" s="1"/>
      <c r="E519" s="1"/>
      <c r="F519" s="1"/>
      <c r="G519" s="129"/>
      <c r="H519" s="129"/>
    </row>
    <row r="520">
      <c r="B520" s="129"/>
      <c r="C520" s="1"/>
      <c r="D520" s="1"/>
      <c r="E520" s="1"/>
      <c r="F520" s="1"/>
      <c r="G520" s="129"/>
      <c r="H520" s="129"/>
    </row>
    <row r="521">
      <c r="B521" s="129"/>
      <c r="C521" s="1"/>
      <c r="D521" s="1"/>
      <c r="E521" s="1"/>
      <c r="F521" s="1"/>
      <c r="G521" s="129"/>
      <c r="H521" s="129"/>
    </row>
    <row r="522">
      <c r="B522" s="129"/>
      <c r="C522" s="1"/>
      <c r="D522" s="1"/>
      <c r="E522" s="1"/>
      <c r="F522" s="1"/>
      <c r="G522" s="129"/>
      <c r="H522" s="129"/>
    </row>
    <row r="523">
      <c r="B523" s="129"/>
      <c r="C523" s="1"/>
      <c r="D523" s="1"/>
      <c r="E523" s="1"/>
      <c r="F523" s="1"/>
      <c r="G523" s="129"/>
      <c r="H523" s="129"/>
    </row>
    <row r="524">
      <c r="B524" s="129"/>
      <c r="C524" s="1"/>
      <c r="D524" s="1"/>
      <c r="E524" s="1"/>
      <c r="F524" s="1"/>
      <c r="G524" s="129"/>
      <c r="H524" s="129"/>
    </row>
    <row r="525">
      <c r="B525" s="129"/>
      <c r="C525" s="1"/>
      <c r="D525" s="1"/>
      <c r="E525" s="1"/>
      <c r="F525" s="1"/>
      <c r="G525" s="129"/>
      <c r="H525" s="129"/>
    </row>
    <row r="526">
      <c r="B526" s="129"/>
      <c r="C526" s="1"/>
      <c r="D526" s="1"/>
      <c r="E526" s="1"/>
      <c r="F526" s="1"/>
      <c r="G526" s="129"/>
      <c r="H526" s="129"/>
    </row>
    <row r="527">
      <c r="B527" s="129"/>
      <c r="C527" s="1"/>
      <c r="D527" s="1"/>
      <c r="E527" s="1"/>
      <c r="F527" s="1"/>
      <c r="G527" s="129"/>
      <c r="H527" s="129"/>
    </row>
    <row r="528">
      <c r="B528" s="129"/>
      <c r="C528" s="1"/>
      <c r="D528" s="1"/>
      <c r="E528" s="1"/>
      <c r="F528" s="1"/>
      <c r="G528" s="129"/>
      <c r="H528" s="129"/>
    </row>
    <row r="529">
      <c r="B529" s="129"/>
      <c r="C529" s="1"/>
      <c r="D529" s="1"/>
      <c r="E529" s="1"/>
      <c r="F529" s="1"/>
      <c r="G529" s="129"/>
      <c r="H529" s="129"/>
    </row>
    <row r="530">
      <c r="B530" s="129"/>
      <c r="C530" s="1"/>
      <c r="D530" s="1"/>
      <c r="E530" s="1"/>
      <c r="F530" s="1"/>
      <c r="G530" s="129"/>
      <c r="H530" s="129"/>
    </row>
    <row r="531">
      <c r="B531" s="129"/>
      <c r="C531" s="1"/>
      <c r="D531" s="1"/>
      <c r="E531" s="1"/>
      <c r="F531" s="1"/>
      <c r="G531" s="129"/>
      <c r="H531" s="129"/>
    </row>
    <row r="532">
      <c r="B532" s="129"/>
      <c r="C532" s="1"/>
      <c r="D532" s="1"/>
      <c r="E532" s="1"/>
      <c r="F532" s="1"/>
      <c r="G532" s="129"/>
      <c r="H532" s="129"/>
    </row>
    <row r="533">
      <c r="B533" s="129"/>
      <c r="C533" s="1"/>
      <c r="D533" s="1"/>
      <c r="E533" s="1"/>
      <c r="F533" s="1"/>
      <c r="G533" s="129"/>
      <c r="H533" s="129"/>
    </row>
    <row r="534">
      <c r="B534" s="129"/>
      <c r="C534" s="1"/>
      <c r="D534" s="1"/>
      <c r="E534" s="1"/>
      <c r="F534" s="1"/>
      <c r="G534" s="129"/>
      <c r="H534" s="129"/>
    </row>
    <row r="535">
      <c r="B535" s="129"/>
      <c r="C535" s="1"/>
      <c r="D535" s="1"/>
      <c r="E535" s="1"/>
      <c r="F535" s="1"/>
      <c r="G535" s="129"/>
      <c r="H535" s="129"/>
    </row>
    <row r="536">
      <c r="B536" s="129"/>
      <c r="C536" s="1"/>
      <c r="D536" s="1"/>
      <c r="E536" s="1"/>
      <c r="F536" s="1"/>
      <c r="G536" s="129"/>
      <c r="H536" s="129"/>
    </row>
    <row r="537">
      <c r="B537" s="129"/>
      <c r="C537" s="1"/>
      <c r="D537" s="1"/>
      <c r="E537" s="1"/>
      <c r="F537" s="1"/>
      <c r="G537" s="129"/>
      <c r="H537" s="129"/>
    </row>
    <row r="538">
      <c r="B538" s="129"/>
      <c r="C538" s="1"/>
      <c r="D538" s="1"/>
      <c r="E538" s="1"/>
      <c r="F538" s="1"/>
      <c r="G538" s="129"/>
      <c r="H538" s="129"/>
    </row>
    <row r="539">
      <c r="B539" s="129"/>
      <c r="C539" s="1"/>
      <c r="D539" s="1"/>
      <c r="E539" s="1"/>
      <c r="F539" s="1"/>
      <c r="G539" s="129"/>
      <c r="H539" s="129"/>
    </row>
    <row r="540">
      <c r="B540" s="129"/>
      <c r="C540" s="1"/>
      <c r="D540" s="1"/>
      <c r="E540" s="1"/>
      <c r="F540" s="1"/>
      <c r="G540" s="129"/>
      <c r="H540" s="129"/>
    </row>
    <row r="541">
      <c r="B541" s="129"/>
      <c r="C541" s="1"/>
      <c r="D541" s="1"/>
      <c r="E541" s="1"/>
      <c r="F541" s="1"/>
      <c r="G541" s="129"/>
      <c r="H541" s="129"/>
    </row>
    <row r="542">
      <c r="B542" s="129"/>
      <c r="C542" s="1"/>
      <c r="D542" s="1"/>
      <c r="E542" s="1"/>
      <c r="F542" s="1"/>
      <c r="G542" s="129"/>
      <c r="H542" s="129"/>
    </row>
    <row r="543">
      <c r="B543" s="129"/>
      <c r="C543" s="1"/>
      <c r="D543" s="1"/>
      <c r="E543" s="1"/>
      <c r="F543" s="1"/>
      <c r="G543" s="129"/>
      <c r="H543" s="129"/>
    </row>
    <row r="544">
      <c r="B544" s="129"/>
      <c r="C544" s="1"/>
      <c r="D544" s="1"/>
      <c r="E544" s="1"/>
      <c r="F544" s="1"/>
      <c r="G544" s="129"/>
      <c r="H544" s="129"/>
    </row>
    <row r="545">
      <c r="B545" s="129"/>
      <c r="C545" s="1"/>
      <c r="D545" s="1"/>
      <c r="E545" s="1"/>
      <c r="F545" s="1"/>
      <c r="G545" s="129"/>
      <c r="H545" s="129"/>
    </row>
    <row r="546">
      <c r="B546" s="129"/>
      <c r="C546" s="1"/>
      <c r="D546" s="1"/>
      <c r="E546" s="1"/>
      <c r="F546" s="1"/>
      <c r="G546" s="129"/>
      <c r="H546" s="129"/>
    </row>
    <row r="547">
      <c r="B547" s="129"/>
      <c r="C547" s="1"/>
      <c r="D547" s="1"/>
      <c r="E547" s="1"/>
      <c r="F547" s="1"/>
      <c r="G547" s="129"/>
      <c r="H547" s="129"/>
    </row>
    <row r="548">
      <c r="B548" s="129"/>
      <c r="C548" s="1"/>
      <c r="D548" s="1"/>
      <c r="E548" s="1"/>
      <c r="F548" s="1"/>
      <c r="G548" s="129"/>
      <c r="H548" s="129"/>
    </row>
    <row r="549">
      <c r="B549" s="129"/>
      <c r="C549" s="1"/>
      <c r="D549" s="1"/>
      <c r="E549" s="1"/>
      <c r="F549" s="1"/>
      <c r="G549" s="129"/>
      <c r="H549" s="129"/>
    </row>
    <row r="550">
      <c r="B550" s="129"/>
      <c r="C550" s="1"/>
      <c r="D550" s="1"/>
      <c r="E550" s="1"/>
      <c r="F550" s="1"/>
      <c r="G550" s="129"/>
      <c r="H550" s="129"/>
    </row>
    <row r="551">
      <c r="B551" s="129"/>
      <c r="C551" s="1"/>
      <c r="D551" s="1"/>
      <c r="E551" s="1"/>
      <c r="F551" s="1"/>
      <c r="G551" s="129"/>
      <c r="H551" s="129"/>
    </row>
    <row r="552">
      <c r="B552" s="129"/>
      <c r="C552" s="1"/>
      <c r="D552" s="1"/>
      <c r="E552" s="1"/>
      <c r="F552" s="1"/>
      <c r="G552" s="129"/>
      <c r="H552" s="129"/>
    </row>
    <row r="553">
      <c r="B553" s="129"/>
      <c r="C553" s="1"/>
      <c r="D553" s="1"/>
      <c r="E553" s="1"/>
      <c r="F553" s="1"/>
      <c r="G553" s="129"/>
      <c r="H553" s="129"/>
    </row>
    <row r="554">
      <c r="B554" s="129"/>
      <c r="C554" s="1"/>
      <c r="D554" s="1"/>
      <c r="E554" s="1"/>
      <c r="F554" s="1"/>
      <c r="G554" s="129"/>
      <c r="H554" s="129"/>
    </row>
    <row r="555">
      <c r="B555" s="129"/>
      <c r="C555" s="1"/>
      <c r="D555" s="1"/>
      <c r="E555" s="1"/>
      <c r="F555" s="1"/>
      <c r="G555" s="129"/>
      <c r="H555" s="129"/>
    </row>
    <row r="556">
      <c r="B556" s="129"/>
      <c r="C556" s="1"/>
      <c r="D556" s="1"/>
      <c r="E556" s="1"/>
      <c r="F556" s="1"/>
      <c r="G556" s="129"/>
      <c r="H556" s="129"/>
    </row>
    <row r="557">
      <c r="B557" s="129"/>
      <c r="C557" s="1"/>
      <c r="D557" s="1"/>
      <c r="E557" s="1"/>
      <c r="F557" s="1"/>
      <c r="G557" s="129"/>
      <c r="H557" s="129"/>
    </row>
    <row r="558">
      <c r="B558" s="129"/>
      <c r="C558" s="1"/>
      <c r="D558" s="1"/>
      <c r="E558" s="1"/>
      <c r="F558" s="1"/>
      <c r="G558" s="129"/>
      <c r="H558" s="129"/>
    </row>
    <row r="559">
      <c r="B559" s="129"/>
      <c r="C559" s="1"/>
      <c r="D559" s="1"/>
      <c r="E559" s="1"/>
      <c r="F559" s="1"/>
      <c r="G559" s="129"/>
      <c r="H559" s="129"/>
    </row>
    <row r="560">
      <c r="B560" s="129"/>
      <c r="C560" s="1"/>
      <c r="D560" s="1"/>
      <c r="E560" s="1"/>
      <c r="F560" s="1"/>
      <c r="G560" s="129"/>
      <c r="H560" s="129"/>
    </row>
    <row r="561">
      <c r="B561" s="129"/>
      <c r="C561" s="1"/>
      <c r="D561" s="1"/>
      <c r="E561" s="1"/>
      <c r="F561" s="1"/>
      <c r="G561" s="129"/>
      <c r="H561" s="129"/>
    </row>
    <row r="562">
      <c r="B562" s="129"/>
      <c r="C562" s="1"/>
      <c r="D562" s="1"/>
      <c r="E562" s="1"/>
      <c r="F562" s="1"/>
      <c r="G562" s="129"/>
      <c r="H562" s="129"/>
    </row>
    <row r="563">
      <c r="B563" s="129"/>
      <c r="C563" s="1"/>
      <c r="D563" s="1"/>
      <c r="E563" s="1"/>
      <c r="F563" s="1"/>
      <c r="G563" s="129"/>
      <c r="H563" s="129"/>
    </row>
    <row r="564">
      <c r="B564" s="129"/>
      <c r="C564" s="1"/>
      <c r="D564" s="1"/>
      <c r="E564" s="1"/>
      <c r="F564" s="1"/>
      <c r="G564" s="129"/>
      <c r="H564" s="129"/>
    </row>
    <row r="565">
      <c r="B565" s="129"/>
      <c r="C565" s="1"/>
      <c r="D565" s="1"/>
      <c r="E565" s="1"/>
      <c r="F565" s="1"/>
      <c r="G565" s="129"/>
      <c r="H565" s="129"/>
    </row>
    <row r="566">
      <c r="B566" s="129"/>
      <c r="C566" s="1"/>
      <c r="D566" s="1"/>
      <c r="E566" s="1"/>
      <c r="F566" s="1"/>
      <c r="G566" s="129"/>
      <c r="H566" s="129"/>
    </row>
    <row r="567">
      <c r="B567" s="129"/>
      <c r="C567" s="1"/>
      <c r="D567" s="1"/>
      <c r="E567" s="1"/>
      <c r="F567" s="1"/>
      <c r="G567" s="129"/>
      <c r="H567" s="129"/>
    </row>
    <row r="568">
      <c r="B568" s="129"/>
      <c r="C568" s="1"/>
      <c r="D568" s="1"/>
      <c r="E568" s="1"/>
      <c r="F568" s="1"/>
      <c r="G568" s="129"/>
      <c r="H568" s="129"/>
    </row>
    <row r="569">
      <c r="B569" s="129"/>
      <c r="C569" s="1"/>
      <c r="D569" s="1"/>
      <c r="E569" s="1"/>
      <c r="F569" s="1"/>
      <c r="G569" s="129"/>
      <c r="H569" s="129"/>
    </row>
    <row r="570">
      <c r="B570" s="129"/>
      <c r="C570" s="1"/>
      <c r="D570" s="1"/>
      <c r="E570" s="1"/>
      <c r="F570" s="1"/>
      <c r="G570" s="129"/>
      <c r="H570" s="129"/>
    </row>
    <row r="571">
      <c r="B571" s="129"/>
      <c r="C571" s="1"/>
      <c r="D571" s="1"/>
      <c r="E571" s="1"/>
      <c r="F571" s="1"/>
      <c r="G571" s="129"/>
      <c r="H571" s="129"/>
    </row>
    <row r="572">
      <c r="B572" s="129"/>
      <c r="C572" s="1"/>
      <c r="D572" s="1"/>
      <c r="E572" s="1"/>
      <c r="F572" s="1"/>
      <c r="G572" s="129"/>
      <c r="H572" s="129"/>
    </row>
    <row r="573">
      <c r="B573" s="129"/>
      <c r="C573" s="1"/>
      <c r="D573" s="1"/>
      <c r="E573" s="1"/>
      <c r="F573" s="1"/>
      <c r="G573" s="129"/>
      <c r="H573" s="129"/>
    </row>
    <row r="574">
      <c r="B574" s="129"/>
      <c r="C574" s="1"/>
      <c r="D574" s="1"/>
      <c r="E574" s="1"/>
      <c r="F574" s="1"/>
      <c r="G574" s="129"/>
      <c r="H574" s="129"/>
    </row>
    <row r="575">
      <c r="B575" s="129"/>
      <c r="C575" s="1"/>
      <c r="D575" s="1"/>
      <c r="E575" s="1"/>
      <c r="F575" s="1"/>
      <c r="G575" s="129"/>
      <c r="H575" s="129"/>
    </row>
    <row r="576">
      <c r="B576" s="129"/>
      <c r="C576" s="1"/>
      <c r="D576" s="1"/>
      <c r="E576" s="1"/>
      <c r="F576" s="1"/>
      <c r="G576" s="129"/>
      <c r="H576" s="129"/>
    </row>
    <row r="577">
      <c r="B577" s="129"/>
      <c r="C577" s="1"/>
      <c r="D577" s="1"/>
      <c r="E577" s="1"/>
      <c r="F577" s="1"/>
      <c r="G577" s="129"/>
      <c r="H577" s="129"/>
    </row>
    <row r="578">
      <c r="B578" s="129"/>
      <c r="C578" s="1"/>
      <c r="D578" s="1"/>
      <c r="E578" s="1"/>
      <c r="F578" s="1"/>
      <c r="G578" s="129"/>
      <c r="H578" s="129"/>
    </row>
    <row r="579">
      <c r="B579" s="129"/>
      <c r="C579" s="1"/>
      <c r="D579" s="1"/>
      <c r="E579" s="1"/>
      <c r="F579" s="1"/>
      <c r="G579" s="129"/>
      <c r="H579" s="129"/>
    </row>
    <row r="580">
      <c r="B580" s="129"/>
      <c r="C580" s="1"/>
      <c r="D580" s="1"/>
      <c r="E580" s="1"/>
      <c r="F580" s="1"/>
      <c r="G580" s="129"/>
      <c r="H580" s="129"/>
    </row>
    <row r="581">
      <c r="B581" s="129"/>
      <c r="C581" s="1"/>
      <c r="D581" s="1"/>
      <c r="E581" s="1"/>
      <c r="F581" s="1"/>
      <c r="G581" s="129"/>
      <c r="H581" s="129"/>
    </row>
    <row r="582">
      <c r="B582" s="129"/>
      <c r="C582" s="1"/>
      <c r="D582" s="1"/>
      <c r="E582" s="1"/>
      <c r="F582" s="1"/>
      <c r="G582" s="129"/>
      <c r="H582" s="129"/>
    </row>
    <row r="583">
      <c r="B583" s="129"/>
      <c r="C583" s="1"/>
      <c r="D583" s="1"/>
      <c r="E583" s="1"/>
      <c r="F583" s="1"/>
      <c r="G583" s="129"/>
      <c r="H583" s="129"/>
    </row>
    <row r="584">
      <c r="B584" s="129"/>
      <c r="C584" s="1"/>
      <c r="D584" s="1"/>
      <c r="E584" s="1"/>
      <c r="F584" s="1"/>
      <c r="G584" s="129"/>
      <c r="H584" s="129"/>
    </row>
    <row r="585">
      <c r="B585" s="129"/>
      <c r="C585" s="1"/>
      <c r="D585" s="1"/>
      <c r="E585" s="1"/>
      <c r="F585" s="1"/>
      <c r="G585" s="129"/>
      <c r="H585" s="129"/>
    </row>
    <row r="586">
      <c r="B586" s="129"/>
      <c r="C586" s="1"/>
      <c r="D586" s="1"/>
      <c r="E586" s="1"/>
      <c r="F586" s="1"/>
      <c r="G586" s="129"/>
      <c r="H586" s="129"/>
    </row>
    <row r="587">
      <c r="B587" s="129"/>
      <c r="C587" s="1"/>
      <c r="D587" s="1"/>
      <c r="E587" s="1"/>
      <c r="F587" s="1"/>
      <c r="G587" s="129"/>
      <c r="H587" s="129"/>
    </row>
    <row r="588">
      <c r="B588" s="129"/>
      <c r="C588" s="1"/>
      <c r="D588" s="1"/>
      <c r="E588" s="1"/>
      <c r="F588" s="1"/>
      <c r="G588" s="129"/>
      <c r="H588" s="129"/>
    </row>
    <row r="589">
      <c r="B589" s="129"/>
      <c r="C589" s="1"/>
      <c r="D589" s="1"/>
      <c r="E589" s="1"/>
      <c r="F589" s="1"/>
      <c r="G589" s="129"/>
      <c r="H589" s="129"/>
    </row>
    <row r="590">
      <c r="B590" s="129"/>
      <c r="C590" s="1"/>
      <c r="D590" s="1"/>
      <c r="E590" s="1"/>
      <c r="F590" s="1"/>
      <c r="G590" s="129"/>
      <c r="H590" s="129"/>
    </row>
    <row r="591">
      <c r="B591" s="129"/>
      <c r="C591" s="1"/>
      <c r="D591" s="1"/>
      <c r="E591" s="1"/>
      <c r="F591" s="1"/>
      <c r="G591" s="129"/>
      <c r="H591" s="129"/>
    </row>
    <row r="592">
      <c r="B592" s="129"/>
      <c r="C592" s="1"/>
      <c r="D592" s="1"/>
      <c r="E592" s="1"/>
      <c r="F592" s="1"/>
      <c r="G592" s="129"/>
      <c r="H592" s="129"/>
    </row>
    <row r="593">
      <c r="B593" s="129"/>
      <c r="C593" s="1"/>
      <c r="D593" s="1"/>
      <c r="E593" s="1"/>
      <c r="F593" s="1"/>
      <c r="G593" s="129"/>
      <c r="H593" s="129"/>
    </row>
    <row r="594">
      <c r="B594" s="129"/>
      <c r="C594" s="1"/>
      <c r="D594" s="1"/>
      <c r="E594" s="1"/>
      <c r="F594" s="1"/>
      <c r="G594" s="129"/>
      <c r="H594" s="129"/>
    </row>
    <row r="595">
      <c r="B595" s="129"/>
      <c r="C595" s="1"/>
      <c r="D595" s="1"/>
      <c r="E595" s="1"/>
      <c r="F595" s="1"/>
      <c r="G595" s="129"/>
      <c r="H595" s="129"/>
    </row>
    <row r="596">
      <c r="B596" s="129"/>
      <c r="C596" s="1"/>
      <c r="D596" s="1"/>
      <c r="E596" s="1"/>
      <c r="F596" s="1"/>
      <c r="G596" s="129"/>
      <c r="H596" s="129"/>
    </row>
    <row r="597">
      <c r="B597" s="129"/>
      <c r="C597" s="1"/>
      <c r="D597" s="1"/>
      <c r="E597" s="1"/>
      <c r="F597" s="1"/>
      <c r="G597" s="129"/>
      <c r="H597" s="129"/>
    </row>
    <row r="598">
      <c r="B598" s="129"/>
      <c r="C598" s="1"/>
      <c r="D598" s="1"/>
      <c r="E598" s="1"/>
      <c r="F598" s="1"/>
      <c r="G598" s="129"/>
      <c r="H598" s="129"/>
    </row>
    <row r="599">
      <c r="B599" s="129"/>
      <c r="C599" s="1"/>
      <c r="D599" s="1"/>
      <c r="E599" s="1"/>
      <c r="F599" s="1"/>
      <c r="G599" s="129"/>
      <c r="H599" s="129"/>
    </row>
    <row r="600">
      <c r="B600" s="129"/>
      <c r="C600" s="1"/>
      <c r="D600" s="1"/>
      <c r="E600" s="1"/>
      <c r="F600" s="1"/>
      <c r="G600" s="129"/>
      <c r="H600" s="129"/>
    </row>
    <row r="601">
      <c r="B601" s="129"/>
      <c r="C601" s="1"/>
      <c r="D601" s="1"/>
      <c r="E601" s="1"/>
      <c r="F601" s="1"/>
      <c r="G601" s="129"/>
      <c r="H601" s="129"/>
    </row>
    <row r="602">
      <c r="B602" s="129"/>
      <c r="C602" s="1"/>
      <c r="D602" s="1"/>
      <c r="E602" s="1"/>
      <c r="F602" s="1"/>
      <c r="G602" s="129"/>
      <c r="H602" s="129"/>
    </row>
    <row r="603">
      <c r="B603" s="129"/>
      <c r="C603" s="1"/>
      <c r="D603" s="1"/>
      <c r="E603" s="1"/>
      <c r="F603" s="1"/>
      <c r="G603" s="129"/>
      <c r="H603" s="129"/>
    </row>
    <row r="604">
      <c r="B604" s="129"/>
      <c r="C604" s="1"/>
      <c r="D604" s="1"/>
      <c r="E604" s="1"/>
      <c r="F604" s="1"/>
      <c r="G604" s="129"/>
      <c r="H604" s="129"/>
    </row>
    <row r="605">
      <c r="B605" s="129"/>
      <c r="C605" s="1"/>
      <c r="D605" s="1"/>
      <c r="E605" s="1"/>
      <c r="F605" s="1"/>
      <c r="G605" s="129"/>
      <c r="H605" s="129"/>
    </row>
    <row r="606">
      <c r="B606" s="129"/>
      <c r="C606" s="1"/>
      <c r="D606" s="1"/>
      <c r="E606" s="1"/>
      <c r="F606" s="1"/>
      <c r="G606" s="129"/>
      <c r="H606" s="129"/>
    </row>
    <row r="607">
      <c r="B607" s="129"/>
      <c r="C607" s="1"/>
      <c r="D607" s="1"/>
      <c r="E607" s="1"/>
      <c r="F607" s="1"/>
      <c r="G607" s="129"/>
      <c r="H607" s="129"/>
    </row>
    <row r="608">
      <c r="B608" s="129"/>
      <c r="C608" s="1"/>
      <c r="D608" s="1"/>
      <c r="E608" s="1"/>
      <c r="F608" s="1"/>
      <c r="G608" s="129"/>
      <c r="H608" s="129"/>
    </row>
    <row r="609">
      <c r="B609" s="129"/>
      <c r="C609" s="1"/>
      <c r="D609" s="1"/>
      <c r="E609" s="1"/>
      <c r="F609" s="1"/>
      <c r="G609" s="129"/>
      <c r="H609" s="129"/>
    </row>
    <row r="610">
      <c r="B610" s="129"/>
      <c r="C610" s="1"/>
      <c r="D610" s="1"/>
      <c r="E610" s="1"/>
      <c r="F610" s="1"/>
      <c r="G610" s="129"/>
      <c r="H610" s="129"/>
    </row>
    <row r="611">
      <c r="B611" s="129"/>
      <c r="C611" s="1"/>
      <c r="D611" s="1"/>
      <c r="E611" s="1"/>
      <c r="F611" s="1"/>
      <c r="G611" s="129"/>
      <c r="H611" s="129"/>
    </row>
    <row r="612">
      <c r="B612" s="129"/>
      <c r="C612" s="1"/>
      <c r="D612" s="1"/>
      <c r="E612" s="1"/>
      <c r="F612" s="1"/>
      <c r="G612" s="129"/>
      <c r="H612" s="129"/>
    </row>
    <row r="613">
      <c r="B613" s="129"/>
      <c r="C613" s="1"/>
      <c r="D613" s="1"/>
      <c r="E613" s="1"/>
      <c r="F613" s="1"/>
      <c r="G613" s="129"/>
      <c r="H613" s="129"/>
    </row>
    <row r="614">
      <c r="B614" s="129"/>
      <c r="C614" s="1"/>
      <c r="D614" s="1"/>
      <c r="E614" s="1"/>
      <c r="F614" s="1"/>
      <c r="G614" s="129"/>
      <c r="H614" s="129"/>
    </row>
    <row r="615">
      <c r="B615" s="129"/>
      <c r="C615" s="1"/>
      <c r="D615" s="1"/>
      <c r="E615" s="1"/>
      <c r="F615" s="1"/>
      <c r="G615" s="129"/>
      <c r="H615" s="129"/>
    </row>
    <row r="616">
      <c r="B616" s="129"/>
      <c r="C616" s="1"/>
      <c r="D616" s="1"/>
      <c r="E616" s="1"/>
      <c r="F616" s="1"/>
      <c r="G616" s="129"/>
      <c r="H616" s="129"/>
    </row>
    <row r="617">
      <c r="B617" s="129"/>
      <c r="C617" s="1"/>
      <c r="D617" s="1"/>
      <c r="E617" s="1"/>
      <c r="F617" s="1"/>
      <c r="G617" s="129"/>
      <c r="H617" s="129"/>
    </row>
    <row r="618">
      <c r="B618" s="129"/>
      <c r="C618" s="1"/>
      <c r="D618" s="1"/>
      <c r="E618" s="1"/>
      <c r="F618" s="1"/>
      <c r="G618" s="129"/>
      <c r="H618" s="129"/>
    </row>
    <row r="619">
      <c r="B619" s="129"/>
      <c r="C619" s="1"/>
      <c r="D619" s="1"/>
      <c r="E619" s="1"/>
      <c r="F619" s="1"/>
      <c r="G619" s="129"/>
      <c r="H619" s="129"/>
    </row>
    <row r="620">
      <c r="B620" s="129"/>
      <c r="C620" s="1"/>
      <c r="D620" s="1"/>
      <c r="E620" s="1"/>
      <c r="F620" s="1"/>
      <c r="G620" s="129"/>
      <c r="H620" s="129"/>
    </row>
    <row r="621">
      <c r="B621" s="129"/>
      <c r="C621" s="1"/>
      <c r="D621" s="1"/>
      <c r="E621" s="1"/>
      <c r="F621" s="1"/>
      <c r="G621" s="129"/>
      <c r="H621" s="129"/>
    </row>
    <row r="622">
      <c r="B622" s="129"/>
      <c r="C622" s="1"/>
      <c r="D622" s="1"/>
      <c r="E622" s="1"/>
      <c r="F622" s="1"/>
      <c r="G622" s="129"/>
      <c r="H622" s="129"/>
    </row>
    <row r="623">
      <c r="B623" s="129"/>
      <c r="C623" s="1"/>
      <c r="D623" s="1"/>
      <c r="E623" s="1"/>
      <c r="F623" s="1"/>
      <c r="G623" s="129"/>
      <c r="H623" s="129"/>
    </row>
    <row r="624">
      <c r="B624" s="129"/>
      <c r="C624" s="1"/>
      <c r="D624" s="1"/>
      <c r="E624" s="1"/>
      <c r="F624" s="1"/>
      <c r="G624" s="129"/>
      <c r="H624" s="129"/>
    </row>
    <row r="625">
      <c r="B625" s="129"/>
      <c r="C625" s="1"/>
      <c r="D625" s="1"/>
      <c r="E625" s="1"/>
      <c r="F625" s="1"/>
      <c r="G625" s="129"/>
      <c r="H625" s="129"/>
    </row>
    <row r="626">
      <c r="B626" s="129"/>
      <c r="C626" s="1"/>
      <c r="D626" s="1"/>
      <c r="E626" s="1"/>
      <c r="F626" s="1"/>
      <c r="G626" s="129"/>
      <c r="H626" s="129"/>
    </row>
    <row r="627">
      <c r="B627" s="129"/>
      <c r="C627" s="1"/>
      <c r="D627" s="1"/>
      <c r="E627" s="1"/>
      <c r="F627" s="1"/>
      <c r="G627" s="129"/>
      <c r="H627" s="129"/>
    </row>
    <row r="628">
      <c r="B628" s="129"/>
      <c r="C628" s="1"/>
      <c r="D628" s="1"/>
      <c r="E628" s="1"/>
      <c r="F628" s="1"/>
      <c r="G628" s="129"/>
      <c r="H628" s="129"/>
    </row>
    <row r="629">
      <c r="B629" s="129"/>
      <c r="C629" s="1"/>
      <c r="D629" s="1"/>
      <c r="E629" s="1"/>
      <c r="F629" s="1"/>
      <c r="G629" s="129"/>
      <c r="H629" s="129"/>
    </row>
    <row r="630">
      <c r="B630" s="129"/>
      <c r="C630" s="1"/>
      <c r="D630" s="1"/>
      <c r="E630" s="1"/>
      <c r="F630" s="1"/>
      <c r="G630" s="129"/>
      <c r="H630" s="129"/>
    </row>
    <row r="631">
      <c r="B631" s="129"/>
      <c r="C631" s="1"/>
      <c r="D631" s="1"/>
      <c r="E631" s="1"/>
      <c r="F631" s="1"/>
      <c r="G631" s="129"/>
      <c r="H631" s="129"/>
    </row>
    <row r="632">
      <c r="B632" s="129"/>
      <c r="C632" s="1"/>
      <c r="D632" s="1"/>
      <c r="E632" s="1"/>
      <c r="F632" s="1"/>
      <c r="G632" s="129"/>
      <c r="H632" s="129"/>
    </row>
    <row r="633">
      <c r="B633" s="129"/>
      <c r="C633" s="1"/>
      <c r="D633" s="1"/>
      <c r="E633" s="1"/>
      <c r="F633" s="1"/>
      <c r="G633" s="129"/>
      <c r="H633" s="129"/>
    </row>
    <row r="634">
      <c r="B634" s="129"/>
      <c r="C634" s="1"/>
      <c r="D634" s="1"/>
      <c r="E634" s="1"/>
      <c r="F634" s="1"/>
      <c r="G634" s="129"/>
      <c r="H634" s="129"/>
    </row>
    <row r="635">
      <c r="B635" s="129"/>
      <c r="C635" s="1"/>
      <c r="D635" s="1"/>
      <c r="E635" s="1"/>
      <c r="F635" s="1"/>
      <c r="G635" s="129"/>
      <c r="H635" s="129"/>
    </row>
    <row r="636">
      <c r="B636" s="129"/>
      <c r="C636" s="1"/>
      <c r="D636" s="1"/>
      <c r="E636" s="1"/>
      <c r="F636" s="1"/>
      <c r="G636" s="129"/>
      <c r="H636" s="129"/>
    </row>
    <row r="637">
      <c r="B637" s="129"/>
      <c r="C637" s="1"/>
      <c r="D637" s="1"/>
      <c r="E637" s="1"/>
      <c r="F637" s="1"/>
      <c r="G637" s="129"/>
      <c r="H637" s="129"/>
    </row>
    <row r="638">
      <c r="B638" s="129"/>
      <c r="C638" s="1"/>
      <c r="D638" s="1"/>
      <c r="E638" s="1"/>
      <c r="F638" s="1"/>
      <c r="G638" s="129"/>
      <c r="H638" s="129"/>
    </row>
    <row r="639">
      <c r="B639" s="129"/>
      <c r="C639" s="1"/>
      <c r="D639" s="1"/>
      <c r="E639" s="1"/>
      <c r="F639" s="1"/>
      <c r="G639" s="129"/>
      <c r="H639" s="129"/>
    </row>
    <row r="640">
      <c r="B640" s="129"/>
      <c r="C640" s="1"/>
      <c r="D640" s="1"/>
      <c r="E640" s="1"/>
      <c r="F640" s="1"/>
      <c r="G640" s="129"/>
      <c r="H640" s="129"/>
    </row>
    <row r="641">
      <c r="B641" s="129"/>
      <c r="C641" s="1"/>
      <c r="D641" s="1"/>
      <c r="E641" s="1"/>
      <c r="F641" s="1"/>
      <c r="G641" s="129"/>
      <c r="H641" s="129"/>
    </row>
    <row r="642">
      <c r="B642" s="129"/>
      <c r="C642" s="1"/>
      <c r="D642" s="1"/>
      <c r="E642" s="1"/>
      <c r="F642" s="1"/>
      <c r="G642" s="129"/>
      <c r="H642" s="129"/>
    </row>
    <row r="643">
      <c r="B643" s="129"/>
      <c r="C643" s="1"/>
      <c r="D643" s="1"/>
      <c r="E643" s="1"/>
      <c r="F643" s="1"/>
      <c r="G643" s="129"/>
      <c r="H643" s="129"/>
    </row>
    <row r="644">
      <c r="B644" s="129"/>
      <c r="C644" s="1"/>
      <c r="D644" s="1"/>
      <c r="E644" s="1"/>
      <c r="F644" s="1"/>
      <c r="G644" s="129"/>
      <c r="H644" s="129"/>
    </row>
    <row r="645">
      <c r="B645" s="129"/>
      <c r="C645" s="1"/>
      <c r="D645" s="1"/>
      <c r="E645" s="1"/>
      <c r="F645" s="1"/>
      <c r="G645" s="129"/>
      <c r="H645" s="129"/>
    </row>
    <row r="646">
      <c r="B646" s="129"/>
      <c r="C646" s="1"/>
      <c r="D646" s="1"/>
      <c r="E646" s="1"/>
      <c r="F646" s="1"/>
      <c r="G646" s="129"/>
      <c r="H646" s="129"/>
    </row>
    <row r="647">
      <c r="B647" s="129"/>
      <c r="C647" s="1"/>
      <c r="D647" s="1"/>
      <c r="E647" s="1"/>
      <c r="F647" s="1"/>
      <c r="G647" s="129"/>
      <c r="H647" s="129"/>
    </row>
    <row r="648">
      <c r="B648" s="129"/>
      <c r="C648" s="1"/>
      <c r="D648" s="1"/>
      <c r="E648" s="1"/>
      <c r="F648" s="1"/>
      <c r="G648" s="129"/>
      <c r="H648" s="129"/>
    </row>
    <row r="649">
      <c r="B649" s="129"/>
      <c r="C649" s="1"/>
      <c r="D649" s="1"/>
      <c r="E649" s="1"/>
      <c r="F649" s="1"/>
      <c r="G649" s="129"/>
      <c r="H649" s="129"/>
    </row>
    <row r="650">
      <c r="B650" s="129"/>
      <c r="C650" s="1"/>
      <c r="D650" s="1"/>
      <c r="E650" s="1"/>
      <c r="F650" s="1"/>
      <c r="G650" s="129"/>
      <c r="H650" s="129"/>
    </row>
    <row r="651">
      <c r="B651" s="129"/>
      <c r="C651" s="1"/>
      <c r="D651" s="1"/>
      <c r="E651" s="1"/>
      <c r="F651" s="1"/>
      <c r="G651" s="129"/>
      <c r="H651" s="129"/>
    </row>
    <row r="652">
      <c r="B652" s="129"/>
      <c r="C652" s="1"/>
      <c r="D652" s="1"/>
      <c r="E652" s="1"/>
      <c r="F652" s="1"/>
      <c r="G652" s="129"/>
      <c r="H652" s="129"/>
    </row>
    <row r="653">
      <c r="B653" s="129"/>
      <c r="C653" s="1"/>
      <c r="D653" s="1"/>
      <c r="E653" s="1"/>
      <c r="F653" s="1"/>
      <c r="G653" s="129"/>
      <c r="H653" s="129"/>
    </row>
    <row r="654">
      <c r="B654" s="129"/>
      <c r="C654" s="1"/>
      <c r="D654" s="1"/>
      <c r="E654" s="1"/>
      <c r="F654" s="1"/>
      <c r="G654" s="129"/>
      <c r="H654" s="129"/>
    </row>
    <row r="655">
      <c r="B655" s="129"/>
      <c r="C655" s="1"/>
      <c r="D655" s="1"/>
      <c r="E655" s="1"/>
      <c r="F655" s="1"/>
      <c r="G655" s="129"/>
      <c r="H655" s="129"/>
    </row>
    <row r="656">
      <c r="B656" s="129"/>
      <c r="C656" s="1"/>
      <c r="D656" s="1"/>
      <c r="E656" s="1"/>
      <c r="F656" s="1"/>
      <c r="G656" s="129"/>
      <c r="H656" s="129"/>
    </row>
    <row r="657">
      <c r="B657" s="129"/>
      <c r="C657" s="1"/>
      <c r="D657" s="1"/>
      <c r="E657" s="1"/>
      <c r="F657" s="1"/>
      <c r="G657" s="129"/>
      <c r="H657" s="129"/>
    </row>
    <row r="658">
      <c r="B658" s="129"/>
      <c r="C658" s="1"/>
      <c r="D658" s="1"/>
      <c r="E658" s="1"/>
      <c r="F658" s="1"/>
      <c r="G658" s="129"/>
      <c r="H658" s="129"/>
    </row>
    <row r="659">
      <c r="B659" s="129"/>
      <c r="C659" s="1"/>
      <c r="D659" s="1"/>
      <c r="E659" s="1"/>
      <c r="F659" s="1"/>
      <c r="G659" s="129"/>
      <c r="H659" s="129"/>
    </row>
    <row r="660">
      <c r="B660" s="129"/>
      <c r="C660" s="1"/>
      <c r="D660" s="1"/>
      <c r="E660" s="1"/>
      <c r="F660" s="1"/>
      <c r="G660" s="129"/>
      <c r="H660" s="129"/>
    </row>
    <row r="661">
      <c r="B661" s="129"/>
      <c r="C661" s="1"/>
      <c r="D661" s="1"/>
      <c r="E661" s="1"/>
      <c r="F661" s="1"/>
      <c r="G661" s="129"/>
      <c r="H661" s="129"/>
    </row>
    <row r="662">
      <c r="B662" s="129"/>
      <c r="C662" s="1"/>
      <c r="D662" s="1"/>
      <c r="E662" s="1"/>
      <c r="F662" s="1"/>
      <c r="G662" s="129"/>
      <c r="H662" s="129"/>
    </row>
    <row r="663">
      <c r="B663" s="129"/>
      <c r="C663" s="1"/>
      <c r="D663" s="1"/>
      <c r="E663" s="1"/>
      <c r="F663" s="1"/>
      <c r="G663" s="129"/>
      <c r="H663" s="129"/>
    </row>
    <row r="664">
      <c r="B664" s="129"/>
      <c r="C664" s="1"/>
      <c r="D664" s="1"/>
      <c r="E664" s="1"/>
      <c r="F664" s="1"/>
      <c r="G664" s="129"/>
      <c r="H664" s="129"/>
    </row>
    <row r="665">
      <c r="B665" s="129"/>
      <c r="C665" s="1"/>
      <c r="D665" s="1"/>
      <c r="E665" s="1"/>
      <c r="F665" s="1"/>
      <c r="G665" s="129"/>
      <c r="H665" s="129"/>
    </row>
    <row r="666">
      <c r="B666" s="129"/>
      <c r="C666" s="1"/>
      <c r="D666" s="1"/>
      <c r="E666" s="1"/>
      <c r="F666" s="1"/>
      <c r="G666" s="129"/>
      <c r="H666" s="129"/>
    </row>
    <row r="667">
      <c r="B667" s="129"/>
      <c r="C667" s="1"/>
      <c r="D667" s="1"/>
      <c r="E667" s="1"/>
      <c r="F667" s="1"/>
      <c r="G667" s="129"/>
      <c r="H667" s="129"/>
    </row>
    <row r="668">
      <c r="B668" s="129"/>
      <c r="C668" s="1"/>
      <c r="D668" s="1"/>
      <c r="E668" s="1"/>
      <c r="F668" s="1"/>
      <c r="G668" s="129"/>
      <c r="H668" s="129"/>
    </row>
    <row r="669">
      <c r="B669" s="129"/>
      <c r="C669" s="1"/>
      <c r="D669" s="1"/>
      <c r="E669" s="1"/>
      <c r="F669" s="1"/>
      <c r="G669" s="129"/>
      <c r="H669" s="129"/>
    </row>
    <row r="670">
      <c r="B670" s="129"/>
      <c r="C670" s="1"/>
      <c r="D670" s="1"/>
      <c r="E670" s="1"/>
      <c r="F670" s="1"/>
      <c r="G670" s="129"/>
      <c r="H670" s="129"/>
    </row>
    <row r="671">
      <c r="B671" s="129"/>
      <c r="C671" s="1"/>
      <c r="D671" s="1"/>
      <c r="E671" s="1"/>
      <c r="F671" s="1"/>
      <c r="G671" s="129"/>
      <c r="H671" s="129"/>
    </row>
    <row r="672">
      <c r="B672" s="129"/>
      <c r="C672" s="1"/>
      <c r="D672" s="1"/>
      <c r="E672" s="1"/>
      <c r="F672" s="1"/>
      <c r="G672" s="129"/>
      <c r="H672" s="129"/>
    </row>
    <row r="673">
      <c r="B673" s="129"/>
      <c r="C673" s="1"/>
      <c r="D673" s="1"/>
      <c r="E673" s="1"/>
      <c r="F673" s="1"/>
      <c r="G673" s="129"/>
      <c r="H673" s="129"/>
    </row>
    <row r="674">
      <c r="B674" s="129"/>
      <c r="C674" s="1"/>
      <c r="D674" s="1"/>
      <c r="E674" s="1"/>
      <c r="F674" s="1"/>
      <c r="G674" s="129"/>
      <c r="H674" s="129"/>
    </row>
    <row r="675">
      <c r="B675" s="129"/>
      <c r="C675" s="1"/>
      <c r="D675" s="1"/>
      <c r="E675" s="1"/>
      <c r="F675" s="1"/>
      <c r="G675" s="129"/>
      <c r="H675" s="129"/>
    </row>
    <row r="676">
      <c r="B676" s="129"/>
      <c r="C676" s="1"/>
      <c r="D676" s="1"/>
      <c r="E676" s="1"/>
      <c r="F676" s="1"/>
      <c r="G676" s="129"/>
      <c r="H676" s="129"/>
    </row>
    <row r="677">
      <c r="B677" s="129"/>
      <c r="C677" s="1"/>
      <c r="D677" s="1"/>
      <c r="E677" s="1"/>
      <c r="F677" s="1"/>
      <c r="G677" s="129"/>
      <c r="H677" s="129"/>
    </row>
    <row r="678">
      <c r="B678" s="129"/>
      <c r="C678" s="1"/>
      <c r="D678" s="1"/>
      <c r="E678" s="1"/>
      <c r="F678" s="1"/>
      <c r="G678" s="129"/>
      <c r="H678" s="129"/>
    </row>
    <row r="679">
      <c r="B679" s="129"/>
      <c r="C679" s="1"/>
      <c r="D679" s="1"/>
      <c r="E679" s="1"/>
      <c r="F679" s="1"/>
      <c r="G679" s="129"/>
      <c r="H679" s="129"/>
    </row>
    <row r="680">
      <c r="B680" s="129"/>
      <c r="C680" s="1"/>
      <c r="D680" s="1"/>
      <c r="E680" s="1"/>
      <c r="F680" s="1"/>
      <c r="G680" s="129"/>
      <c r="H680" s="129"/>
    </row>
    <row r="681">
      <c r="B681" s="129"/>
      <c r="C681" s="1"/>
      <c r="D681" s="1"/>
      <c r="E681" s="1"/>
      <c r="F681" s="1"/>
      <c r="G681" s="129"/>
      <c r="H681" s="129"/>
    </row>
    <row r="682">
      <c r="B682" s="129"/>
      <c r="C682" s="1"/>
      <c r="D682" s="1"/>
      <c r="E682" s="1"/>
      <c r="F682" s="1"/>
      <c r="G682" s="129"/>
      <c r="H682" s="129"/>
    </row>
    <row r="683">
      <c r="B683" s="129"/>
      <c r="C683" s="1"/>
      <c r="D683" s="1"/>
      <c r="E683" s="1"/>
      <c r="F683" s="1"/>
      <c r="G683" s="129"/>
      <c r="H683" s="129"/>
    </row>
    <row r="684">
      <c r="B684" s="129"/>
      <c r="C684" s="1"/>
      <c r="D684" s="1"/>
      <c r="E684" s="1"/>
      <c r="F684" s="1"/>
      <c r="G684" s="129"/>
      <c r="H684" s="129"/>
    </row>
    <row r="685">
      <c r="B685" s="129"/>
      <c r="C685" s="1"/>
      <c r="D685" s="1"/>
      <c r="E685" s="1"/>
      <c r="F685" s="1"/>
      <c r="G685" s="129"/>
      <c r="H685" s="129"/>
    </row>
    <row r="686">
      <c r="B686" s="129"/>
      <c r="C686" s="1"/>
      <c r="D686" s="1"/>
      <c r="E686" s="1"/>
      <c r="F686" s="1"/>
      <c r="G686" s="129"/>
      <c r="H686" s="129"/>
    </row>
    <row r="687">
      <c r="B687" s="129"/>
      <c r="C687" s="1"/>
      <c r="D687" s="1"/>
      <c r="E687" s="1"/>
      <c r="F687" s="1"/>
      <c r="G687" s="129"/>
      <c r="H687" s="129"/>
    </row>
    <row r="688">
      <c r="B688" s="129"/>
      <c r="C688" s="1"/>
      <c r="D688" s="1"/>
      <c r="E688" s="1"/>
      <c r="F688" s="1"/>
      <c r="G688" s="129"/>
      <c r="H688" s="129"/>
    </row>
    <row r="689">
      <c r="B689" s="129"/>
      <c r="C689" s="1"/>
      <c r="D689" s="1"/>
      <c r="E689" s="1"/>
      <c r="F689" s="1"/>
      <c r="G689" s="129"/>
      <c r="H689" s="129"/>
    </row>
    <row r="690">
      <c r="B690" s="129"/>
      <c r="C690" s="1"/>
      <c r="D690" s="1"/>
      <c r="E690" s="1"/>
      <c r="F690" s="1"/>
      <c r="G690" s="129"/>
      <c r="H690" s="129"/>
    </row>
    <row r="691">
      <c r="B691" s="129"/>
      <c r="C691" s="1"/>
      <c r="D691" s="1"/>
      <c r="E691" s="1"/>
      <c r="F691" s="1"/>
      <c r="G691" s="129"/>
      <c r="H691" s="129"/>
    </row>
    <row r="692">
      <c r="B692" s="129"/>
      <c r="C692" s="1"/>
      <c r="D692" s="1"/>
      <c r="E692" s="1"/>
      <c r="F692" s="1"/>
      <c r="G692" s="129"/>
      <c r="H692" s="129"/>
    </row>
    <row r="693">
      <c r="B693" s="129"/>
      <c r="C693" s="1"/>
      <c r="D693" s="1"/>
      <c r="E693" s="1"/>
      <c r="F693" s="1"/>
      <c r="G693" s="129"/>
      <c r="H693" s="129"/>
    </row>
    <row r="694">
      <c r="B694" s="129"/>
      <c r="C694" s="1"/>
      <c r="D694" s="1"/>
      <c r="E694" s="1"/>
      <c r="F694" s="1"/>
      <c r="G694" s="129"/>
      <c r="H694" s="129"/>
    </row>
    <row r="695">
      <c r="B695" s="129"/>
      <c r="C695" s="1"/>
      <c r="D695" s="1"/>
      <c r="E695" s="1"/>
      <c r="F695" s="1"/>
      <c r="G695" s="129"/>
      <c r="H695" s="129"/>
    </row>
    <row r="696">
      <c r="B696" s="129"/>
      <c r="C696" s="1"/>
      <c r="D696" s="1"/>
      <c r="E696" s="1"/>
      <c r="F696" s="1"/>
      <c r="G696" s="129"/>
      <c r="H696" s="129"/>
    </row>
    <row r="697">
      <c r="B697" s="129"/>
      <c r="C697" s="1"/>
      <c r="D697" s="1"/>
      <c r="E697" s="1"/>
      <c r="F697" s="1"/>
      <c r="G697" s="129"/>
      <c r="H697" s="129"/>
    </row>
    <row r="698">
      <c r="B698" s="129"/>
      <c r="C698" s="1"/>
      <c r="D698" s="1"/>
      <c r="E698" s="1"/>
      <c r="F698" s="1"/>
      <c r="G698" s="129"/>
      <c r="H698" s="129"/>
    </row>
    <row r="699">
      <c r="B699" s="129"/>
      <c r="C699" s="1"/>
      <c r="D699" s="1"/>
      <c r="E699" s="1"/>
      <c r="F699" s="1"/>
      <c r="G699" s="129"/>
      <c r="H699" s="129"/>
    </row>
    <row r="700">
      <c r="B700" s="129"/>
      <c r="C700" s="1"/>
      <c r="D700" s="1"/>
      <c r="E700" s="1"/>
      <c r="F700" s="1"/>
      <c r="G700" s="129"/>
      <c r="H700" s="129"/>
    </row>
    <row r="701">
      <c r="B701" s="129"/>
      <c r="C701" s="1"/>
      <c r="D701" s="1"/>
      <c r="E701" s="1"/>
      <c r="F701" s="1"/>
      <c r="G701" s="129"/>
      <c r="H701" s="129"/>
    </row>
    <row r="702">
      <c r="B702" s="129"/>
      <c r="C702" s="1"/>
      <c r="D702" s="1"/>
      <c r="E702" s="1"/>
      <c r="F702" s="1"/>
      <c r="G702" s="129"/>
      <c r="H702" s="129"/>
    </row>
    <row r="703">
      <c r="B703" s="129"/>
      <c r="C703" s="1"/>
      <c r="D703" s="1"/>
      <c r="E703" s="1"/>
      <c r="F703" s="1"/>
      <c r="G703" s="129"/>
      <c r="H703" s="129"/>
    </row>
    <row r="704">
      <c r="B704" s="129"/>
      <c r="C704" s="1"/>
      <c r="D704" s="1"/>
      <c r="E704" s="1"/>
      <c r="F704" s="1"/>
      <c r="G704" s="129"/>
      <c r="H704" s="129"/>
    </row>
    <row r="705">
      <c r="B705" s="129"/>
      <c r="C705" s="1"/>
      <c r="D705" s="1"/>
      <c r="E705" s="1"/>
      <c r="F705" s="1"/>
      <c r="G705" s="129"/>
      <c r="H705" s="129"/>
    </row>
    <row r="706">
      <c r="B706" s="129"/>
      <c r="C706" s="1"/>
      <c r="D706" s="1"/>
      <c r="E706" s="1"/>
      <c r="F706" s="1"/>
      <c r="G706" s="129"/>
      <c r="H706" s="129"/>
    </row>
    <row r="707">
      <c r="B707" s="129"/>
      <c r="C707" s="1"/>
      <c r="D707" s="1"/>
      <c r="E707" s="1"/>
      <c r="F707" s="1"/>
      <c r="G707" s="129"/>
      <c r="H707" s="129"/>
    </row>
    <row r="708">
      <c r="B708" s="129"/>
      <c r="C708" s="1"/>
      <c r="D708" s="1"/>
      <c r="E708" s="1"/>
      <c r="F708" s="1"/>
      <c r="G708" s="129"/>
      <c r="H708" s="129"/>
    </row>
    <row r="709">
      <c r="B709" s="129"/>
      <c r="C709" s="1"/>
      <c r="D709" s="1"/>
      <c r="E709" s="1"/>
      <c r="F709" s="1"/>
      <c r="G709" s="129"/>
      <c r="H709" s="129"/>
    </row>
    <row r="710">
      <c r="B710" s="129"/>
      <c r="C710" s="1"/>
      <c r="D710" s="1"/>
      <c r="E710" s="1"/>
      <c r="F710" s="1"/>
      <c r="G710" s="129"/>
      <c r="H710" s="129"/>
    </row>
    <row r="711">
      <c r="B711" s="129"/>
      <c r="C711" s="1"/>
      <c r="D711" s="1"/>
      <c r="E711" s="1"/>
      <c r="F711" s="1"/>
      <c r="G711" s="129"/>
      <c r="H711" s="129"/>
    </row>
    <row r="712">
      <c r="B712" s="129"/>
      <c r="C712" s="1"/>
      <c r="D712" s="1"/>
      <c r="E712" s="1"/>
      <c r="F712" s="1"/>
      <c r="G712" s="129"/>
      <c r="H712" s="129"/>
    </row>
    <row r="713">
      <c r="B713" s="129"/>
      <c r="C713" s="1"/>
      <c r="D713" s="1"/>
      <c r="E713" s="1"/>
      <c r="F713" s="1"/>
      <c r="G713" s="129"/>
      <c r="H713" s="129"/>
    </row>
    <row r="714">
      <c r="B714" s="129"/>
      <c r="C714" s="1"/>
      <c r="D714" s="1"/>
      <c r="E714" s="1"/>
      <c r="F714" s="1"/>
      <c r="G714" s="129"/>
      <c r="H714" s="129"/>
    </row>
    <row r="715">
      <c r="B715" s="129"/>
      <c r="C715" s="1"/>
      <c r="D715" s="1"/>
      <c r="E715" s="1"/>
      <c r="F715" s="1"/>
      <c r="G715" s="129"/>
      <c r="H715" s="129"/>
    </row>
    <row r="716">
      <c r="B716" s="129"/>
      <c r="C716" s="1"/>
      <c r="D716" s="1"/>
      <c r="E716" s="1"/>
      <c r="F716" s="1"/>
      <c r="G716" s="129"/>
      <c r="H716" s="129"/>
    </row>
    <row r="717">
      <c r="B717" s="129"/>
      <c r="C717" s="1"/>
      <c r="D717" s="1"/>
      <c r="E717" s="1"/>
      <c r="F717" s="1"/>
      <c r="G717" s="129"/>
      <c r="H717" s="129"/>
    </row>
    <row r="718">
      <c r="B718" s="129"/>
      <c r="C718" s="1"/>
      <c r="D718" s="1"/>
      <c r="E718" s="1"/>
      <c r="F718" s="1"/>
      <c r="G718" s="129"/>
      <c r="H718" s="129"/>
    </row>
    <row r="719">
      <c r="B719" s="129"/>
      <c r="C719" s="1"/>
      <c r="D719" s="1"/>
      <c r="E719" s="1"/>
      <c r="F719" s="1"/>
      <c r="G719" s="129"/>
      <c r="H719" s="129"/>
    </row>
    <row r="720">
      <c r="B720" s="129"/>
      <c r="C720" s="1"/>
      <c r="D720" s="1"/>
      <c r="E720" s="1"/>
      <c r="F720" s="1"/>
      <c r="G720" s="129"/>
      <c r="H720" s="129"/>
    </row>
    <row r="721">
      <c r="B721" s="129"/>
      <c r="C721" s="1"/>
      <c r="D721" s="1"/>
      <c r="E721" s="1"/>
      <c r="F721" s="1"/>
      <c r="G721" s="129"/>
      <c r="H721" s="129"/>
    </row>
    <row r="722">
      <c r="B722" s="129"/>
      <c r="C722" s="1"/>
      <c r="D722" s="1"/>
      <c r="E722" s="1"/>
      <c r="F722" s="1"/>
      <c r="G722" s="129"/>
      <c r="H722" s="129"/>
    </row>
    <row r="723">
      <c r="B723" s="129"/>
      <c r="C723" s="1"/>
      <c r="D723" s="1"/>
      <c r="E723" s="1"/>
      <c r="F723" s="1"/>
      <c r="G723" s="129"/>
      <c r="H723" s="129"/>
    </row>
    <row r="724">
      <c r="B724" s="129"/>
      <c r="C724" s="1"/>
      <c r="D724" s="1"/>
      <c r="E724" s="1"/>
      <c r="F724" s="1"/>
      <c r="G724" s="129"/>
      <c r="H724" s="129"/>
    </row>
    <row r="725">
      <c r="B725" s="129"/>
      <c r="C725" s="1"/>
      <c r="D725" s="1"/>
      <c r="E725" s="1"/>
      <c r="F725" s="1"/>
      <c r="G725" s="129"/>
      <c r="H725" s="129"/>
    </row>
    <row r="726">
      <c r="B726" s="129"/>
      <c r="C726" s="1"/>
      <c r="D726" s="1"/>
      <c r="E726" s="1"/>
      <c r="F726" s="1"/>
      <c r="G726" s="129"/>
      <c r="H726" s="129"/>
    </row>
    <row r="727">
      <c r="B727" s="129"/>
      <c r="C727" s="1"/>
      <c r="D727" s="1"/>
      <c r="E727" s="1"/>
      <c r="F727" s="1"/>
      <c r="G727" s="129"/>
      <c r="H727" s="129"/>
    </row>
    <row r="728">
      <c r="B728" s="129"/>
      <c r="C728" s="1"/>
      <c r="D728" s="1"/>
      <c r="E728" s="1"/>
      <c r="F728" s="1"/>
      <c r="G728" s="129"/>
      <c r="H728" s="129"/>
    </row>
    <row r="729">
      <c r="B729" s="129"/>
      <c r="C729" s="1"/>
      <c r="D729" s="1"/>
      <c r="E729" s="1"/>
      <c r="F729" s="1"/>
      <c r="G729" s="129"/>
      <c r="H729" s="129"/>
    </row>
    <row r="730">
      <c r="B730" s="129"/>
      <c r="C730" s="1"/>
      <c r="D730" s="1"/>
      <c r="E730" s="1"/>
      <c r="F730" s="1"/>
      <c r="G730" s="129"/>
      <c r="H730" s="129"/>
    </row>
    <row r="731">
      <c r="B731" s="129"/>
      <c r="C731" s="1"/>
      <c r="D731" s="1"/>
      <c r="E731" s="1"/>
      <c r="F731" s="1"/>
      <c r="G731" s="129"/>
      <c r="H731" s="129"/>
    </row>
    <row r="732">
      <c r="B732" s="129"/>
      <c r="C732" s="1"/>
      <c r="D732" s="1"/>
      <c r="E732" s="1"/>
      <c r="F732" s="1"/>
      <c r="G732" s="129"/>
      <c r="H732" s="129"/>
    </row>
    <row r="733">
      <c r="B733" s="129"/>
      <c r="C733" s="1"/>
      <c r="D733" s="1"/>
      <c r="E733" s="1"/>
      <c r="F733" s="1"/>
      <c r="G733" s="129"/>
      <c r="H733" s="129"/>
    </row>
    <row r="734">
      <c r="B734" s="129"/>
      <c r="C734" s="1"/>
      <c r="D734" s="1"/>
      <c r="E734" s="1"/>
      <c r="F734" s="1"/>
      <c r="G734" s="129"/>
      <c r="H734" s="129"/>
    </row>
    <row r="735">
      <c r="B735" s="129"/>
      <c r="C735" s="1"/>
      <c r="D735" s="1"/>
      <c r="E735" s="1"/>
      <c r="F735" s="1"/>
      <c r="G735" s="129"/>
      <c r="H735" s="129"/>
    </row>
    <row r="736">
      <c r="B736" s="129"/>
      <c r="C736" s="1"/>
      <c r="D736" s="1"/>
      <c r="E736" s="1"/>
      <c r="F736" s="1"/>
      <c r="G736" s="129"/>
      <c r="H736" s="129"/>
    </row>
    <row r="737">
      <c r="B737" s="129"/>
      <c r="C737" s="1"/>
      <c r="D737" s="1"/>
      <c r="E737" s="1"/>
      <c r="F737" s="1"/>
      <c r="G737" s="129"/>
      <c r="H737" s="129"/>
    </row>
    <row r="738">
      <c r="B738" s="129"/>
      <c r="C738" s="1"/>
      <c r="D738" s="1"/>
      <c r="E738" s="1"/>
      <c r="F738" s="1"/>
      <c r="G738" s="129"/>
      <c r="H738" s="129"/>
    </row>
    <row r="739">
      <c r="B739" s="129"/>
      <c r="C739" s="1"/>
      <c r="D739" s="1"/>
      <c r="E739" s="1"/>
      <c r="F739" s="1"/>
      <c r="G739" s="129"/>
      <c r="H739" s="129"/>
    </row>
    <row r="740">
      <c r="B740" s="129"/>
      <c r="C740" s="1"/>
      <c r="D740" s="1"/>
      <c r="E740" s="1"/>
      <c r="F740" s="1"/>
      <c r="G740" s="129"/>
      <c r="H740" s="129"/>
    </row>
    <row r="741">
      <c r="B741" s="129"/>
      <c r="C741" s="1"/>
      <c r="D741" s="1"/>
      <c r="E741" s="1"/>
      <c r="F741" s="1"/>
      <c r="G741" s="129"/>
      <c r="H741" s="129"/>
    </row>
    <row r="742">
      <c r="B742" s="129"/>
      <c r="C742" s="1"/>
      <c r="D742" s="1"/>
      <c r="E742" s="1"/>
      <c r="F742" s="1"/>
      <c r="G742" s="129"/>
      <c r="H742" s="129"/>
    </row>
    <row r="743">
      <c r="B743" s="129"/>
      <c r="C743" s="1"/>
      <c r="D743" s="1"/>
      <c r="E743" s="1"/>
      <c r="F743" s="1"/>
      <c r="G743" s="129"/>
      <c r="H743" s="129"/>
    </row>
    <row r="744">
      <c r="B744" s="129"/>
      <c r="C744" s="1"/>
      <c r="D744" s="1"/>
      <c r="E744" s="1"/>
      <c r="F744" s="1"/>
      <c r="G744" s="129"/>
      <c r="H744" s="129"/>
    </row>
    <row r="745">
      <c r="B745" s="129"/>
      <c r="C745" s="1"/>
      <c r="D745" s="1"/>
      <c r="E745" s="1"/>
      <c r="F745" s="1"/>
      <c r="G745" s="129"/>
      <c r="H745" s="129"/>
    </row>
    <row r="746">
      <c r="B746" s="129"/>
      <c r="C746" s="1"/>
      <c r="D746" s="1"/>
      <c r="E746" s="1"/>
      <c r="F746" s="1"/>
      <c r="G746" s="129"/>
      <c r="H746" s="129"/>
    </row>
    <row r="747">
      <c r="B747" s="129"/>
      <c r="C747" s="1"/>
      <c r="D747" s="1"/>
      <c r="E747" s="1"/>
      <c r="F747" s="1"/>
      <c r="G747" s="129"/>
      <c r="H747" s="129"/>
    </row>
    <row r="748">
      <c r="B748" s="129"/>
      <c r="C748" s="1"/>
      <c r="D748" s="1"/>
      <c r="E748" s="1"/>
      <c r="F748" s="1"/>
      <c r="G748" s="129"/>
      <c r="H748" s="129"/>
    </row>
    <row r="749">
      <c r="B749" s="129"/>
      <c r="C749" s="1"/>
      <c r="D749" s="1"/>
      <c r="E749" s="1"/>
      <c r="F749" s="1"/>
      <c r="G749" s="129"/>
      <c r="H749" s="129"/>
    </row>
    <row r="750">
      <c r="B750" s="129"/>
      <c r="C750" s="1"/>
      <c r="D750" s="1"/>
      <c r="E750" s="1"/>
      <c r="F750" s="1"/>
      <c r="G750" s="129"/>
      <c r="H750" s="129"/>
    </row>
    <row r="751">
      <c r="B751" s="129"/>
      <c r="C751" s="1"/>
      <c r="D751" s="1"/>
      <c r="E751" s="1"/>
      <c r="F751" s="1"/>
      <c r="G751" s="129"/>
      <c r="H751" s="129"/>
    </row>
    <row r="752">
      <c r="B752" s="129"/>
      <c r="C752" s="1"/>
      <c r="D752" s="1"/>
      <c r="E752" s="1"/>
      <c r="F752" s="1"/>
      <c r="G752" s="129"/>
      <c r="H752" s="129"/>
    </row>
    <row r="753">
      <c r="B753" s="129"/>
      <c r="C753" s="1"/>
      <c r="D753" s="1"/>
      <c r="E753" s="1"/>
      <c r="F753" s="1"/>
      <c r="G753" s="129"/>
      <c r="H753" s="129"/>
    </row>
    <row r="754">
      <c r="B754" s="129"/>
      <c r="C754" s="1"/>
      <c r="D754" s="1"/>
      <c r="E754" s="1"/>
      <c r="F754" s="1"/>
      <c r="G754" s="129"/>
      <c r="H754" s="129"/>
    </row>
    <row r="755">
      <c r="B755" s="129"/>
      <c r="C755" s="1"/>
      <c r="D755" s="1"/>
      <c r="E755" s="1"/>
      <c r="F755" s="1"/>
      <c r="G755" s="129"/>
      <c r="H755" s="129"/>
    </row>
    <row r="756">
      <c r="B756" s="129"/>
      <c r="C756" s="1"/>
      <c r="D756" s="1"/>
      <c r="E756" s="1"/>
      <c r="F756" s="1"/>
      <c r="G756" s="129"/>
      <c r="H756" s="129"/>
    </row>
    <row r="757">
      <c r="B757" s="129"/>
      <c r="C757" s="1"/>
      <c r="D757" s="1"/>
      <c r="E757" s="1"/>
      <c r="F757" s="1"/>
      <c r="G757" s="129"/>
      <c r="H757" s="129"/>
    </row>
    <row r="758">
      <c r="B758" s="129"/>
      <c r="C758" s="1"/>
      <c r="D758" s="1"/>
      <c r="E758" s="1"/>
      <c r="F758" s="1"/>
      <c r="G758" s="129"/>
      <c r="H758" s="129"/>
    </row>
    <row r="759">
      <c r="B759" s="129"/>
      <c r="C759" s="1"/>
      <c r="D759" s="1"/>
      <c r="E759" s="1"/>
      <c r="F759" s="1"/>
      <c r="G759" s="129"/>
      <c r="H759" s="129"/>
    </row>
    <row r="760">
      <c r="B760" s="129"/>
      <c r="C760" s="1"/>
      <c r="D760" s="1"/>
      <c r="E760" s="1"/>
      <c r="F760" s="1"/>
      <c r="G760" s="129"/>
      <c r="H760" s="129"/>
    </row>
    <row r="761">
      <c r="B761" s="129"/>
      <c r="C761" s="1"/>
      <c r="D761" s="1"/>
      <c r="E761" s="1"/>
      <c r="F761" s="1"/>
      <c r="G761" s="129"/>
      <c r="H761" s="129"/>
    </row>
    <row r="762">
      <c r="B762" s="129"/>
      <c r="C762" s="1"/>
      <c r="D762" s="1"/>
      <c r="E762" s="1"/>
      <c r="F762" s="1"/>
      <c r="G762" s="129"/>
      <c r="H762" s="129"/>
    </row>
    <row r="763">
      <c r="B763" s="129"/>
      <c r="C763" s="1"/>
      <c r="D763" s="1"/>
      <c r="E763" s="1"/>
      <c r="F763" s="1"/>
      <c r="G763" s="129"/>
      <c r="H763" s="129"/>
    </row>
    <row r="764">
      <c r="B764" s="129"/>
      <c r="C764" s="1"/>
      <c r="D764" s="1"/>
      <c r="E764" s="1"/>
      <c r="F764" s="1"/>
      <c r="G764" s="129"/>
      <c r="H764" s="129"/>
    </row>
    <row r="765">
      <c r="B765" s="129"/>
      <c r="C765" s="1"/>
      <c r="D765" s="1"/>
      <c r="E765" s="1"/>
      <c r="F765" s="1"/>
      <c r="G765" s="129"/>
      <c r="H765" s="129"/>
    </row>
    <row r="766">
      <c r="B766" s="129"/>
      <c r="C766" s="1"/>
      <c r="D766" s="1"/>
      <c r="E766" s="1"/>
      <c r="F766" s="1"/>
      <c r="G766" s="129"/>
      <c r="H766" s="129"/>
    </row>
    <row r="767">
      <c r="B767" s="129"/>
      <c r="C767" s="1"/>
      <c r="D767" s="1"/>
      <c r="E767" s="1"/>
      <c r="F767" s="1"/>
      <c r="G767" s="129"/>
      <c r="H767" s="129"/>
    </row>
    <row r="768">
      <c r="B768" s="129"/>
      <c r="C768" s="1"/>
      <c r="D768" s="1"/>
      <c r="E768" s="1"/>
      <c r="F768" s="1"/>
      <c r="G768" s="129"/>
      <c r="H768" s="129"/>
    </row>
    <row r="769">
      <c r="B769" s="129"/>
      <c r="C769" s="1"/>
      <c r="D769" s="1"/>
      <c r="E769" s="1"/>
      <c r="F769" s="1"/>
      <c r="G769" s="129"/>
      <c r="H769" s="129"/>
    </row>
    <row r="770">
      <c r="B770" s="129"/>
      <c r="C770" s="1"/>
      <c r="D770" s="1"/>
      <c r="E770" s="1"/>
      <c r="F770" s="1"/>
      <c r="G770" s="129"/>
      <c r="H770" s="129"/>
    </row>
    <row r="771">
      <c r="B771" s="129"/>
      <c r="C771" s="1"/>
      <c r="D771" s="1"/>
      <c r="E771" s="1"/>
      <c r="F771" s="1"/>
      <c r="G771" s="129"/>
      <c r="H771" s="129"/>
    </row>
    <row r="772">
      <c r="B772" s="129"/>
      <c r="C772" s="1"/>
      <c r="D772" s="1"/>
      <c r="E772" s="1"/>
      <c r="F772" s="1"/>
      <c r="G772" s="129"/>
      <c r="H772" s="129"/>
    </row>
    <row r="773">
      <c r="B773" s="129"/>
      <c r="C773" s="1"/>
      <c r="D773" s="1"/>
      <c r="E773" s="1"/>
      <c r="F773" s="1"/>
      <c r="G773" s="129"/>
      <c r="H773" s="129"/>
    </row>
    <row r="774">
      <c r="B774" s="129"/>
      <c r="C774" s="1"/>
      <c r="D774" s="1"/>
      <c r="E774" s="1"/>
      <c r="F774" s="1"/>
      <c r="G774" s="129"/>
      <c r="H774" s="129"/>
    </row>
    <row r="775">
      <c r="B775" s="129"/>
      <c r="C775" s="1"/>
      <c r="D775" s="1"/>
      <c r="E775" s="1"/>
      <c r="F775" s="1"/>
      <c r="G775" s="129"/>
      <c r="H775" s="129"/>
    </row>
    <row r="776">
      <c r="B776" s="129"/>
      <c r="C776" s="1"/>
      <c r="D776" s="1"/>
      <c r="E776" s="1"/>
      <c r="F776" s="1"/>
      <c r="G776" s="129"/>
      <c r="H776" s="129"/>
    </row>
    <row r="777">
      <c r="B777" s="129"/>
      <c r="C777" s="1"/>
      <c r="D777" s="1"/>
      <c r="E777" s="1"/>
      <c r="F777" s="1"/>
      <c r="G777" s="129"/>
      <c r="H777" s="129"/>
    </row>
    <row r="778">
      <c r="B778" s="129"/>
      <c r="C778" s="1"/>
      <c r="D778" s="1"/>
      <c r="E778" s="1"/>
      <c r="F778" s="1"/>
      <c r="G778" s="129"/>
      <c r="H778" s="129"/>
    </row>
    <row r="779">
      <c r="B779" s="129"/>
      <c r="C779" s="1"/>
      <c r="D779" s="1"/>
      <c r="E779" s="1"/>
      <c r="F779" s="1"/>
      <c r="G779" s="129"/>
      <c r="H779" s="129"/>
    </row>
    <row r="780">
      <c r="B780" s="129"/>
      <c r="C780" s="1"/>
      <c r="D780" s="1"/>
      <c r="E780" s="1"/>
      <c r="F780" s="1"/>
      <c r="G780" s="129"/>
      <c r="H780" s="129"/>
    </row>
    <row r="781">
      <c r="B781" s="129"/>
      <c r="C781" s="1"/>
      <c r="D781" s="1"/>
      <c r="E781" s="1"/>
      <c r="F781" s="1"/>
      <c r="G781" s="129"/>
      <c r="H781" s="129"/>
    </row>
    <row r="782">
      <c r="B782" s="129"/>
      <c r="C782" s="1"/>
      <c r="D782" s="1"/>
      <c r="E782" s="1"/>
      <c r="F782" s="1"/>
      <c r="G782" s="129"/>
      <c r="H782" s="129"/>
    </row>
    <row r="783">
      <c r="B783" s="129"/>
      <c r="C783" s="1"/>
      <c r="D783" s="1"/>
      <c r="E783" s="1"/>
      <c r="F783" s="1"/>
      <c r="G783" s="129"/>
      <c r="H783" s="129"/>
    </row>
    <row r="784">
      <c r="B784" s="129"/>
      <c r="C784" s="1"/>
      <c r="D784" s="1"/>
      <c r="E784" s="1"/>
      <c r="F784" s="1"/>
      <c r="G784" s="129"/>
      <c r="H784" s="129"/>
    </row>
    <row r="785">
      <c r="B785" s="129"/>
      <c r="C785" s="1"/>
      <c r="D785" s="1"/>
      <c r="E785" s="1"/>
      <c r="F785" s="1"/>
      <c r="G785" s="129"/>
      <c r="H785" s="129"/>
    </row>
    <row r="786">
      <c r="B786" s="129"/>
      <c r="C786" s="1"/>
      <c r="D786" s="1"/>
      <c r="E786" s="1"/>
      <c r="F786" s="1"/>
      <c r="G786" s="129"/>
      <c r="H786" s="129"/>
    </row>
    <row r="787">
      <c r="B787" s="129"/>
      <c r="C787" s="1"/>
      <c r="D787" s="1"/>
      <c r="E787" s="1"/>
      <c r="F787" s="1"/>
      <c r="G787" s="129"/>
      <c r="H787" s="129"/>
    </row>
    <row r="788">
      <c r="B788" s="129"/>
      <c r="C788" s="1"/>
      <c r="D788" s="1"/>
      <c r="E788" s="1"/>
      <c r="F788" s="1"/>
      <c r="G788" s="129"/>
      <c r="H788" s="129"/>
    </row>
    <row r="789">
      <c r="B789" s="129"/>
      <c r="C789" s="1"/>
      <c r="D789" s="1"/>
      <c r="E789" s="1"/>
      <c r="F789" s="1"/>
      <c r="G789" s="129"/>
      <c r="H789" s="129"/>
    </row>
    <row r="790">
      <c r="B790" s="129"/>
      <c r="C790" s="1"/>
      <c r="D790" s="1"/>
      <c r="E790" s="1"/>
      <c r="F790" s="1"/>
      <c r="G790" s="129"/>
      <c r="H790" s="129"/>
    </row>
    <row r="791">
      <c r="B791" s="129"/>
      <c r="C791" s="1"/>
      <c r="D791" s="1"/>
      <c r="E791" s="1"/>
      <c r="F791" s="1"/>
      <c r="G791" s="129"/>
      <c r="H791" s="129"/>
    </row>
    <row r="792">
      <c r="B792" s="129"/>
      <c r="C792" s="1"/>
      <c r="D792" s="1"/>
      <c r="E792" s="1"/>
      <c r="F792" s="1"/>
      <c r="G792" s="129"/>
      <c r="H792" s="129"/>
    </row>
    <row r="793">
      <c r="B793" s="129"/>
      <c r="C793" s="1"/>
      <c r="D793" s="1"/>
      <c r="E793" s="1"/>
      <c r="F793" s="1"/>
      <c r="G793" s="129"/>
      <c r="H793" s="129"/>
    </row>
    <row r="794">
      <c r="B794" s="129"/>
      <c r="C794" s="1"/>
      <c r="D794" s="1"/>
      <c r="E794" s="1"/>
      <c r="F794" s="1"/>
      <c r="G794" s="129"/>
      <c r="H794" s="129"/>
    </row>
    <row r="795">
      <c r="B795" s="129"/>
      <c r="C795" s="1"/>
      <c r="D795" s="1"/>
      <c r="E795" s="1"/>
      <c r="F795" s="1"/>
      <c r="G795" s="129"/>
      <c r="H795" s="129"/>
    </row>
    <row r="796">
      <c r="B796" s="129"/>
      <c r="C796" s="1"/>
      <c r="D796" s="1"/>
      <c r="E796" s="1"/>
      <c r="F796" s="1"/>
      <c r="G796" s="129"/>
      <c r="H796" s="129"/>
    </row>
    <row r="797">
      <c r="B797" s="129"/>
      <c r="C797" s="1"/>
      <c r="D797" s="1"/>
      <c r="E797" s="1"/>
      <c r="F797" s="1"/>
      <c r="G797" s="129"/>
      <c r="H797" s="129"/>
    </row>
    <row r="798">
      <c r="B798" s="129"/>
      <c r="C798" s="1"/>
      <c r="D798" s="1"/>
      <c r="E798" s="1"/>
      <c r="F798" s="1"/>
      <c r="G798" s="129"/>
      <c r="H798" s="129"/>
    </row>
    <row r="799">
      <c r="B799" s="129"/>
      <c r="C799" s="1"/>
      <c r="D799" s="1"/>
      <c r="E799" s="1"/>
      <c r="F799" s="1"/>
      <c r="G799" s="129"/>
      <c r="H799" s="129"/>
    </row>
    <row r="800">
      <c r="B800" s="129"/>
      <c r="C800" s="1"/>
      <c r="D800" s="1"/>
      <c r="E800" s="1"/>
      <c r="F800" s="1"/>
      <c r="G800" s="129"/>
      <c r="H800" s="129"/>
    </row>
    <row r="801">
      <c r="B801" s="129"/>
      <c r="C801" s="1"/>
      <c r="D801" s="1"/>
      <c r="E801" s="1"/>
      <c r="F801" s="1"/>
      <c r="G801" s="129"/>
      <c r="H801" s="129"/>
    </row>
    <row r="802">
      <c r="B802" s="129"/>
      <c r="C802" s="1"/>
      <c r="D802" s="1"/>
      <c r="E802" s="1"/>
      <c r="F802" s="1"/>
      <c r="G802" s="129"/>
      <c r="H802" s="129"/>
    </row>
    <row r="803">
      <c r="B803" s="129"/>
      <c r="C803" s="1"/>
      <c r="D803" s="1"/>
      <c r="E803" s="1"/>
      <c r="F803" s="1"/>
      <c r="G803" s="129"/>
      <c r="H803" s="129"/>
    </row>
    <row r="804">
      <c r="B804" s="129"/>
      <c r="C804" s="1"/>
      <c r="D804" s="1"/>
      <c r="E804" s="1"/>
      <c r="F804" s="1"/>
      <c r="G804" s="129"/>
      <c r="H804" s="129"/>
    </row>
    <row r="805">
      <c r="B805" s="129"/>
      <c r="C805" s="1"/>
      <c r="D805" s="1"/>
      <c r="E805" s="1"/>
      <c r="F805" s="1"/>
      <c r="G805" s="129"/>
      <c r="H805" s="129"/>
    </row>
    <row r="806">
      <c r="B806" s="129"/>
      <c r="C806" s="1"/>
      <c r="D806" s="1"/>
      <c r="E806" s="1"/>
      <c r="F806" s="1"/>
      <c r="G806" s="129"/>
      <c r="H806" s="129"/>
    </row>
    <row r="807">
      <c r="B807" s="129"/>
      <c r="C807" s="1"/>
      <c r="D807" s="1"/>
      <c r="E807" s="1"/>
      <c r="F807" s="1"/>
      <c r="G807" s="129"/>
      <c r="H807" s="129"/>
    </row>
    <row r="808">
      <c r="B808" s="129"/>
      <c r="C808" s="1"/>
      <c r="D808" s="1"/>
      <c r="E808" s="1"/>
      <c r="F808" s="1"/>
      <c r="G808" s="129"/>
      <c r="H808" s="129"/>
    </row>
    <row r="809">
      <c r="B809" s="129"/>
      <c r="C809" s="1"/>
      <c r="D809" s="1"/>
      <c r="E809" s="1"/>
      <c r="F809" s="1"/>
      <c r="G809" s="129"/>
      <c r="H809" s="129"/>
    </row>
    <row r="810">
      <c r="B810" s="129"/>
      <c r="C810" s="1"/>
      <c r="D810" s="1"/>
      <c r="E810" s="1"/>
      <c r="F810" s="1"/>
      <c r="G810" s="129"/>
      <c r="H810" s="129"/>
    </row>
    <row r="811">
      <c r="B811" s="129"/>
      <c r="C811" s="1"/>
      <c r="D811" s="1"/>
      <c r="E811" s="1"/>
      <c r="F811" s="1"/>
      <c r="G811" s="129"/>
      <c r="H811" s="129"/>
    </row>
    <row r="812">
      <c r="B812" s="129"/>
      <c r="C812" s="1"/>
      <c r="D812" s="1"/>
      <c r="E812" s="1"/>
      <c r="F812" s="1"/>
      <c r="G812" s="129"/>
      <c r="H812" s="129"/>
    </row>
    <row r="813">
      <c r="B813" s="129"/>
      <c r="C813" s="1"/>
      <c r="D813" s="1"/>
      <c r="E813" s="1"/>
      <c r="F813" s="1"/>
      <c r="G813" s="129"/>
      <c r="H813" s="129"/>
    </row>
    <row r="814">
      <c r="B814" s="129"/>
      <c r="C814" s="1"/>
      <c r="D814" s="1"/>
      <c r="E814" s="1"/>
      <c r="F814" s="1"/>
      <c r="G814" s="129"/>
      <c r="H814" s="129"/>
    </row>
    <row r="815">
      <c r="B815" s="129"/>
      <c r="C815" s="1"/>
      <c r="D815" s="1"/>
      <c r="E815" s="1"/>
      <c r="F815" s="1"/>
      <c r="G815" s="129"/>
      <c r="H815" s="129"/>
    </row>
    <row r="816">
      <c r="B816" s="129"/>
      <c r="C816" s="1"/>
      <c r="D816" s="1"/>
      <c r="E816" s="1"/>
      <c r="F816" s="1"/>
      <c r="G816" s="129"/>
      <c r="H816" s="129"/>
    </row>
    <row r="817">
      <c r="B817" s="129"/>
      <c r="C817" s="1"/>
      <c r="D817" s="1"/>
      <c r="E817" s="1"/>
      <c r="F817" s="1"/>
      <c r="G817" s="129"/>
      <c r="H817" s="129"/>
    </row>
    <row r="818">
      <c r="B818" s="129"/>
      <c r="C818" s="1"/>
      <c r="D818" s="1"/>
      <c r="E818" s="1"/>
      <c r="F818" s="1"/>
      <c r="G818" s="129"/>
      <c r="H818" s="129"/>
    </row>
    <row r="819">
      <c r="B819" s="129"/>
      <c r="C819" s="1"/>
      <c r="D819" s="1"/>
      <c r="E819" s="1"/>
      <c r="F819" s="1"/>
      <c r="G819" s="129"/>
      <c r="H819" s="129"/>
    </row>
    <row r="820">
      <c r="B820" s="129"/>
      <c r="C820" s="1"/>
      <c r="D820" s="1"/>
      <c r="E820" s="1"/>
      <c r="F820" s="1"/>
      <c r="G820" s="129"/>
      <c r="H820" s="129"/>
    </row>
    <row r="821">
      <c r="B821" s="129"/>
      <c r="C821" s="1"/>
      <c r="D821" s="1"/>
      <c r="E821" s="1"/>
      <c r="F821" s="1"/>
      <c r="G821" s="129"/>
      <c r="H821" s="129"/>
    </row>
    <row r="822">
      <c r="B822" s="129"/>
      <c r="C822" s="1"/>
      <c r="D822" s="1"/>
      <c r="E822" s="1"/>
      <c r="F822" s="1"/>
      <c r="G822" s="129"/>
      <c r="H822" s="129"/>
    </row>
    <row r="823">
      <c r="B823" s="129"/>
      <c r="C823" s="1"/>
      <c r="D823" s="1"/>
      <c r="E823" s="1"/>
      <c r="F823" s="1"/>
      <c r="G823" s="129"/>
      <c r="H823" s="129"/>
    </row>
    <row r="824">
      <c r="B824" s="129"/>
      <c r="C824" s="1"/>
      <c r="D824" s="1"/>
      <c r="E824" s="1"/>
      <c r="F824" s="1"/>
      <c r="G824" s="129"/>
      <c r="H824" s="129"/>
    </row>
    <row r="825">
      <c r="B825" s="129"/>
      <c r="C825" s="1"/>
      <c r="D825" s="1"/>
      <c r="E825" s="1"/>
      <c r="F825" s="1"/>
      <c r="G825" s="129"/>
      <c r="H825" s="129"/>
    </row>
    <row r="826">
      <c r="B826" s="129"/>
      <c r="C826" s="1"/>
      <c r="D826" s="1"/>
      <c r="E826" s="1"/>
      <c r="F826" s="1"/>
      <c r="G826" s="129"/>
      <c r="H826" s="129"/>
    </row>
    <row r="827">
      <c r="B827" s="129"/>
      <c r="C827" s="1"/>
      <c r="D827" s="1"/>
      <c r="E827" s="1"/>
      <c r="F827" s="1"/>
      <c r="G827" s="129"/>
      <c r="H827" s="129"/>
    </row>
    <row r="828">
      <c r="B828" s="129"/>
      <c r="C828" s="1"/>
      <c r="D828" s="1"/>
      <c r="E828" s="1"/>
      <c r="F828" s="1"/>
      <c r="G828" s="129"/>
      <c r="H828" s="129"/>
    </row>
    <row r="829">
      <c r="B829" s="129"/>
      <c r="C829" s="1"/>
      <c r="D829" s="1"/>
      <c r="E829" s="1"/>
      <c r="F829" s="1"/>
      <c r="G829" s="129"/>
      <c r="H829" s="129"/>
    </row>
    <row r="830">
      <c r="B830" s="129"/>
      <c r="C830" s="1"/>
      <c r="D830" s="1"/>
      <c r="E830" s="1"/>
      <c r="F830" s="1"/>
      <c r="G830" s="129"/>
      <c r="H830" s="129"/>
    </row>
    <row r="831">
      <c r="B831" s="129"/>
      <c r="C831" s="1"/>
      <c r="D831" s="1"/>
      <c r="E831" s="1"/>
      <c r="F831" s="1"/>
      <c r="G831" s="129"/>
      <c r="H831" s="129"/>
    </row>
    <row r="832">
      <c r="B832" s="129"/>
      <c r="C832" s="1"/>
      <c r="D832" s="1"/>
      <c r="E832" s="1"/>
      <c r="F832" s="1"/>
      <c r="G832" s="129"/>
      <c r="H832" s="129"/>
    </row>
    <row r="833">
      <c r="B833" s="129"/>
      <c r="C833" s="1"/>
      <c r="D833" s="1"/>
      <c r="E833" s="1"/>
      <c r="F833" s="1"/>
      <c r="G833" s="129"/>
      <c r="H833" s="129"/>
    </row>
    <row r="834">
      <c r="B834" s="129"/>
      <c r="C834" s="1"/>
      <c r="D834" s="1"/>
      <c r="E834" s="1"/>
      <c r="F834" s="1"/>
      <c r="G834" s="129"/>
      <c r="H834" s="129"/>
    </row>
    <row r="835">
      <c r="B835" s="129"/>
      <c r="C835" s="1"/>
      <c r="D835" s="1"/>
      <c r="E835" s="1"/>
      <c r="F835" s="1"/>
      <c r="G835" s="129"/>
      <c r="H835" s="129"/>
    </row>
    <row r="836">
      <c r="B836" s="129"/>
      <c r="C836" s="1"/>
      <c r="D836" s="1"/>
      <c r="E836" s="1"/>
      <c r="F836" s="1"/>
      <c r="G836" s="129"/>
      <c r="H836" s="129"/>
    </row>
    <row r="837">
      <c r="B837" s="129"/>
      <c r="C837" s="1"/>
      <c r="D837" s="1"/>
      <c r="E837" s="1"/>
      <c r="F837" s="1"/>
      <c r="G837" s="129"/>
      <c r="H837" s="129"/>
    </row>
    <row r="838">
      <c r="B838" s="129"/>
      <c r="C838" s="1"/>
      <c r="D838" s="1"/>
      <c r="E838" s="1"/>
      <c r="F838" s="1"/>
      <c r="G838" s="129"/>
      <c r="H838" s="129"/>
    </row>
    <row r="839">
      <c r="B839" s="129"/>
      <c r="C839" s="1"/>
      <c r="D839" s="1"/>
      <c r="E839" s="1"/>
      <c r="F839" s="1"/>
      <c r="G839" s="129"/>
      <c r="H839" s="129"/>
    </row>
    <row r="840">
      <c r="B840" s="129"/>
      <c r="C840" s="1"/>
      <c r="D840" s="1"/>
      <c r="E840" s="1"/>
      <c r="F840" s="1"/>
      <c r="G840" s="129"/>
      <c r="H840" s="129"/>
    </row>
    <row r="841">
      <c r="B841" s="129"/>
      <c r="C841" s="1"/>
      <c r="D841" s="1"/>
      <c r="E841" s="1"/>
      <c r="F841" s="1"/>
      <c r="G841" s="129"/>
      <c r="H841" s="129"/>
    </row>
    <row r="842">
      <c r="B842" s="129"/>
      <c r="C842" s="1"/>
      <c r="D842" s="1"/>
      <c r="E842" s="1"/>
      <c r="F842" s="1"/>
      <c r="G842" s="129"/>
      <c r="H842" s="129"/>
    </row>
    <row r="843">
      <c r="B843" s="129"/>
      <c r="C843" s="1"/>
      <c r="D843" s="1"/>
      <c r="E843" s="1"/>
      <c r="F843" s="1"/>
      <c r="G843" s="129"/>
      <c r="H843" s="129"/>
    </row>
    <row r="844">
      <c r="B844" s="129"/>
      <c r="C844" s="1"/>
      <c r="D844" s="1"/>
      <c r="E844" s="1"/>
      <c r="F844" s="1"/>
      <c r="G844" s="129"/>
      <c r="H844" s="129"/>
    </row>
    <row r="845">
      <c r="B845" s="129"/>
      <c r="C845" s="1"/>
      <c r="D845" s="1"/>
      <c r="E845" s="1"/>
      <c r="F845" s="1"/>
      <c r="G845" s="129"/>
      <c r="H845" s="129"/>
    </row>
    <row r="846">
      <c r="B846" s="129"/>
      <c r="C846" s="1"/>
      <c r="D846" s="1"/>
      <c r="E846" s="1"/>
      <c r="F846" s="1"/>
      <c r="G846" s="129"/>
      <c r="H846" s="129"/>
    </row>
    <row r="847">
      <c r="B847" s="129"/>
      <c r="C847" s="1"/>
      <c r="D847" s="1"/>
      <c r="E847" s="1"/>
      <c r="F847" s="1"/>
      <c r="G847" s="129"/>
      <c r="H847" s="129"/>
    </row>
    <row r="848">
      <c r="B848" s="129"/>
      <c r="C848" s="1"/>
      <c r="D848" s="1"/>
      <c r="E848" s="1"/>
      <c r="F848" s="1"/>
      <c r="G848" s="129"/>
      <c r="H848" s="129"/>
    </row>
    <row r="849">
      <c r="B849" s="129"/>
      <c r="C849" s="1"/>
      <c r="D849" s="1"/>
      <c r="E849" s="1"/>
      <c r="F849" s="1"/>
      <c r="G849" s="129"/>
      <c r="H849" s="129"/>
    </row>
    <row r="850">
      <c r="B850" s="129"/>
      <c r="C850" s="1"/>
      <c r="D850" s="1"/>
      <c r="E850" s="1"/>
      <c r="F850" s="1"/>
      <c r="G850" s="129"/>
      <c r="H850" s="129"/>
    </row>
    <row r="851">
      <c r="B851" s="129"/>
      <c r="C851" s="1"/>
      <c r="D851" s="1"/>
      <c r="E851" s="1"/>
      <c r="F851" s="1"/>
      <c r="G851" s="129"/>
      <c r="H851" s="129"/>
    </row>
    <row r="852">
      <c r="B852" s="129"/>
      <c r="C852" s="1"/>
      <c r="D852" s="1"/>
      <c r="E852" s="1"/>
      <c r="F852" s="1"/>
      <c r="G852" s="129"/>
      <c r="H852" s="129"/>
    </row>
    <row r="853">
      <c r="B853" s="129"/>
      <c r="C853" s="1"/>
      <c r="D853" s="1"/>
      <c r="E853" s="1"/>
      <c r="F853" s="1"/>
      <c r="G853" s="129"/>
      <c r="H853" s="129"/>
    </row>
    <row r="854">
      <c r="B854" s="129"/>
      <c r="C854" s="1"/>
      <c r="D854" s="1"/>
      <c r="E854" s="1"/>
      <c r="F854" s="1"/>
      <c r="G854" s="129"/>
      <c r="H854" s="129"/>
    </row>
    <row r="855">
      <c r="B855" s="129"/>
      <c r="C855" s="1"/>
      <c r="D855" s="1"/>
      <c r="E855" s="1"/>
      <c r="F855" s="1"/>
      <c r="G855" s="129"/>
      <c r="H855" s="129"/>
    </row>
    <row r="856">
      <c r="B856" s="129"/>
      <c r="C856" s="1"/>
      <c r="D856" s="1"/>
      <c r="E856" s="1"/>
      <c r="F856" s="1"/>
      <c r="G856" s="129"/>
      <c r="H856" s="129"/>
    </row>
    <row r="857">
      <c r="B857" s="129"/>
      <c r="C857" s="1"/>
      <c r="D857" s="1"/>
      <c r="E857" s="1"/>
      <c r="F857" s="1"/>
      <c r="G857" s="129"/>
      <c r="H857" s="129"/>
    </row>
    <row r="858">
      <c r="B858" s="129"/>
      <c r="C858" s="1"/>
      <c r="D858" s="1"/>
      <c r="E858" s="1"/>
      <c r="F858" s="1"/>
      <c r="G858" s="129"/>
      <c r="H858" s="129"/>
    </row>
    <row r="859">
      <c r="B859" s="129"/>
      <c r="C859" s="1"/>
      <c r="D859" s="1"/>
      <c r="E859" s="1"/>
      <c r="F859" s="1"/>
      <c r="G859" s="129"/>
      <c r="H859" s="129"/>
    </row>
    <row r="860">
      <c r="B860" s="129"/>
      <c r="C860" s="1"/>
      <c r="D860" s="1"/>
      <c r="E860" s="1"/>
      <c r="F860" s="1"/>
      <c r="G860" s="129"/>
      <c r="H860" s="129"/>
    </row>
    <row r="861">
      <c r="B861" s="129"/>
      <c r="C861" s="1"/>
      <c r="D861" s="1"/>
      <c r="E861" s="1"/>
      <c r="F861" s="1"/>
      <c r="G861" s="129"/>
      <c r="H861" s="129"/>
    </row>
    <row r="862">
      <c r="B862" s="129"/>
      <c r="C862" s="1"/>
      <c r="D862" s="1"/>
      <c r="E862" s="1"/>
      <c r="F862" s="1"/>
      <c r="G862" s="129"/>
      <c r="H862" s="129"/>
    </row>
    <row r="863">
      <c r="B863" s="129"/>
      <c r="C863" s="1"/>
      <c r="D863" s="1"/>
      <c r="E863" s="1"/>
      <c r="F863" s="1"/>
      <c r="G863" s="129"/>
      <c r="H863" s="129"/>
    </row>
    <row r="864">
      <c r="B864" s="129"/>
      <c r="C864" s="1"/>
      <c r="D864" s="1"/>
      <c r="E864" s="1"/>
      <c r="F864" s="1"/>
      <c r="G864" s="129"/>
      <c r="H864" s="129"/>
    </row>
    <row r="865">
      <c r="B865" s="129"/>
      <c r="C865" s="1"/>
      <c r="D865" s="1"/>
      <c r="E865" s="1"/>
      <c r="F865" s="1"/>
      <c r="G865" s="129"/>
      <c r="H865" s="129"/>
    </row>
    <row r="866">
      <c r="B866" s="129"/>
      <c r="C866" s="1"/>
      <c r="D866" s="1"/>
      <c r="E866" s="1"/>
      <c r="F866" s="1"/>
      <c r="G866" s="129"/>
      <c r="H866" s="129"/>
    </row>
    <row r="867">
      <c r="B867" s="129"/>
      <c r="C867" s="1"/>
      <c r="D867" s="1"/>
      <c r="E867" s="1"/>
      <c r="F867" s="1"/>
      <c r="G867" s="129"/>
      <c r="H867" s="129"/>
    </row>
    <row r="868">
      <c r="B868" s="129"/>
      <c r="C868" s="1"/>
      <c r="D868" s="1"/>
      <c r="E868" s="1"/>
      <c r="F868" s="1"/>
      <c r="G868" s="129"/>
      <c r="H868" s="129"/>
    </row>
    <row r="869">
      <c r="B869" s="129"/>
      <c r="C869" s="1"/>
      <c r="D869" s="1"/>
      <c r="E869" s="1"/>
      <c r="F869" s="1"/>
      <c r="G869" s="129"/>
      <c r="H869" s="129"/>
    </row>
    <row r="870">
      <c r="B870" s="129"/>
      <c r="C870" s="1"/>
      <c r="D870" s="1"/>
      <c r="E870" s="1"/>
      <c r="F870" s="1"/>
      <c r="G870" s="129"/>
      <c r="H870" s="129"/>
    </row>
    <row r="871">
      <c r="B871" s="129"/>
      <c r="C871" s="1"/>
      <c r="D871" s="1"/>
      <c r="E871" s="1"/>
      <c r="F871" s="1"/>
      <c r="G871" s="129"/>
      <c r="H871" s="129"/>
    </row>
    <row r="872">
      <c r="B872" s="129"/>
      <c r="C872" s="1"/>
      <c r="D872" s="1"/>
      <c r="E872" s="1"/>
      <c r="F872" s="1"/>
      <c r="G872" s="129"/>
      <c r="H872" s="129"/>
    </row>
    <row r="873">
      <c r="B873" s="129"/>
      <c r="C873" s="1"/>
      <c r="D873" s="1"/>
      <c r="E873" s="1"/>
      <c r="F873" s="1"/>
      <c r="G873" s="129"/>
      <c r="H873" s="129"/>
    </row>
    <row r="874">
      <c r="B874" s="129"/>
      <c r="C874" s="1"/>
      <c r="D874" s="1"/>
      <c r="E874" s="1"/>
      <c r="F874" s="1"/>
      <c r="G874" s="129"/>
      <c r="H874" s="129"/>
    </row>
    <row r="875">
      <c r="B875" s="129"/>
      <c r="C875" s="1"/>
      <c r="D875" s="1"/>
      <c r="E875" s="1"/>
      <c r="F875" s="1"/>
      <c r="G875" s="129"/>
      <c r="H875" s="129"/>
    </row>
    <row r="876">
      <c r="B876" s="129"/>
      <c r="C876" s="1"/>
      <c r="D876" s="1"/>
      <c r="E876" s="1"/>
      <c r="F876" s="1"/>
      <c r="G876" s="129"/>
      <c r="H876" s="129"/>
    </row>
    <row r="877">
      <c r="B877" s="129"/>
      <c r="C877" s="1"/>
      <c r="D877" s="1"/>
      <c r="E877" s="1"/>
      <c r="F877" s="1"/>
      <c r="G877" s="129"/>
      <c r="H877" s="129"/>
    </row>
    <row r="878">
      <c r="B878" s="129"/>
      <c r="C878" s="1"/>
      <c r="D878" s="1"/>
      <c r="E878" s="1"/>
      <c r="F878" s="1"/>
      <c r="G878" s="129"/>
      <c r="H878" s="129"/>
    </row>
    <row r="879">
      <c r="B879" s="129"/>
      <c r="C879" s="1"/>
      <c r="D879" s="1"/>
      <c r="E879" s="1"/>
      <c r="F879" s="1"/>
      <c r="G879" s="129"/>
      <c r="H879" s="129"/>
    </row>
    <row r="880">
      <c r="B880" s="129"/>
      <c r="C880" s="1"/>
      <c r="D880" s="1"/>
      <c r="E880" s="1"/>
      <c r="F880" s="1"/>
      <c r="G880" s="129"/>
      <c r="H880" s="129"/>
    </row>
    <row r="881">
      <c r="B881" s="129"/>
      <c r="C881" s="1"/>
      <c r="D881" s="1"/>
      <c r="E881" s="1"/>
      <c r="F881" s="1"/>
      <c r="G881" s="129"/>
      <c r="H881" s="129"/>
    </row>
    <row r="882">
      <c r="B882" s="129"/>
      <c r="C882" s="1"/>
      <c r="D882" s="1"/>
      <c r="E882" s="1"/>
      <c r="F882" s="1"/>
      <c r="G882" s="129"/>
      <c r="H882" s="129"/>
    </row>
    <row r="883">
      <c r="B883" s="129"/>
      <c r="C883" s="1"/>
      <c r="D883" s="1"/>
      <c r="E883" s="1"/>
      <c r="F883" s="1"/>
      <c r="G883" s="129"/>
      <c r="H883" s="129"/>
    </row>
    <row r="884">
      <c r="B884" s="129"/>
      <c r="C884" s="1"/>
      <c r="D884" s="1"/>
      <c r="E884" s="1"/>
      <c r="F884" s="1"/>
      <c r="G884" s="129"/>
      <c r="H884" s="129"/>
    </row>
    <row r="885">
      <c r="B885" s="129"/>
      <c r="C885" s="1"/>
      <c r="D885" s="1"/>
      <c r="E885" s="1"/>
      <c r="F885" s="1"/>
      <c r="G885" s="129"/>
      <c r="H885" s="129"/>
    </row>
    <row r="886">
      <c r="B886" s="129"/>
      <c r="C886" s="1"/>
      <c r="D886" s="1"/>
      <c r="E886" s="1"/>
      <c r="F886" s="1"/>
      <c r="G886" s="129"/>
      <c r="H886" s="129"/>
    </row>
    <row r="887">
      <c r="B887" s="129"/>
      <c r="C887" s="1"/>
      <c r="D887" s="1"/>
      <c r="E887" s="1"/>
      <c r="F887" s="1"/>
      <c r="G887" s="129"/>
      <c r="H887" s="129"/>
    </row>
    <row r="888">
      <c r="B888" s="129"/>
      <c r="C888" s="1"/>
      <c r="D888" s="1"/>
      <c r="E888" s="1"/>
      <c r="F888" s="1"/>
      <c r="G888" s="129"/>
      <c r="H888" s="129"/>
    </row>
    <row r="889">
      <c r="B889" s="129"/>
      <c r="C889" s="1"/>
      <c r="D889" s="1"/>
      <c r="E889" s="1"/>
      <c r="F889" s="1"/>
      <c r="G889" s="129"/>
      <c r="H889" s="129"/>
    </row>
    <row r="890">
      <c r="B890" s="129"/>
      <c r="C890" s="1"/>
      <c r="D890" s="1"/>
      <c r="E890" s="1"/>
      <c r="F890" s="1"/>
      <c r="G890" s="129"/>
      <c r="H890" s="129"/>
    </row>
    <row r="891">
      <c r="B891" s="129"/>
      <c r="C891" s="1"/>
      <c r="D891" s="1"/>
      <c r="E891" s="1"/>
      <c r="F891" s="1"/>
      <c r="G891" s="129"/>
      <c r="H891" s="129"/>
    </row>
    <row r="892">
      <c r="B892" s="129"/>
      <c r="C892" s="1"/>
      <c r="D892" s="1"/>
      <c r="E892" s="1"/>
      <c r="F892" s="1"/>
      <c r="G892" s="129"/>
      <c r="H892" s="129"/>
    </row>
    <row r="893">
      <c r="B893" s="129"/>
      <c r="C893" s="1"/>
      <c r="D893" s="1"/>
      <c r="E893" s="1"/>
      <c r="F893" s="1"/>
      <c r="G893" s="129"/>
      <c r="H893" s="129"/>
    </row>
    <row r="894">
      <c r="B894" s="129"/>
      <c r="C894" s="1"/>
      <c r="D894" s="1"/>
      <c r="E894" s="1"/>
      <c r="F894" s="1"/>
      <c r="G894" s="129"/>
      <c r="H894" s="129"/>
    </row>
    <row r="895">
      <c r="B895" s="129"/>
      <c r="C895" s="1"/>
      <c r="D895" s="1"/>
      <c r="E895" s="1"/>
      <c r="F895" s="1"/>
      <c r="G895" s="129"/>
      <c r="H895" s="129"/>
    </row>
    <row r="896">
      <c r="B896" s="129"/>
      <c r="C896" s="1"/>
      <c r="D896" s="1"/>
      <c r="E896" s="1"/>
      <c r="F896" s="1"/>
      <c r="G896" s="129"/>
      <c r="H896" s="129"/>
    </row>
    <row r="897">
      <c r="B897" s="129"/>
      <c r="C897" s="1"/>
      <c r="D897" s="1"/>
      <c r="E897" s="1"/>
      <c r="F897" s="1"/>
      <c r="G897" s="129"/>
      <c r="H897" s="129"/>
    </row>
    <row r="898">
      <c r="B898" s="129"/>
      <c r="C898" s="1"/>
      <c r="D898" s="1"/>
      <c r="E898" s="1"/>
      <c r="F898" s="1"/>
      <c r="G898" s="129"/>
      <c r="H898" s="129"/>
    </row>
    <row r="899">
      <c r="B899" s="129"/>
      <c r="C899" s="1"/>
      <c r="D899" s="1"/>
      <c r="E899" s="1"/>
      <c r="F899" s="1"/>
      <c r="G899" s="129"/>
      <c r="H899" s="129"/>
    </row>
    <row r="900">
      <c r="B900" s="129"/>
      <c r="C900" s="1"/>
      <c r="D900" s="1"/>
      <c r="E900" s="1"/>
      <c r="F900" s="1"/>
      <c r="G900" s="129"/>
      <c r="H900" s="129"/>
    </row>
    <row r="901">
      <c r="B901" s="129"/>
      <c r="C901" s="1"/>
      <c r="D901" s="1"/>
      <c r="E901" s="1"/>
      <c r="F901" s="1"/>
      <c r="G901" s="129"/>
      <c r="H901" s="129"/>
    </row>
    <row r="902">
      <c r="B902" s="129"/>
      <c r="C902" s="1"/>
      <c r="D902" s="1"/>
      <c r="E902" s="1"/>
      <c r="F902" s="1"/>
      <c r="G902" s="129"/>
      <c r="H902" s="129"/>
    </row>
    <row r="903">
      <c r="B903" s="129"/>
      <c r="C903" s="1"/>
      <c r="D903" s="1"/>
      <c r="E903" s="1"/>
      <c r="F903" s="1"/>
      <c r="G903" s="129"/>
      <c r="H903" s="129"/>
    </row>
    <row r="904">
      <c r="B904" s="129"/>
      <c r="C904" s="1"/>
      <c r="D904" s="1"/>
      <c r="E904" s="1"/>
      <c r="F904" s="1"/>
      <c r="G904" s="129"/>
      <c r="H904" s="129"/>
    </row>
    <row r="905">
      <c r="B905" s="129"/>
      <c r="C905" s="1"/>
      <c r="D905" s="1"/>
      <c r="E905" s="1"/>
      <c r="F905" s="1"/>
      <c r="G905" s="129"/>
      <c r="H905" s="129"/>
    </row>
    <row r="906">
      <c r="B906" s="129"/>
      <c r="C906" s="1"/>
      <c r="D906" s="1"/>
      <c r="E906" s="1"/>
      <c r="F906" s="1"/>
      <c r="G906" s="129"/>
      <c r="H906" s="129"/>
    </row>
    <row r="907">
      <c r="B907" s="129"/>
      <c r="C907" s="1"/>
      <c r="D907" s="1"/>
      <c r="E907" s="1"/>
      <c r="F907" s="1"/>
      <c r="G907" s="129"/>
      <c r="H907" s="129"/>
    </row>
    <row r="908">
      <c r="B908" s="129"/>
      <c r="C908" s="1"/>
      <c r="D908" s="1"/>
      <c r="E908" s="1"/>
      <c r="F908" s="1"/>
      <c r="G908" s="129"/>
      <c r="H908" s="129"/>
    </row>
    <row r="909">
      <c r="B909" s="129"/>
      <c r="C909" s="1"/>
      <c r="D909" s="1"/>
      <c r="E909" s="1"/>
      <c r="F909" s="1"/>
      <c r="G909" s="129"/>
      <c r="H909" s="129"/>
    </row>
    <row r="910">
      <c r="B910" s="129"/>
      <c r="C910" s="1"/>
      <c r="D910" s="1"/>
      <c r="E910" s="1"/>
      <c r="F910" s="1"/>
      <c r="G910" s="129"/>
      <c r="H910" s="129"/>
    </row>
    <row r="911">
      <c r="B911" s="129"/>
      <c r="C911" s="1"/>
      <c r="D911" s="1"/>
      <c r="E911" s="1"/>
      <c r="F911" s="1"/>
      <c r="G911" s="129"/>
      <c r="H911" s="129"/>
    </row>
    <row r="912">
      <c r="B912" s="129"/>
      <c r="C912" s="1"/>
      <c r="D912" s="1"/>
      <c r="E912" s="1"/>
      <c r="F912" s="1"/>
      <c r="G912" s="129"/>
      <c r="H912" s="129"/>
    </row>
    <row r="913">
      <c r="B913" s="129"/>
      <c r="C913" s="1"/>
      <c r="D913" s="1"/>
      <c r="E913" s="1"/>
      <c r="F913" s="1"/>
      <c r="G913" s="129"/>
      <c r="H913" s="129"/>
    </row>
    <row r="914">
      <c r="B914" s="129"/>
      <c r="C914" s="1"/>
      <c r="D914" s="1"/>
      <c r="E914" s="1"/>
      <c r="F914" s="1"/>
      <c r="G914" s="129"/>
      <c r="H914" s="129"/>
    </row>
    <row r="915">
      <c r="B915" s="129"/>
      <c r="C915" s="1"/>
      <c r="D915" s="1"/>
      <c r="E915" s="1"/>
      <c r="F915" s="1"/>
      <c r="G915" s="129"/>
      <c r="H915" s="129"/>
    </row>
    <row r="916">
      <c r="B916" s="129"/>
      <c r="C916" s="1"/>
      <c r="D916" s="1"/>
      <c r="E916" s="1"/>
      <c r="F916" s="1"/>
      <c r="G916" s="129"/>
      <c r="H916" s="129"/>
    </row>
    <row r="917">
      <c r="B917" s="129"/>
      <c r="C917" s="1"/>
      <c r="D917" s="1"/>
      <c r="E917" s="1"/>
      <c r="F917" s="1"/>
      <c r="G917" s="129"/>
      <c r="H917" s="129"/>
    </row>
    <row r="918">
      <c r="B918" s="129"/>
      <c r="C918" s="1"/>
      <c r="D918" s="1"/>
      <c r="E918" s="1"/>
      <c r="F918" s="1"/>
      <c r="G918" s="129"/>
      <c r="H918" s="129"/>
    </row>
    <row r="919">
      <c r="B919" s="129"/>
      <c r="C919" s="1"/>
      <c r="D919" s="1"/>
      <c r="E919" s="1"/>
      <c r="F919" s="1"/>
      <c r="G919" s="129"/>
      <c r="H919" s="129"/>
    </row>
    <row r="920">
      <c r="B920" s="129"/>
      <c r="C920" s="1"/>
      <c r="D920" s="1"/>
      <c r="E920" s="1"/>
      <c r="F920" s="1"/>
      <c r="G920" s="129"/>
      <c r="H920" s="129"/>
    </row>
    <row r="921">
      <c r="B921" s="129"/>
      <c r="C921" s="1"/>
      <c r="D921" s="1"/>
      <c r="E921" s="1"/>
      <c r="F921" s="1"/>
      <c r="G921" s="129"/>
      <c r="H921" s="129"/>
    </row>
    <row r="922">
      <c r="B922" s="129"/>
      <c r="C922" s="1"/>
      <c r="D922" s="1"/>
      <c r="E922" s="1"/>
      <c r="F922" s="1"/>
      <c r="G922" s="129"/>
      <c r="H922" s="129"/>
    </row>
    <row r="923">
      <c r="B923" s="129"/>
      <c r="C923" s="1"/>
      <c r="D923" s="1"/>
      <c r="E923" s="1"/>
      <c r="F923" s="1"/>
      <c r="G923" s="129"/>
      <c r="H923" s="129"/>
    </row>
    <row r="924">
      <c r="B924" s="129"/>
      <c r="C924" s="1"/>
      <c r="D924" s="1"/>
      <c r="E924" s="1"/>
      <c r="F924" s="1"/>
      <c r="G924" s="129"/>
      <c r="H924" s="129"/>
    </row>
    <row r="925">
      <c r="B925" s="129"/>
      <c r="C925" s="1"/>
      <c r="D925" s="1"/>
      <c r="E925" s="1"/>
      <c r="F925" s="1"/>
      <c r="G925" s="129"/>
      <c r="H925" s="129"/>
    </row>
    <row r="926">
      <c r="B926" s="129"/>
      <c r="C926" s="1"/>
      <c r="D926" s="1"/>
      <c r="E926" s="1"/>
      <c r="F926" s="1"/>
      <c r="G926" s="129"/>
      <c r="H926" s="129"/>
    </row>
    <row r="927">
      <c r="B927" s="129"/>
      <c r="C927" s="1"/>
      <c r="D927" s="1"/>
      <c r="E927" s="1"/>
      <c r="F927" s="1"/>
      <c r="G927" s="129"/>
      <c r="H927" s="129"/>
    </row>
    <row r="928">
      <c r="B928" s="129"/>
      <c r="C928" s="1"/>
      <c r="D928" s="1"/>
      <c r="E928" s="1"/>
      <c r="F928" s="1"/>
      <c r="G928" s="129"/>
      <c r="H928" s="129"/>
    </row>
    <row r="929">
      <c r="B929" s="129"/>
      <c r="C929" s="1"/>
      <c r="D929" s="1"/>
      <c r="E929" s="1"/>
      <c r="F929" s="1"/>
      <c r="G929" s="129"/>
      <c r="H929" s="129"/>
    </row>
    <row r="930">
      <c r="B930" s="129"/>
      <c r="C930" s="1"/>
      <c r="D930" s="1"/>
      <c r="E930" s="1"/>
      <c r="F930" s="1"/>
      <c r="G930" s="129"/>
      <c r="H930" s="129"/>
    </row>
    <row r="931">
      <c r="B931" s="129"/>
      <c r="C931" s="1"/>
      <c r="D931" s="1"/>
      <c r="E931" s="1"/>
      <c r="F931" s="1"/>
      <c r="G931" s="129"/>
      <c r="H931" s="129"/>
    </row>
    <row r="932">
      <c r="B932" s="129"/>
      <c r="C932" s="1"/>
      <c r="D932" s="1"/>
      <c r="E932" s="1"/>
      <c r="F932" s="1"/>
      <c r="G932" s="129"/>
      <c r="H932" s="129"/>
    </row>
    <row r="933">
      <c r="B933" s="129"/>
      <c r="C933" s="1"/>
      <c r="D933" s="1"/>
      <c r="E933" s="1"/>
      <c r="F933" s="1"/>
      <c r="G933" s="129"/>
      <c r="H933" s="129"/>
    </row>
    <row r="934">
      <c r="B934" s="129"/>
      <c r="C934" s="1"/>
      <c r="D934" s="1"/>
      <c r="E934" s="1"/>
      <c r="F934" s="1"/>
      <c r="G934" s="129"/>
      <c r="H934" s="129"/>
    </row>
    <row r="935">
      <c r="B935" s="129"/>
      <c r="C935" s="1"/>
      <c r="D935" s="1"/>
      <c r="E935" s="1"/>
      <c r="F935" s="1"/>
      <c r="G935" s="129"/>
      <c r="H935" s="129"/>
    </row>
    <row r="936">
      <c r="B936" s="129"/>
      <c r="C936" s="1"/>
      <c r="D936" s="1"/>
      <c r="E936" s="1"/>
      <c r="F936" s="1"/>
      <c r="G936" s="129"/>
      <c r="H936" s="129"/>
    </row>
    <row r="937">
      <c r="B937" s="129"/>
      <c r="C937" s="1"/>
      <c r="D937" s="1"/>
      <c r="E937" s="1"/>
      <c r="F937" s="1"/>
      <c r="G937" s="129"/>
      <c r="H937" s="129"/>
    </row>
    <row r="938">
      <c r="B938" s="129"/>
      <c r="C938" s="1"/>
      <c r="D938" s="1"/>
      <c r="E938" s="1"/>
      <c r="F938" s="1"/>
      <c r="G938" s="129"/>
      <c r="H938" s="129"/>
    </row>
    <row r="939">
      <c r="B939" s="129"/>
      <c r="C939" s="1"/>
      <c r="D939" s="1"/>
      <c r="E939" s="1"/>
      <c r="F939" s="1"/>
      <c r="G939" s="129"/>
      <c r="H939" s="129"/>
    </row>
    <row r="940">
      <c r="B940" s="129"/>
      <c r="C940" s="1"/>
      <c r="D940" s="1"/>
      <c r="E940" s="1"/>
      <c r="F940" s="1"/>
      <c r="G940" s="129"/>
      <c r="H940" s="129"/>
    </row>
    <row r="941">
      <c r="B941" s="129"/>
      <c r="C941" s="1"/>
      <c r="D941" s="1"/>
      <c r="E941" s="1"/>
      <c r="F941" s="1"/>
      <c r="G941" s="129"/>
      <c r="H941" s="129"/>
    </row>
    <row r="942">
      <c r="B942" s="129"/>
      <c r="C942" s="1"/>
      <c r="D942" s="1"/>
      <c r="E942" s="1"/>
      <c r="F942" s="1"/>
      <c r="G942" s="129"/>
      <c r="H942" s="129"/>
    </row>
    <row r="943">
      <c r="B943" s="129"/>
      <c r="C943" s="1"/>
      <c r="D943" s="1"/>
      <c r="E943" s="1"/>
      <c r="F943" s="1"/>
      <c r="G943" s="129"/>
      <c r="H943" s="129"/>
    </row>
    <row r="944">
      <c r="B944" s="129"/>
      <c r="C944" s="1"/>
      <c r="D944" s="1"/>
      <c r="E944" s="1"/>
      <c r="F944" s="1"/>
      <c r="G944" s="129"/>
      <c r="H944" s="129"/>
    </row>
    <row r="945">
      <c r="B945" s="129"/>
      <c r="C945" s="1"/>
      <c r="D945" s="1"/>
      <c r="E945" s="1"/>
      <c r="F945" s="1"/>
      <c r="G945" s="129"/>
      <c r="H945" s="129"/>
    </row>
    <row r="946">
      <c r="B946" s="129"/>
      <c r="C946" s="1"/>
      <c r="D946" s="1"/>
      <c r="E946" s="1"/>
      <c r="F946" s="1"/>
      <c r="G946" s="129"/>
      <c r="H946" s="129"/>
    </row>
    <row r="947">
      <c r="B947" s="129"/>
      <c r="C947" s="1"/>
      <c r="D947" s="1"/>
      <c r="E947" s="1"/>
      <c r="F947" s="1"/>
      <c r="G947" s="129"/>
      <c r="H947" s="129"/>
    </row>
    <row r="948">
      <c r="B948" s="129"/>
      <c r="C948" s="1"/>
      <c r="D948" s="1"/>
      <c r="E948" s="1"/>
      <c r="F948" s="1"/>
      <c r="G948" s="129"/>
      <c r="H948" s="129"/>
    </row>
    <row r="949">
      <c r="B949" s="129"/>
      <c r="C949" s="1"/>
      <c r="D949" s="1"/>
      <c r="E949" s="1"/>
      <c r="F949" s="1"/>
      <c r="G949" s="129"/>
      <c r="H949" s="129"/>
    </row>
    <row r="950">
      <c r="B950" s="129"/>
      <c r="C950" s="1"/>
      <c r="D950" s="1"/>
      <c r="E950" s="1"/>
      <c r="F950" s="1"/>
      <c r="G950" s="129"/>
      <c r="H950" s="129"/>
    </row>
    <row r="951">
      <c r="B951" s="129"/>
      <c r="C951" s="1"/>
      <c r="D951" s="1"/>
      <c r="E951" s="1"/>
      <c r="F951" s="1"/>
      <c r="G951" s="129"/>
      <c r="H951" s="129"/>
    </row>
    <row r="952">
      <c r="B952" s="129"/>
      <c r="C952" s="1"/>
      <c r="D952" s="1"/>
      <c r="E952" s="1"/>
      <c r="F952" s="1"/>
      <c r="G952" s="129"/>
      <c r="H952" s="129"/>
    </row>
    <row r="953">
      <c r="B953" s="129"/>
      <c r="C953" s="1"/>
      <c r="D953" s="1"/>
      <c r="E953" s="1"/>
      <c r="F953" s="1"/>
      <c r="G953" s="129"/>
      <c r="H953" s="129"/>
    </row>
    <row r="954">
      <c r="B954" s="129"/>
      <c r="C954" s="1"/>
      <c r="D954" s="1"/>
      <c r="E954" s="1"/>
      <c r="F954" s="1"/>
      <c r="G954" s="129"/>
      <c r="H954" s="129"/>
    </row>
    <row r="955">
      <c r="B955" s="129"/>
      <c r="C955" s="1"/>
      <c r="D955" s="1"/>
      <c r="E955" s="1"/>
      <c r="F955" s="1"/>
      <c r="G955" s="129"/>
      <c r="H955" s="129"/>
    </row>
    <row r="956">
      <c r="B956" s="129"/>
      <c r="C956" s="1"/>
      <c r="D956" s="1"/>
      <c r="E956" s="1"/>
      <c r="F956" s="1"/>
      <c r="G956" s="129"/>
      <c r="H956" s="129"/>
    </row>
    <row r="957">
      <c r="B957" s="129"/>
      <c r="C957" s="1"/>
      <c r="D957" s="1"/>
      <c r="E957" s="1"/>
      <c r="F957" s="1"/>
      <c r="G957" s="129"/>
      <c r="H957" s="129"/>
    </row>
    <row r="958">
      <c r="B958" s="129"/>
      <c r="C958" s="1"/>
      <c r="D958" s="1"/>
      <c r="E958" s="1"/>
      <c r="F958" s="1"/>
      <c r="G958" s="129"/>
      <c r="H958" s="129"/>
    </row>
    <row r="959">
      <c r="B959" s="129"/>
      <c r="C959" s="1"/>
      <c r="D959" s="1"/>
      <c r="E959" s="1"/>
      <c r="F959" s="1"/>
      <c r="G959" s="129"/>
      <c r="H959" s="129"/>
    </row>
    <row r="960">
      <c r="B960" s="129"/>
      <c r="C960" s="1"/>
      <c r="D960" s="1"/>
      <c r="E960" s="1"/>
      <c r="F960" s="1"/>
      <c r="G960" s="129"/>
      <c r="H960" s="129"/>
    </row>
    <row r="961">
      <c r="B961" s="129"/>
      <c r="C961" s="1"/>
      <c r="D961" s="1"/>
      <c r="E961" s="1"/>
      <c r="F961" s="1"/>
      <c r="G961" s="129"/>
      <c r="H961" s="129"/>
    </row>
    <row r="962">
      <c r="B962" s="129"/>
      <c r="C962" s="1"/>
      <c r="D962" s="1"/>
      <c r="E962" s="1"/>
      <c r="F962" s="1"/>
      <c r="G962" s="129"/>
      <c r="H962" s="129"/>
    </row>
    <row r="963">
      <c r="B963" s="129"/>
      <c r="C963" s="1"/>
      <c r="D963" s="1"/>
      <c r="E963" s="1"/>
      <c r="F963" s="1"/>
      <c r="G963" s="129"/>
      <c r="H963" s="129"/>
    </row>
    <row r="964">
      <c r="B964" s="129"/>
      <c r="C964" s="1"/>
      <c r="D964" s="1"/>
      <c r="E964" s="1"/>
      <c r="F964" s="1"/>
      <c r="G964" s="129"/>
      <c r="H964" s="129"/>
    </row>
    <row r="965">
      <c r="B965" s="129"/>
      <c r="C965" s="1"/>
      <c r="D965" s="1"/>
      <c r="E965" s="1"/>
      <c r="F965" s="1"/>
      <c r="G965" s="129"/>
      <c r="H965" s="129"/>
    </row>
    <row r="966">
      <c r="B966" s="129"/>
      <c r="C966" s="1"/>
      <c r="D966" s="1"/>
      <c r="E966" s="1"/>
      <c r="F966" s="1"/>
      <c r="G966" s="129"/>
      <c r="H966" s="129"/>
    </row>
    <row r="967">
      <c r="B967" s="129"/>
      <c r="C967" s="1"/>
      <c r="D967" s="1"/>
      <c r="E967" s="1"/>
      <c r="F967" s="1"/>
      <c r="G967" s="129"/>
      <c r="H967" s="129"/>
    </row>
    <row r="968">
      <c r="B968" s="129"/>
      <c r="C968" s="1"/>
      <c r="D968" s="1"/>
      <c r="E968" s="1"/>
      <c r="F968" s="1"/>
      <c r="G968" s="129"/>
      <c r="H968" s="129"/>
    </row>
    <row r="969">
      <c r="B969" s="129"/>
      <c r="C969" s="1"/>
      <c r="D969" s="1"/>
      <c r="E969" s="1"/>
      <c r="F969" s="1"/>
      <c r="G969" s="129"/>
      <c r="H969" s="129"/>
    </row>
    <row r="970">
      <c r="B970" s="129"/>
      <c r="C970" s="1"/>
      <c r="D970" s="1"/>
      <c r="E970" s="1"/>
      <c r="F970" s="1"/>
      <c r="G970" s="129"/>
      <c r="H970" s="129"/>
    </row>
    <row r="971">
      <c r="B971" s="129"/>
      <c r="C971" s="1"/>
      <c r="D971" s="1"/>
      <c r="E971" s="1"/>
      <c r="F971" s="1"/>
      <c r="G971" s="129"/>
      <c r="H971" s="129"/>
    </row>
    <row r="972">
      <c r="B972" s="129"/>
      <c r="C972" s="1"/>
      <c r="D972" s="1"/>
      <c r="E972" s="1"/>
      <c r="F972" s="1"/>
      <c r="G972" s="129"/>
      <c r="H972" s="129"/>
    </row>
    <row r="973">
      <c r="B973" s="129"/>
      <c r="C973" s="1"/>
      <c r="D973" s="1"/>
      <c r="E973" s="1"/>
      <c r="F973" s="1"/>
      <c r="G973" s="129"/>
      <c r="H973" s="129"/>
    </row>
    <row r="974">
      <c r="B974" s="129"/>
      <c r="C974" s="1"/>
      <c r="D974" s="1"/>
      <c r="E974" s="1"/>
      <c r="F974" s="1"/>
      <c r="G974" s="129"/>
      <c r="H974" s="129"/>
    </row>
    <row r="975">
      <c r="B975" s="129"/>
      <c r="C975" s="1"/>
      <c r="D975" s="1"/>
      <c r="E975" s="1"/>
      <c r="F975" s="1"/>
      <c r="G975" s="129"/>
      <c r="H975" s="129"/>
    </row>
    <row r="976">
      <c r="B976" s="129"/>
      <c r="C976" s="1"/>
      <c r="D976" s="1"/>
      <c r="E976" s="1"/>
      <c r="F976" s="1"/>
      <c r="G976" s="129"/>
      <c r="H976" s="129"/>
    </row>
    <row r="977">
      <c r="B977" s="129"/>
      <c r="C977" s="1"/>
      <c r="D977" s="1"/>
      <c r="E977" s="1"/>
      <c r="F977" s="1"/>
      <c r="G977" s="129"/>
      <c r="H977" s="129"/>
    </row>
    <row r="978">
      <c r="B978" s="129"/>
      <c r="C978" s="1"/>
      <c r="D978" s="1"/>
      <c r="E978" s="1"/>
      <c r="F978" s="1"/>
      <c r="G978" s="129"/>
      <c r="H978" s="129"/>
    </row>
    <row r="979">
      <c r="B979" s="129"/>
      <c r="C979" s="1"/>
      <c r="D979" s="1"/>
      <c r="E979" s="1"/>
      <c r="F979" s="1"/>
      <c r="G979" s="129"/>
      <c r="H979" s="129"/>
    </row>
    <row r="980">
      <c r="B980" s="129"/>
      <c r="C980" s="1"/>
      <c r="D980" s="1"/>
      <c r="E980" s="1"/>
      <c r="F980" s="1"/>
      <c r="G980" s="129"/>
      <c r="H980" s="129"/>
    </row>
    <row r="981">
      <c r="B981" s="129"/>
      <c r="C981" s="1"/>
      <c r="D981" s="1"/>
      <c r="E981" s="1"/>
      <c r="F981" s="1"/>
      <c r="G981" s="129"/>
      <c r="H981" s="129"/>
    </row>
    <row r="982">
      <c r="B982" s="129"/>
      <c r="C982" s="1"/>
      <c r="D982" s="1"/>
      <c r="E982" s="1"/>
      <c r="F982" s="1"/>
      <c r="G982" s="129"/>
      <c r="H982" s="129"/>
    </row>
    <row r="983">
      <c r="B983" s="129"/>
      <c r="C983" s="1"/>
      <c r="D983" s="1"/>
      <c r="E983" s="1"/>
      <c r="F983" s="1"/>
      <c r="G983" s="129"/>
      <c r="H983" s="129"/>
    </row>
    <row r="984">
      <c r="B984" s="129"/>
      <c r="C984" s="1"/>
      <c r="D984" s="1"/>
      <c r="E984" s="1"/>
      <c r="F984" s="1"/>
      <c r="G984" s="129"/>
      <c r="H984" s="129"/>
    </row>
    <row r="985">
      <c r="B985" s="129"/>
      <c r="C985" s="1"/>
      <c r="D985" s="1"/>
      <c r="E985" s="1"/>
      <c r="F985" s="1"/>
      <c r="G985" s="129"/>
      <c r="H985" s="129"/>
    </row>
    <row r="986">
      <c r="B986" s="129"/>
      <c r="C986" s="1"/>
      <c r="D986" s="1"/>
      <c r="E986" s="1"/>
      <c r="F986" s="1"/>
      <c r="G986" s="129"/>
      <c r="H986" s="129"/>
    </row>
    <row r="987">
      <c r="B987" s="129"/>
      <c r="C987" s="1"/>
      <c r="D987" s="1"/>
      <c r="E987" s="1"/>
      <c r="F987" s="1"/>
      <c r="G987" s="129"/>
      <c r="H987" s="129"/>
    </row>
    <row r="988">
      <c r="B988" s="129"/>
      <c r="C988" s="1"/>
      <c r="D988" s="1"/>
      <c r="E988" s="1"/>
      <c r="F988" s="1"/>
      <c r="G988" s="129"/>
      <c r="H988" s="129"/>
    </row>
    <row r="989">
      <c r="B989" s="129"/>
      <c r="C989" s="1"/>
      <c r="D989" s="1"/>
      <c r="E989" s="1"/>
      <c r="F989" s="1"/>
      <c r="G989" s="129"/>
      <c r="H989" s="129"/>
    </row>
    <row r="990">
      <c r="B990" s="129"/>
      <c r="C990" s="1"/>
      <c r="D990" s="1"/>
      <c r="E990" s="1"/>
      <c r="F990" s="1"/>
      <c r="G990" s="129"/>
      <c r="H990" s="129"/>
    </row>
    <row r="991">
      <c r="B991" s="129"/>
      <c r="C991" s="1"/>
      <c r="D991" s="1"/>
      <c r="E991" s="1"/>
      <c r="F991" s="1"/>
      <c r="G991" s="129"/>
      <c r="H991" s="129"/>
    </row>
    <row r="992">
      <c r="B992" s="129"/>
      <c r="C992" s="1"/>
      <c r="D992" s="1"/>
      <c r="E992" s="1"/>
      <c r="F992" s="1"/>
      <c r="G992" s="129"/>
      <c r="H992" s="129"/>
    </row>
    <row r="993">
      <c r="B993" s="129"/>
      <c r="C993" s="1"/>
      <c r="D993" s="1"/>
      <c r="E993" s="1"/>
      <c r="F993" s="1"/>
      <c r="G993" s="129"/>
      <c r="H993" s="129"/>
    </row>
    <row r="994">
      <c r="B994" s="129"/>
      <c r="C994" s="1"/>
      <c r="D994" s="1"/>
      <c r="E994" s="1"/>
      <c r="F994" s="1"/>
      <c r="G994" s="129"/>
      <c r="H994" s="129"/>
    </row>
    <row r="995">
      <c r="B995" s="129"/>
      <c r="C995" s="1"/>
      <c r="D995" s="1"/>
      <c r="E995" s="1"/>
      <c r="F995" s="1"/>
      <c r="G995" s="129"/>
      <c r="H995" s="129"/>
    </row>
    <row r="996">
      <c r="B996" s="129"/>
      <c r="C996" s="1"/>
      <c r="D996" s="1"/>
      <c r="E996" s="1"/>
      <c r="F996" s="1"/>
      <c r="G996" s="129"/>
      <c r="H996" s="129"/>
    </row>
    <row r="997">
      <c r="B997" s="129"/>
      <c r="C997" s="1"/>
      <c r="D997" s="1"/>
      <c r="E997" s="1"/>
      <c r="F997" s="1"/>
      <c r="G997" s="129"/>
      <c r="H997" s="129"/>
    </row>
    <row r="998">
      <c r="B998" s="129"/>
      <c r="C998" s="1"/>
      <c r="D998" s="1"/>
      <c r="E998" s="1"/>
      <c r="F998" s="1"/>
      <c r="G998" s="129"/>
      <c r="H998" s="129"/>
    </row>
    <row r="999">
      <c r="B999" s="129"/>
      <c r="C999" s="1"/>
      <c r="D999" s="1"/>
      <c r="E999" s="1"/>
      <c r="F999" s="1"/>
      <c r="G999" s="129"/>
      <c r="H999" s="129"/>
    </row>
    <row r="1000">
      <c r="B1000" s="129"/>
      <c r="C1000" s="1"/>
      <c r="D1000" s="1"/>
      <c r="E1000" s="1"/>
      <c r="F1000" s="1"/>
      <c r="G1000" s="129"/>
      <c r="H1000" s="129"/>
    </row>
    <row r="1001">
      <c r="B1001" s="129"/>
      <c r="C1001" s="1"/>
      <c r="D1001" s="1"/>
      <c r="E1001" s="1"/>
      <c r="F1001" s="1"/>
      <c r="G1001" s="129"/>
      <c r="H1001" s="129"/>
    </row>
    <row r="1002">
      <c r="B1002" s="129"/>
      <c r="C1002" s="1"/>
      <c r="D1002" s="1"/>
      <c r="E1002" s="1"/>
      <c r="F1002" s="1"/>
      <c r="G1002" s="129"/>
      <c r="H1002" s="129"/>
    </row>
    <row r="1003">
      <c r="B1003" s="129"/>
      <c r="C1003" s="1"/>
      <c r="D1003" s="1"/>
      <c r="E1003" s="1"/>
      <c r="F1003" s="1"/>
      <c r="G1003" s="129"/>
      <c r="H1003" s="129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1" width="7.0"/>
    <col customWidth="1" min="2" max="2" width="32.88"/>
    <col customWidth="1" min="3" max="3" width="28.75"/>
    <col customWidth="1" min="4" max="4" width="35.88"/>
    <col customWidth="1" min="5" max="5" width="32.0"/>
    <col customWidth="1" min="6" max="6" width="6.75"/>
    <col customWidth="1" min="7" max="7" width="6.25"/>
    <col customWidth="1" hidden="1" min="8" max="9" width="6.25"/>
    <col customWidth="1" min="10" max="10" width="8.63"/>
    <col customWidth="1" min="11" max="13" width="5.5"/>
    <col customWidth="1" min="14" max="14" width="4.88"/>
    <col customWidth="1" hidden="1" min="15" max="15" width="8.25"/>
    <col customWidth="1" min="16" max="16" width="7.38"/>
    <col customWidth="1" hidden="1" min="17" max="17" width="8.0"/>
    <col customWidth="1" min="18" max="18" width="8.0"/>
    <col customWidth="1" min="19" max="19" width="5.75"/>
    <col customWidth="1" min="20" max="21" width="8.0"/>
    <col customWidth="1" min="22" max="26" width="7.0"/>
  </cols>
  <sheetData>
    <row r="1">
      <c r="B1" s="154"/>
      <c r="C1" s="2"/>
      <c r="D1" s="2"/>
      <c r="E1" s="154"/>
      <c r="F1" s="155"/>
      <c r="G1" s="6"/>
      <c r="H1" s="6"/>
      <c r="I1" s="6"/>
      <c r="J1" s="156"/>
      <c r="K1" s="156"/>
      <c r="L1" s="156"/>
      <c r="M1" s="156"/>
      <c r="N1" s="6"/>
      <c r="O1" s="6"/>
      <c r="P1" s="4"/>
      <c r="Q1" s="6"/>
      <c r="R1" s="6"/>
      <c r="S1" s="6"/>
      <c r="T1" s="6"/>
      <c r="U1" s="6"/>
    </row>
    <row r="2">
      <c r="A2" s="154" t="s">
        <v>375</v>
      </c>
      <c r="B2" s="154"/>
      <c r="C2" s="2"/>
      <c r="D2" s="2"/>
      <c r="E2" s="154"/>
      <c r="F2" s="155"/>
      <c r="G2" s="6"/>
      <c r="H2" s="6"/>
      <c r="I2" s="6"/>
      <c r="J2" s="156"/>
      <c r="K2" s="156"/>
      <c r="L2" s="156"/>
      <c r="M2" s="156"/>
      <c r="N2" s="6"/>
      <c r="O2" s="6"/>
      <c r="P2" s="4"/>
      <c r="Q2" s="6"/>
      <c r="R2" s="6"/>
      <c r="S2" s="6"/>
      <c r="T2" s="6"/>
      <c r="U2" s="6"/>
    </row>
    <row r="3">
      <c r="A3" s="2" t="s">
        <v>376</v>
      </c>
      <c r="B3" s="157" t="s">
        <v>377</v>
      </c>
      <c r="C3" s="157" t="s">
        <v>378</v>
      </c>
      <c r="D3" s="2"/>
      <c r="E3" s="154"/>
      <c r="F3" s="155"/>
      <c r="G3" s="6"/>
      <c r="H3" s="6"/>
      <c r="I3" s="6"/>
      <c r="J3" s="156"/>
      <c r="K3" s="156"/>
      <c r="L3" s="156"/>
      <c r="M3" s="156"/>
      <c r="N3" s="6"/>
      <c r="O3" s="6"/>
      <c r="P3" s="4"/>
      <c r="Q3" s="6"/>
      <c r="R3" s="6"/>
      <c r="S3" s="6"/>
      <c r="T3" s="6"/>
      <c r="U3" s="6"/>
    </row>
    <row r="4" ht="25.5" customHeight="1">
      <c r="A4" s="4"/>
      <c r="B4" s="157" t="s">
        <v>379</v>
      </c>
      <c r="C4" s="157" t="s">
        <v>380</v>
      </c>
      <c r="D4" s="158"/>
      <c r="E4" s="157"/>
      <c r="F4" s="159"/>
      <c r="G4" s="160" t="s">
        <v>381</v>
      </c>
      <c r="H4" s="4"/>
      <c r="I4" s="4"/>
      <c r="J4" s="161" t="s">
        <v>382</v>
      </c>
      <c r="N4" s="160"/>
      <c r="O4" s="160" t="s">
        <v>383</v>
      </c>
      <c r="P4" s="160" t="s">
        <v>384</v>
      </c>
      <c r="Q4" s="162" t="s">
        <v>385</v>
      </c>
      <c r="R4" s="162" t="s">
        <v>386</v>
      </c>
      <c r="S4" s="162" t="s">
        <v>387</v>
      </c>
      <c r="U4" s="163" t="s">
        <v>388</v>
      </c>
      <c r="V4" s="4"/>
      <c r="W4" s="4"/>
      <c r="X4" s="4"/>
      <c r="Y4" s="4"/>
      <c r="Z4" s="4"/>
    </row>
    <row r="5">
      <c r="B5" s="157">
        <v>807.0</v>
      </c>
      <c r="C5" s="157">
        <v>807.0</v>
      </c>
      <c r="D5" s="157"/>
      <c r="E5" s="157"/>
      <c r="F5" s="164"/>
      <c r="G5" s="165"/>
      <c r="H5" s="6"/>
      <c r="I5" s="6"/>
      <c r="J5" s="156"/>
      <c r="K5" s="156"/>
      <c r="L5" s="156"/>
      <c r="M5" s="156"/>
      <c r="N5" s="6"/>
      <c r="O5" s="165"/>
      <c r="P5" s="4"/>
      <c r="Q5" s="6"/>
      <c r="R5" s="6"/>
      <c r="S5" s="6"/>
      <c r="T5" s="6"/>
      <c r="U5" s="166" t="str">
        <f>IF(ISERROR(LARGE(U6:U461,1))=TRUE,"",LARGE(U6:U461,1))</f>
        <v/>
      </c>
    </row>
    <row r="6">
      <c r="A6" s="2">
        <v>1.0</v>
      </c>
      <c r="B6" s="157" t="s">
        <v>389</v>
      </c>
      <c r="C6" s="157" t="s">
        <v>390</v>
      </c>
      <c r="D6" s="157"/>
      <c r="E6" s="157"/>
      <c r="F6" s="164"/>
      <c r="G6" s="165">
        <v>1.0</v>
      </c>
      <c r="H6" s="6"/>
      <c r="I6" s="6"/>
      <c r="J6" s="88">
        <f t="shared" ref="J6:K6" si="1">IF(B6="","",IF(LEFT(B6,FIND("_",B6,1)-1)="battle","",IF(LEFT(B6,FIND("_",B6,1)-1)="cup","",IF(LEFT(B6,FIND("_",B6,1)-1)="rate","",VALUE(LEFT(B6,FIND("_",B6,1)-1))))))</f>
        <v>202</v>
      </c>
      <c r="K6" s="88">
        <f t="shared" si="1"/>
        <v>202</v>
      </c>
      <c r="L6" s="88" t="str">
        <f t="shared" ref="L6:M6" si="2">IF(D6="","",IF(LEFT(D6,FIND("_",D6,1)-1)="battle","",IF(LEFT(D6,FIND("_",D6,1)-1)="cup","",VALUE(LEFT(D6,FIND("_",D6,1)-1)))))</f>
        <v/>
      </c>
      <c r="M6" s="88" t="str">
        <f t="shared" si="2"/>
        <v/>
      </c>
      <c r="N6" s="6"/>
      <c r="O6" s="165">
        <f t="shared" ref="O6:O620" si="5">IF(ISERROR(SMALL($J$6:$M$620,G6))=TRUE,"",IF(COUNTIF($O$5:O5,SMALL($J$6:$M$620,G6))&gt;0,"",SMALL($J$6:$M$620,G6)))</f>
        <v>202</v>
      </c>
      <c r="P6" s="4">
        <f t="shared" ref="P6:P620" si="6">IF(ISERROR(SMALL($O$6:$O$620,G6))=TRUE,"",SMALL($O$6:$O$620,G6))</f>
        <v>202</v>
      </c>
      <c r="Q6" s="6">
        <f>IF(ISERROR(SMALL(Events!$D$10:$D$550,G6))=TRUE,"",IF(COUNTIF($Q$5:Q5,SMALL(Events!$D$10:$D$550,G6))&gt;0,"",SMALL(Events!$D$10:$D$550,G6)))</f>
        <v>0</v>
      </c>
      <c r="R6" s="4">
        <f t="shared" ref="R6:R620" si="7">IF(ISERROR(SMALL($Q$6:$Q$620,G6))=TRUE,"",SMALL($Q$6:$Q$620,G6))</f>
        <v>0</v>
      </c>
      <c r="S6" s="6"/>
      <c r="T6" s="167"/>
      <c r="U6" s="168" t="str">
        <f t="shared" ref="U6:U620" si="8">IF(ISERROR(MATCH(P6,$R$6:$R$620,0))=TRUE,IF(ISERROR(MATCH(P6,$S$6:$S$620,0))=TRUE,P6,""),"")</f>
        <v/>
      </c>
    </row>
    <row r="7">
      <c r="A7" s="2">
        <v>2.0</v>
      </c>
      <c r="B7" s="157" t="s">
        <v>391</v>
      </c>
      <c r="C7" s="157" t="s">
        <v>392</v>
      </c>
      <c r="D7" s="157"/>
      <c r="E7" s="157"/>
      <c r="F7" s="164"/>
      <c r="G7" s="165">
        <v>2.0</v>
      </c>
      <c r="H7" s="6"/>
      <c r="I7" s="6"/>
      <c r="J7" s="88">
        <f t="shared" ref="J7:K7" si="3">IF(B7="","",IF(LEFT(B7,FIND("_",B7,1)-1)="battle","",IF(LEFT(B7,FIND("_",B7,1)-1)="cup","",IF(LEFT(B7,FIND("_",B7,1)-1)="rate","",VALUE(LEFT(B7,FIND("_",B7,1)-1))))))</f>
        <v>202</v>
      </c>
      <c r="K7" s="88">
        <f t="shared" si="3"/>
        <v>202</v>
      </c>
      <c r="L7" s="88" t="str">
        <f t="shared" ref="L7:M7" si="4">IF(D7="","",IF(LEFT(D7,FIND("_",D7,1)-1)="battle","",IF(LEFT(D7,FIND("_",D7,1)-1)="cup","",VALUE(LEFT(D7,FIND("_",D7,1)-1)))))</f>
        <v/>
      </c>
      <c r="M7" s="88" t="str">
        <f t="shared" si="4"/>
        <v/>
      </c>
      <c r="N7" s="6"/>
      <c r="O7" s="165" t="str">
        <f t="shared" si="5"/>
        <v/>
      </c>
      <c r="P7" s="4">
        <f t="shared" si="6"/>
        <v>1602</v>
      </c>
      <c r="Q7" s="6">
        <f>IF(ISERROR(SMALL(Events!$D$10:$D$550,G7))=TRUE,"",IF(COUNTIF($Q$5:Q6,SMALL(Events!$D$10:$D$550,G7))&gt;0,"",SMALL(Events!$D$10:$D$550,G7)))</f>
        <v>201</v>
      </c>
      <c r="R7" s="4">
        <f t="shared" si="7"/>
        <v>201</v>
      </c>
      <c r="S7" s="6"/>
      <c r="T7" s="6"/>
      <c r="U7" s="168" t="str">
        <f t="shared" si="8"/>
        <v/>
      </c>
    </row>
    <row r="8">
      <c r="A8" s="2">
        <v>3.0</v>
      </c>
      <c r="B8" s="157" t="s">
        <v>393</v>
      </c>
      <c r="C8" s="157" t="s">
        <v>394</v>
      </c>
      <c r="D8" s="157"/>
      <c r="E8" s="157"/>
      <c r="F8" s="164"/>
      <c r="G8" s="165">
        <v>3.0</v>
      </c>
      <c r="H8" s="6"/>
      <c r="I8" s="6"/>
      <c r="J8" s="88">
        <f t="shared" ref="J8:K8" si="9">IF(B8="","",IF(LEFT(B8,FIND("_",B8,1)-1)="battle","",IF(LEFT(B8,FIND("_",B8,1)-1)="cup","",IF(LEFT(B8,FIND("_",B8,1)-1)="rate","",VALUE(LEFT(B8,FIND("_",B8,1)-1))))))</f>
        <v>1602</v>
      </c>
      <c r="K8" s="88">
        <f t="shared" si="9"/>
        <v>1602</v>
      </c>
      <c r="L8" s="88" t="str">
        <f t="shared" ref="L8:M8" si="10">IF(D8="","",IF(LEFT(D8,FIND("_",D8,1)-1)="battle","",IF(LEFT(D8,FIND("_",D8,1)-1)="cup","",VALUE(LEFT(D8,FIND("_",D8,1)-1)))))</f>
        <v/>
      </c>
      <c r="M8" s="88" t="str">
        <f t="shared" si="10"/>
        <v/>
      </c>
      <c r="N8" s="6"/>
      <c r="O8" s="165" t="str">
        <f t="shared" si="5"/>
        <v/>
      </c>
      <c r="P8" s="4">
        <f t="shared" si="6"/>
        <v>1603</v>
      </c>
      <c r="Q8" s="6" t="str">
        <f>IF(ISERROR(SMALL(Events!$D$10:$D$550,G8))=TRUE,"",IF(COUNTIF($Q$5:Q7,SMALL(Events!$D$10:$D$550,G8))&gt;0,"",SMALL(Events!$D$10:$D$550,G8)))</f>
        <v/>
      </c>
      <c r="R8" s="4">
        <f t="shared" si="7"/>
        <v>202</v>
      </c>
      <c r="S8" s="6"/>
      <c r="T8" s="6"/>
      <c r="U8" s="168" t="str">
        <f t="shared" si="8"/>
        <v/>
      </c>
    </row>
    <row r="9">
      <c r="A9" s="2">
        <v>4.0</v>
      </c>
      <c r="B9" s="157" t="s">
        <v>395</v>
      </c>
      <c r="C9" s="157" t="s">
        <v>396</v>
      </c>
      <c r="D9" s="157"/>
      <c r="E9" s="157"/>
      <c r="F9" s="164"/>
      <c r="G9" s="165">
        <v>4.0</v>
      </c>
      <c r="H9" s="6"/>
      <c r="I9" s="6"/>
      <c r="J9" s="88">
        <f t="shared" ref="J9:K9" si="11">IF(B9="","",IF(LEFT(B9,FIND("_",B9,1)-1)="battle","",IF(LEFT(B9,FIND("_",B9,1)-1)="cup","",IF(LEFT(B9,FIND("_",B9,1)-1)="rate","",VALUE(LEFT(B9,FIND("_",B9,1)-1))))))</f>
        <v>1602</v>
      </c>
      <c r="K9" s="88">
        <f t="shared" si="11"/>
        <v>1602</v>
      </c>
      <c r="L9" s="88" t="str">
        <f t="shared" ref="L9:M9" si="12">IF(D9="","",IF(LEFT(D9,FIND("_",D9,1)-1)="battle","",IF(LEFT(D9,FIND("_",D9,1)-1)="cup","",VALUE(LEFT(D9,FIND("_",D9,1)-1)))))</f>
        <v/>
      </c>
      <c r="M9" s="88" t="str">
        <f t="shared" si="12"/>
        <v/>
      </c>
      <c r="N9" s="6"/>
      <c r="O9" s="165" t="str">
        <f t="shared" si="5"/>
        <v/>
      </c>
      <c r="P9" s="4" t="str">
        <f t="shared" si="6"/>
        <v/>
      </c>
      <c r="Q9" s="6" t="str">
        <f>IF(ISERROR(SMALL(Events!$D$10:$D$550,G9))=TRUE,"",IF(COUNTIF($Q$5:Q8,SMALL(Events!$D$10:$D$550,G9))&gt;0,"",SMALL(Events!$D$10:$D$550,G9)))</f>
        <v/>
      </c>
      <c r="R9" s="4">
        <f t="shared" si="7"/>
        <v>203</v>
      </c>
      <c r="S9" s="6"/>
      <c r="T9" s="6"/>
      <c r="U9" s="168" t="str">
        <f t="shared" si="8"/>
        <v/>
      </c>
    </row>
    <row r="10">
      <c r="A10" s="2">
        <v>5.0</v>
      </c>
      <c r="B10" s="157" t="s">
        <v>397</v>
      </c>
      <c r="C10" s="157" t="s">
        <v>398</v>
      </c>
      <c r="D10" s="157"/>
      <c r="E10" s="157"/>
      <c r="F10" s="164"/>
      <c r="G10" s="165">
        <v>5.0</v>
      </c>
      <c r="H10" s="6"/>
      <c r="I10" s="6"/>
      <c r="J10" s="88">
        <f t="shared" ref="J10:K10" si="13">IF(B10="","",IF(LEFT(B10,FIND("_",B10,1)-1)="battle","",IF(LEFT(B10,FIND("_",B10,1)-1)="cup","",IF(LEFT(B10,FIND("_",B10,1)-1)="rate","",VALUE(LEFT(B10,FIND("_",B10,1)-1))))))</f>
        <v>1602</v>
      </c>
      <c r="K10" s="88">
        <f t="shared" si="13"/>
        <v>1602</v>
      </c>
      <c r="L10" s="88" t="str">
        <f t="shared" ref="L10:M10" si="14">IF(D10="","",IF(LEFT(D10,FIND("_",D10,1)-1)="battle","",IF(LEFT(D10,FIND("_",D10,1)-1)="cup","",VALUE(LEFT(D10,FIND("_",D10,1)-1)))))</f>
        <v/>
      </c>
      <c r="M10" s="88" t="str">
        <f t="shared" si="14"/>
        <v/>
      </c>
      <c r="N10" s="6"/>
      <c r="O10" s="165">
        <f t="shared" si="5"/>
        <v>1602</v>
      </c>
      <c r="P10" s="4" t="str">
        <f t="shared" si="6"/>
        <v/>
      </c>
      <c r="Q10" s="6">
        <f>IF(ISERROR(SMALL(Events!$D$10:$D$550,G10))=TRUE,"",IF(COUNTIF($Q$5:Q9,SMALL(Events!$D$10:$D$550,G10))&gt;0,"",SMALL(Events!$D$10:$D$550,G10)))</f>
        <v>202</v>
      </c>
      <c r="R10" s="4">
        <f t="shared" si="7"/>
        <v>204</v>
      </c>
      <c r="S10" s="6"/>
      <c r="T10" s="6"/>
      <c r="U10" s="168" t="str">
        <f t="shared" si="8"/>
        <v/>
      </c>
    </row>
    <row r="11">
      <c r="A11" s="2">
        <v>6.0</v>
      </c>
      <c r="B11" s="157" t="s">
        <v>399</v>
      </c>
      <c r="C11" s="157" t="s">
        <v>400</v>
      </c>
      <c r="D11" s="157"/>
      <c r="E11" s="157"/>
      <c r="F11" s="164"/>
      <c r="G11" s="165">
        <v>6.0</v>
      </c>
      <c r="H11" s="6"/>
      <c r="I11" s="6"/>
      <c r="J11" s="88">
        <f t="shared" ref="J11:K11" si="15">IF(B11="","",IF(LEFT(B11,FIND("_",B11,1)-1)="battle","",IF(LEFT(B11,FIND("_",B11,1)-1)="cup","",IF(LEFT(B11,FIND("_",B11,1)-1)="rate","",VALUE(LEFT(B11,FIND("_",B11,1)-1))))))</f>
        <v>1602</v>
      </c>
      <c r="K11" s="88">
        <f t="shared" si="15"/>
        <v>1602</v>
      </c>
      <c r="L11" s="88" t="str">
        <f t="shared" ref="L11:M11" si="16">IF(D11="","",IF(LEFT(D11,FIND("_",D11,1)-1)="battle","",IF(LEFT(D11,FIND("_",D11,1)-1)="cup","",VALUE(LEFT(D11,FIND("_",D11,1)-1)))))</f>
        <v/>
      </c>
      <c r="M11" s="88" t="str">
        <f t="shared" si="16"/>
        <v/>
      </c>
      <c r="N11" s="6"/>
      <c r="O11" s="165" t="str">
        <f t="shared" si="5"/>
        <v/>
      </c>
      <c r="P11" s="4" t="str">
        <f t="shared" si="6"/>
        <v/>
      </c>
      <c r="Q11" s="6">
        <f>IF(ISERROR(SMALL(Events!$D$10:$D$550,G11))=TRUE,"",IF(COUNTIF($Q$5:Q10,SMALL(Events!$D$10:$D$550,G11))&gt;0,"",SMALL(Events!$D$10:$D$550,G11)))</f>
        <v>203</v>
      </c>
      <c r="R11" s="4">
        <f t="shared" si="7"/>
        <v>205</v>
      </c>
      <c r="S11" s="6"/>
      <c r="T11" s="6"/>
      <c r="U11" s="168" t="str">
        <f t="shared" si="8"/>
        <v/>
      </c>
    </row>
    <row r="12">
      <c r="A12" s="2">
        <v>7.0</v>
      </c>
      <c r="B12" s="157" t="s">
        <v>401</v>
      </c>
      <c r="C12" s="157" t="s">
        <v>402</v>
      </c>
      <c r="D12" s="157"/>
      <c r="E12" s="157"/>
      <c r="F12" s="164"/>
      <c r="G12" s="165">
        <v>7.0</v>
      </c>
      <c r="H12" s="6"/>
      <c r="I12" s="6"/>
      <c r="J12" s="88">
        <f t="shared" ref="J12:K12" si="17">IF(B12="","",IF(LEFT(B12,FIND("_",B12,1)-1)="battle","",IF(LEFT(B12,FIND("_",B12,1)-1)="cup","",IF(LEFT(B12,FIND("_",B12,1)-1)="rate","",VALUE(LEFT(B12,FIND("_",B12,1)-1))))))</f>
        <v>1602</v>
      </c>
      <c r="K12" s="88">
        <f t="shared" si="17"/>
        <v>1602</v>
      </c>
      <c r="L12" s="88" t="str">
        <f t="shared" ref="L12:M12" si="18">IF(D12="","",IF(LEFT(D12,FIND("_",D12,1)-1)="battle","",IF(LEFT(D12,FIND("_",D12,1)-1)="cup","",VALUE(LEFT(D12,FIND("_",D12,1)-1)))))</f>
        <v/>
      </c>
      <c r="M12" s="88" t="str">
        <f t="shared" si="18"/>
        <v/>
      </c>
      <c r="N12" s="6"/>
      <c r="O12" s="165" t="str">
        <f t="shared" si="5"/>
        <v/>
      </c>
      <c r="P12" s="4" t="str">
        <f t="shared" si="6"/>
        <v/>
      </c>
      <c r="Q12" s="6">
        <f>IF(ISERROR(SMALL(Events!$D$10:$D$550,G12))=TRUE,"",IF(COUNTIF($Q$5:Q11,SMALL(Events!$D$10:$D$550,G12))&gt;0,"",SMALL(Events!$D$10:$D$550,G12)))</f>
        <v>204</v>
      </c>
      <c r="R12" s="4">
        <f t="shared" si="7"/>
        <v>206</v>
      </c>
      <c r="S12" s="6"/>
      <c r="T12" s="6"/>
      <c r="U12" s="168" t="str">
        <f t="shared" si="8"/>
        <v/>
      </c>
    </row>
    <row r="13">
      <c r="A13" s="2">
        <v>8.0</v>
      </c>
      <c r="B13" s="157" t="s">
        <v>403</v>
      </c>
      <c r="C13" s="157" t="s">
        <v>404</v>
      </c>
      <c r="D13" s="157"/>
      <c r="E13" s="157"/>
      <c r="F13" s="164"/>
      <c r="G13" s="165">
        <v>8.0</v>
      </c>
      <c r="H13" s="6"/>
      <c r="I13" s="6"/>
      <c r="J13" s="88">
        <f t="shared" ref="J13:K13" si="19">IF(B13="","",IF(LEFT(B13,FIND("_",B13,1)-1)="battle","",IF(LEFT(B13,FIND("_",B13,1)-1)="cup","",IF(LEFT(B13,FIND("_",B13,1)-1)="rate","",VALUE(LEFT(B13,FIND("_",B13,1)-1))))))</f>
        <v>1602</v>
      </c>
      <c r="K13" s="88">
        <f t="shared" si="19"/>
        <v>1602</v>
      </c>
      <c r="L13" s="88" t="str">
        <f t="shared" ref="L13:M13" si="20">IF(D13="","",IF(LEFT(D13,FIND("_",D13,1)-1)="battle","",IF(LEFT(D13,FIND("_",D13,1)-1)="cup","",VALUE(LEFT(D13,FIND("_",D13,1)-1)))))</f>
        <v/>
      </c>
      <c r="M13" s="88" t="str">
        <f t="shared" si="20"/>
        <v/>
      </c>
      <c r="N13" s="6"/>
      <c r="O13" s="165" t="str">
        <f t="shared" si="5"/>
        <v/>
      </c>
      <c r="P13" s="4" t="str">
        <f t="shared" si="6"/>
        <v/>
      </c>
      <c r="Q13" s="6" t="str">
        <f>IF(ISERROR(SMALL(Events!$D$10:$D$550,G13))=TRUE,"",IF(COUNTIF($Q$5:Q12,SMALL(Events!$D$10:$D$550,G13))&gt;0,"",SMALL(Events!$D$10:$D$550,G13)))</f>
        <v/>
      </c>
      <c r="R13" s="4">
        <f t="shared" si="7"/>
        <v>207</v>
      </c>
      <c r="S13" s="6"/>
      <c r="T13" s="6"/>
      <c r="U13" s="168" t="str">
        <f t="shared" si="8"/>
        <v/>
      </c>
    </row>
    <row r="14">
      <c r="A14" s="2">
        <v>9.0</v>
      </c>
      <c r="B14" s="157" t="s">
        <v>405</v>
      </c>
      <c r="C14" s="157" t="s">
        <v>406</v>
      </c>
      <c r="D14" s="157"/>
      <c r="E14" s="157"/>
      <c r="F14" s="164"/>
      <c r="G14" s="165">
        <v>9.0</v>
      </c>
      <c r="H14" s="6"/>
      <c r="I14" s="6"/>
      <c r="J14" s="88">
        <f t="shared" ref="J14:K14" si="21">IF(B14="","",IF(LEFT(B14,FIND("_",B14,1)-1)="battle","",IF(LEFT(B14,FIND("_",B14,1)-1)="cup","",IF(LEFT(B14,FIND("_",B14,1)-1)="rate","",VALUE(LEFT(B14,FIND("_",B14,1)-1))))))</f>
        <v>1603</v>
      </c>
      <c r="K14" s="88">
        <f t="shared" si="21"/>
        <v>1603</v>
      </c>
      <c r="L14" s="88" t="str">
        <f t="shared" ref="L14:M14" si="22">IF(D14="","",IF(LEFT(D14,FIND("_",D14,1)-1)="battle","",IF(LEFT(D14,FIND("_",D14,1)-1)="cup","",VALUE(LEFT(D14,FIND("_",D14,1)-1)))))</f>
        <v/>
      </c>
      <c r="M14" s="88" t="str">
        <f t="shared" si="22"/>
        <v/>
      </c>
      <c r="N14" s="6"/>
      <c r="O14" s="165" t="str">
        <f t="shared" si="5"/>
        <v/>
      </c>
      <c r="P14" s="4" t="str">
        <f t="shared" si="6"/>
        <v/>
      </c>
      <c r="Q14" s="6" t="str">
        <f>IF(ISERROR(SMALL(Events!$D$10:$D$550,G14))=TRUE,"",IF(COUNTIF($Q$5:Q13,SMALL(Events!$D$10:$D$550,G14))&gt;0,"",SMALL(Events!$D$10:$D$550,G14)))</f>
        <v/>
      </c>
      <c r="R14" s="4">
        <f t="shared" si="7"/>
        <v>208</v>
      </c>
      <c r="S14" s="6"/>
      <c r="T14" s="6"/>
      <c r="U14" s="168" t="str">
        <f t="shared" si="8"/>
        <v/>
      </c>
    </row>
    <row r="15">
      <c r="A15" s="2">
        <v>10.0</v>
      </c>
      <c r="B15" s="157" t="s">
        <v>407</v>
      </c>
      <c r="C15" s="157" t="s">
        <v>408</v>
      </c>
      <c r="D15" s="157"/>
      <c r="E15" s="157"/>
      <c r="F15" s="164"/>
      <c r="G15" s="165">
        <v>10.0</v>
      </c>
      <c r="H15" s="6"/>
      <c r="I15" s="6"/>
      <c r="J15" s="88">
        <f t="shared" ref="J15:K15" si="23">IF(B15="","",IF(LEFT(B15,FIND("_",B15,1)-1)="battle","",IF(LEFT(B15,FIND("_",B15,1)-1)="cup","",IF(LEFT(B15,FIND("_",B15,1)-1)="rate","",VALUE(LEFT(B15,FIND("_",B15,1)-1))))))</f>
        <v>1603</v>
      </c>
      <c r="K15" s="88">
        <f t="shared" si="23"/>
        <v>1603</v>
      </c>
      <c r="L15" s="88" t="str">
        <f t="shared" ref="L15:M15" si="24">IF(D15="","",IF(LEFT(D15,FIND("_",D15,1)-1)="battle","",IF(LEFT(D15,FIND("_",D15,1)-1)="cup","",VALUE(LEFT(D15,FIND("_",D15,1)-1)))))</f>
        <v/>
      </c>
      <c r="M15" s="88" t="str">
        <f t="shared" si="24"/>
        <v/>
      </c>
      <c r="N15" s="6"/>
      <c r="O15" s="165" t="str">
        <f t="shared" si="5"/>
        <v/>
      </c>
      <c r="P15" s="4" t="str">
        <f t="shared" si="6"/>
        <v/>
      </c>
      <c r="Q15" s="6" t="str">
        <f>IF(ISERROR(SMALL(Events!$D$10:$D$550,G15))=TRUE,"",IF(COUNTIF($Q$5:Q14,SMALL(Events!$D$10:$D$550,G15))&gt;0,"",SMALL(Events!$D$10:$D$550,G15)))</f>
        <v/>
      </c>
      <c r="R15" s="4">
        <f t="shared" si="7"/>
        <v>210</v>
      </c>
      <c r="S15" s="6"/>
      <c r="T15" s="6"/>
      <c r="U15" s="168" t="str">
        <f t="shared" si="8"/>
        <v/>
      </c>
    </row>
    <row r="16">
      <c r="A16" s="2">
        <v>11.0</v>
      </c>
      <c r="B16" s="157" t="s">
        <v>409</v>
      </c>
      <c r="C16" s="157" t="s">
        <v>410</v>
      </c>
      <c r="D16" s="157"/>
      <c r="E16" s="157"/>
      <c r="F16" s="164"/>
      <c r="G16" s="165">
        <v>11.0</v>
      </c>
      <c r="H16" s="6"/>
      <c r="I16" s="6"/>
      <c r="J16" s="88">
        <f t="shared" ref="J16:K16" si="25">IF(B16="","",IF(LEFT(B16,FIND("_",B16,1)-1)="battle","",IF(LEFT(B16,FIND("_",B16,1)-1)="cup","",IF(LEFT(B16,FIND("_",B16,1)-1)="rate","",VALUE(LEFT(B16,FIND("_",B16,1)-1))))))</f>
        <v>1603</v>
      </c>
      <c r="K16" s="88">
        <f t="shared" si="25"/>
        <v>1603</v>
      </c>
      <c r="L16" s="88" t="str">
        <f t="shared" ref="L16:M16" si="26">IF(D16="","",IF(LEFT(D16,FIND("_",D16,1)-1)="battle","",IF(LEFT(D16,FIND("_",D16,1)-1)="cup","",VALUE(LEFT(D16,FIND("_",D16,1)-1)))))</f>
        <v/>
      </c>
      <c r="M16" s="88" t="str">
        <f t="shared" si="26"/>
        <v/>
      </c>
      <c r="N16" s="6"/>
      <c r="O16" s="165" t="str">
        <f t="shared" si="5"/>
        <v/>
      </c>
      <c r="P16" s="4" t="str">
        <f t="shared" si="6"/>
        <v/>
      </c>
      <c r="Q16" s="6" t="str">
        <f>IF(ISERROR(SMALL(Events!$D$10:$D$550,G16))=TRUE,"",IF(COUNTIF($Q$5:Q15,SMALL(Events!$D$10:$D$550,G16))&gt;0,"",SMALL(Events!$D$10:$D$550,G16)))</f>
        <v/>
      </c>
      <c r="R16" s="4">
        <f t="shared" si="7"/>
        <v>211</v>
      </c>
      <c r="S16" s="6"/>
      <c r="T16" s="6"/>
      <c r="U16" s="168" t="str">
        <f t="shared" si="8"/>
        <v/>
      </c>
    </row>
    <row r="17">
      <c r="A17" s="2">
        <v>12.0</v>
      </c>
      <c r="B17" s="157" t="s">
        <v>411</v>
      </c>
      <c r="C17" s="157" t="s">
        <v>412</v>
      </c>
      <c r="D17" s="157"/>
      <c r="E17" s="157"/>
      <c r="F17" s="164"/>
      <c r="G17" s="165">
        <v>12.0</v>
      </c>
      <c r="H17" s="6"/>
      <c r="I17" s="6"/>
      <c r="J17" s="88">
        <f t="shared" ref="J17:K17" si="27">IF(B17="","",IF(LEFT(B17,FIND("_",B17,1)-1)="battle","",IF(LEFT(B17,FIND("_",B17,1)-1)="cup","",IF(LEFT(B17,FIND("_",B17,1)-1)="rate","",VALUE(LEFT(B17,FIND("_",B17,1)-1))))))</f>
        <v>1603</v>
      </c>
      <c r="K17" s="88">
        <f t="shared" si="27"/>
        <v>1603</v>
      </c>
      <c r="L17" s="88" t="str">
        <f t="shared" ref="L17:M17" si="28">IF(D17="","",IF(LEFT(D17,FIND("_",D17,1)-1)="battle","",IF(LEFT(D17,FIND("_",D17,1)-1)="cup","",VALUE(LEFT(D17,FIND("_",D17,1)-1)))))</f>
        <v/>
      </c>
      <c r="M17" s="88" t="str">
        <f t="shared" si="28"/>
        <v/>
      </c>
      <c r="N17" s="6"/>
      <c r="O17" s="165" t="str">
        <f t="shared" si="5"/>
        <v/>
      </c>
      <c r="P17" s="4" t="str">
        <f t="shared" si="6"/>
        <v/>
      </c>
      <c r="Q17" s="6" t="str">
        <f>IF(ISERROR(SMALL(Events!$D$10:$D$550,G17))=TRUE,"",IF(COUNTIF($Q$5:Q16,SMALL(Events!$D$10:$D$550,G17))&gt;0,"",SMALL(Events!$D$10:$D$550,G17)))</f>
        <v/>
      </c>
      <c r="R17" s="4">
        <f t="shared" si="7"/>
        <v>218</v>
      </c>
      <c r="S17" s="6"/>
      <c r="T17" s="6"/>
      <c r="U17" s="168" t="str">
        <f t="shared" si="8"/>
        <v/>
      </c>
    </row>
    <row r="18">
      <c r="A18" s="2">
        <v>13.0</v>
      </c>
      <c r="B18" s="157" t="s">
        <v>413</v>
      </c>
      <c r="C18" s="157" t="s">
        <v>414</v>
      </c>
      <c r="D18" s="157"/>
      <c r="E18" s="157"/>
      <c r="F18" s="164"/>
      <c r="G18" s="165">
        <v>13.0</v>
      </c>
      <c r="H18" s="6"/>
      <c r="I18" s="6"/>
      <c r="J18" s="88">
        <f t="shared" ref="J18:K18" si="29">IF(B18="","",IF(LEFT(B18,FIND("_",B18,1)-1)="battle","",IF(LEFT(B18,FIND("_",B18,1)-1)="cup","",IF(LEFT(B18,FIND("_",B18,1)-1)="rate","",VALUE(LEFT(B18,FIND("_",B18,1)-1))))))</f>
        <v>1603</v>
      </c>
      <c r="K18" s="88">
        <f t="shared" si="29"/>
        <v>1603</v>
      </c>
      <c r="L18" s="88" t="str">
        <f t="shared" ref="L18:M18" si="30">IF(D18="","",IF(LEFT(D18,FIND("_",D18,1)-1)="battle","",IF(LEFT(D18,FIND("_",D18,1)-1)="cup","",VALUE(LEFT(D18,FIND("_",D18,1)-1)))))</f>
        <v/>
      </c>
      <c r="M18" s="88" t="str">
        <f t="shared" si="30"/>
        <v/>
      </c>
      <c r="N18" s="6"/>
      <c r="O18" s="165" t="str">
        <f t="shared" si="5"/>
        <v/>
      </c>
      <c r="P18" s="4" t="str">
        <f t="shared" si="6"/>
        <v/>
      </c>
      <c r="Q18" s="6" t="str">
        <f>IF(ISERROR(SMALL(Events!$D$10:$D$550,G18))=TRUE,"",IF(COUNTIF($Q$5:Q17,SMALL(Events!$D$10:$D$550,G18))&gt;0,"",SMALL(Events!$D$10:$D$550,G18)))</f>
        <v/>
      </c>
      <c r="R18" s="4">
        <f t="shared" si="7"/>
        <v>219</v>
      </c>
      <c r="S18" s="6"/>
      <c r="T18" s="6"/>
      <c r="U18" s="168" t="str">
        <f t="shared" si="8"/>
        <v/>
      </c>
    </row>
    <row r="19">
      <c r="A19" s="2">
        <v>14.0</v>
      </c>
      <c r="B19" s="157" t="s">
        <v>415</v>
      </c>
      <c r="C19" s="157" t="s">
        <v>416</v>
      </c>
      <c r="D19" s="157"/>
      <c r="E19" s="157"/>
      <c r="F19" s="164"/>
      <c r="G19" s="165">
        <v>14.0</v>
      </c>
      <c r="H19" s="6"/>
      <c r="I19" s="6"/>
      <c r="J19" s="88">
        <f t="shared" ref="J19:K19" si="31">IF(B19="","",IF(LEFT(B19,FIND("_",B19,1)-1)="battle","",IF(LEFT(B19,FIND("_",B19,1)-1)="cup","",IF(LEFT(B19,FIND("_",B19,1)-1)="rate","",VALUE(LEFT(B19,FIND("_",B19,1)-1))))))</f>
        <v>1603</v>
      </c>
      <c r="K19" s="88">
        <f t="shared" si="31"/>
        <v>1603</v>
      </c>
      <c r="L19" s="88" t="str">
        <f t="shared" ref="L19:M19" si="32">IF(D19="","",IF(LEFT(D19,FIND("_",D19,1)-1)="battle","",IF(LEFT(D19,FIND("_",D19,1)-1)="cup","",VALUE(LEFT(D19,FIND("_",D19,1)-1)))))</f>
        <v/>
      </c>
      <c r="M19" s="88" t="str">
        <f t="shared" si="32"/>
        <v/>
      </c>
      <c r="N19" s="6"/>
      <c r="O19" s="165" t="str">
        <f t="shared" si="5"/>
        <v/>
      </c>
      <c r="P19" s="4" t="str">
        <f t="shared" si="6"/>
        <v/>
      </c>
      <c r="Q19" s="6">
        <f>IF(ISERROR(SMALL(Events!$D$10:$D$550,G19))=TRUE,"",IF(COUNTIF($Q$5:Q18,SMALL(Events!$D$10:$D$550,G19))&gt;0,"",SMALL(Events!$D$10:$D$550,G19)))</f>
        <v>205</v>
      </c>
      <c r="R19" s="4">
        <f t="shared" si="7"/>
        <v>220</v>
      </c>
      <c r="S19" s="6"/>
      <c r="T19" s="6"/>
      <c r="U19" s="168" t="str">
        <f t="shared" si="8"/>
        <v/>
      </c>
    </row>
    <row r="20">
      <c r="A20" s="2">
        <v>15.0</v>
      </c>
      <c r="B20" s="157" t="s">
        <v>417</v>
      </c>
      <c r="C20" s="157" t="s">
        <v>418</v>
      </c>
      <c r="D20" s="157"/>
      <c r="E20" s="157"/>
      <c r="F20" s="164"/>
      <c r="G20" s="165">
        <v>15.0</v>
      </c>
      <c r="H20" s="6"/>
      <c r="I20" s="6"/>
      <c r="J20" s="88" t="str">
        <f t="shared" ref="J20:K20" si="33">IF(B20="","",IF(LEFT(B20,FIND("_",B20,1)-1)="battle","",IF(LEFT(B20,FIND("_",B20,1)-1)="cup","",IF(LEFT(B20,FIND("_",B20,1)-1)="rate","",VALUE(LEFT(B20,FIND("_",B20,1)-1))))))</f>
        <v/>
      </c>
      <c r="K20" s="88" t="str">
        <f t="shared" si="33"/>
        <v/>
      </c>
      <c r="L20" s="88" t="str">
        <f t="shared" ref="L20:M20" si="34">IF(D20="","",IF(LEFT(D20,FIND("_",D20,1)-1)="battle","",IF(LEFT(D20,FIND("_",D20,1)-1)="cup","",VALUE(LEFT(D20,FIND("_",D20,1)-1)))))</f>
        <v/>
      </c>
      <c r="M20" s="88" t="str">
        <f t="shared" si="34"/>
        <v/>
      </c>
      <c r="N20" s="6"/>
      <c r="O20" s="165" t="str">
        <f t="shared" si="5"/>
        <v/>
      </c>
      <c r="P20" s="4" t="str">
        <f t="shared" si="6"/>
        <v/>
      </c>
      <c r="Q20" s="6" t="str">
        <f>IF(ISERROR(SMALL(Events!$D$10:$D$550,G20))=TRUE,"",IF(COUNTIF($Q$5:Q19,SMALL(Events!$D$10:$D$550,G20))&gt;0,"",SMALL(Events!$D$10:$D$550,G20)))</f>
        <v/>
      </c>
      <c r="R20" s="4">
        <f t="shared" si="7"/>
        <v>221</v>
      </c>
      <c r="S20" s="6"/>
      <c r="T20" s="6"/>
      <c r="U20" s="168" t="str">
        <f t="shared" si="8"/>
        <v/>
      </c>
    </row>
    <row r="21">
      <c r="A21" s="2">
        <v>16.0</v>
      </c>
      <c r="B21" s="157"/>
      <c r="C21" s="157"/>
      <c r="D21" s="157"/>
      <c r="E21" s="157"/>
      <c r="F21" s="164"/>
      <c r="G21" s="165">
        <v>16.0</v>
      </c>
      <c r="H21" s="6"/>
      <c r="I21" s="6"/>
      <c r="J21" s="88" t="str">
        <f t="shared" ref="J21:K21" si="35">IF(B21="","",IF(LEFT(B21,FIND("_",B21,1)-1)="battle","",IF(LEFT(B21,FIND("_",B21,1)-1)="cup","",IF(LEFT(B21,FIND("_",B21,1)-1)="rate","",VALUE(LEFT(B21,FIND("_",B21,1)-1))))))</f>
        <v/>
      </c>
      <c r="K21" s="88" t="str">
        <f t="shared" si="35"/>
        <v/>
      </c>
      <c r="L21" s="88" t="str">
        <f t="shared" ref="L21:M21" si="36">IF(D21="","",IF(LEFT(D21,FIND("_",D21,1)-1)="battle","",IF(LEFT(D21,FIND("_",D21,1)-1)="cup","",VALUE(LEFT(D21,FIND("_",D21,1)-1)))))</f>
        <v/>
      </c>
      <c r="M21" s="88" t="str">
        <f t="shared" si="36"/>
        <v/>
      </c>
      <c r="N21" s="6"/>
      <c r="O21" s="165" t="str">
        <f t="shared" si="5"/>
        <v/>
      </c>
      <c r="P21" s="4" t="str">
        <f t="shared" si="6"/>
        <v/>
      </c>
      <c r="Q21" s="6">
        <f>IF(ISERROR(SMALL(Events!$D$10:$D$550,G21))=TRUE,"",IF(COUNTIF($Q$5:Q20,SMALL(Events!$D$10:$D$550,G21))&gt;0,"",SMALL(Events!$D$10:$D$550,G21)))</f>
        <v>206</v>
      </c>
      <c r="R21" s="4">
        <f t="shared" si="7"/>
        <v>222</v>
      </c>
      <c r="S21" s="6"/>
      <c r="T21" s="6"/>
      <c r="U21" s="168" t="str">
        <f t="shared" si="8"/>
        <v/>
      </c>
    </row>
    <row r="22">
      <c r="A22" s="2">
        <v>17.0</v>
      </c>
      <c r="B22" s="157"/>
      <c r="C22" s="157"/>
      <c r="D22" s="157"/>
      <c r="E22" s="157"/>
      <c r="F22" s="164"/>
      <c r="G22" s="165">
        <v>17.0</v>
      </c>
      <c r="H22" s="6"/>
      <c r="I22" s="6"/>
      <c r="J22" s="88" t="str">
        <f t="shared" ref="J22:K22" si="37">IF(B22="","",IF(LEFT(B22,FIND("_",B22,1)-1)="battle","",IF(LEFT(B22,FIND("_",B22,1)-1)="cup","",IF(LEFT(B22,FIND("_",B22,1)-1)="rate","",VALUE(LEFT(B22,FIND("_",B22,1)-1))))))</f>
        <v/>
      </c>
      <c r="K22" s="88" t="str">
        <f t="shared" si="37"/>
        <v/>
      </c>
      <c r="L22" s="88" t="str">
        <f t="shared" ref="L22:M22" si="38">IF(D22="","",IF(LEFT(D22,FIND("_",D22,1)-1)="battle","",IF(LEFT(D22,FIND("_",D22,1)-1)="cup","",VALUE(LEFT(D22,FIND("_",D22,1)-1)))))</f>
        <v/>
      </c>
      <c r="M22" s="88" t="str">
        <f t="shared" si="38"/>
        <v/>
      </c>
      <c r="N22" s="6"/>
      <c r="O22" s="165">
        <f t="shared" si="5"/>
        <v>1603</v>
      </c>
      <c r="P22" s="4" t="str">
        <f t="shared" si="6"/>
        <v/>
      </c>
      <c r="Q22" s="6">
        <f>IF(ISERROR(SMALL(Events!$D$10:$D$550,G22))=TRUE,"",IF(COUNTIF($Q$5:Q21,SMALL(Events!$D$10:$D$550,G22))&gt;0,"",SMALL(Events!$D$10:$D$550,G22)))</f>
        <v>207</v>
      </c>
      <c r="R22" s="4">
        <f t="shared" si="7"/>
        <v>223</v>
      </c>
      <c r="S22" s="6"/>
      <c r="T22" s="6"/>
      <c r="U22" s="168" t="str">
        <f t="shared" si="8"/>
        <v/>
      </c>
    </row>
    <row r="23">
      <c r="A23" s="2">
        <v>18.0</v>
      </c>
      <c r="B23" s="157"/>
      <c r="C23" s="157"/>
      <c r="D23" s="157"/>
      <c r="E23" s="157"/>
      <c r="F23" s="164"/>
      <c r="G23" s="165">
        <v>18.0</v>
      </c>
      <c r="H23" s="6"/>
      <c r="I23" s="6"/>
      <c r="J23" s="88" t="str">
        <f t="shared" ref="J23:K23" si="39">IF(B23="","",IF(LEFT(B23,FIND("_",B23,1)-1)="battle","",IF(LEFT(B23,FIND("_",B23,1)-1)="cup","",IF(LEFT(B23,FIND("_",B23,1)-1)="rate","",VALUE(LEFT(B23,FIND("_",B23,1)-1))))))</f>
        <v/>
      </c>
      <c r="K23" s="88" t="str">
        <f t="shared" si="39"/>
        <v/>
      </c>
      <c r="L23" s="88" t="str">
        <f t="shared" ref="L23:M23" si="40">IF(D23="","",IF(LEFT(D23,FIND("_",D23,1)-1)="battle","",IF(LEFT(D23,FIND("_",D23,1)-1)="cup","",VALUE(LEFT(D23,FIND("_",D23,1)-1)))))</f>
        <v/>
      </c>
      <c r="M23" s="88" t="str">
        <f t="shared" si="40"/>
        <v/>
      </c>
      <c r="N23" s="6"/>
      <c r="O23" s="165" t="str">
        <f t="shared" si="5"/>
        <v/>
      </c>
      <c r="P23" s="4" t="str">
        <f t="shared" si="6"/>
        <v/>
      </c>
      <c r="Q23" s="6">
        <f>IF(ISERROR(SMALL(Events!$D$10:$D$550,G23))=TRUE,"",IF(COUNTIF($Q$5:Q22,SMALL(Events!$D$10:$D$550,G23))&gt;0,"",SMALL(Events!$D$10:$D$550,G23)))</f>
        <v>208</v>
      </c>
      <c r="R23" s="4">
        <f t="shared" si="7"/>
        <v>224</v>
      </c>
      <c r="S23" s="6"/>
      <c r="T23" s="6"/>
      <c r="U23" s="168" t="str">
        <f t="shared" si="8"/>
        <v/>
      </c>
    </row>
    <row r="24">
      <c r="A24" s="2">
        <v>19.0</v>
      </c>
      <c r="B24" s="157"/>
      <c r="C24" s="157"/>
      <c r="D24" s="157"/>
      <c r="E24" s="157"/>
      <c r="F24" s="164"/>
      <c r="G24" s="165">
        <v>19.0</v>
      </c>
      <c r="H24" s="6"/>
      <c r="I24" s="6"/>
      <c r="J24" s="88" t="str">
        <f t="shared" ref="J24:K24" si="41">IF(B24="","",IF(LEFT(B24,FIND("_",B24,1)-1)="battle","",IF(LEFT(B24,FIND("_",B24,1)-1)="cup","",IF(LEFT(B24,FIND("_",B24,1)-1)="rate","",VALUE(LEFT(B24,FIND("_",B24,1)-1))))))</f>
        <v/>
      </c>
      <c r="K24" s="88" t="str">
        <f t="shared" si="41"/>
        <v/>
      </c>
      <c r="L24" s="88" t="str">
        <f t="shared" ref="L24:M24" si="42">IF(D24="","",IF(LEFT(D24,FIND("_",D24,1)-1)="battle","",IF(LEFT(D24,FIND("_",D24,1)-1)="cup","",VALUE(LEFT(D24,FIND("_",D24,1)-1)))))</f>
        <v/>
      </c>
      <c r="M24" s="88" t="str">
        <f t="shared" si="42"/>
        <v/>
      </c>
      <c r="N24" s="6"/>
      <c r="O24" s="165" t="str">
        <f t="shared" si="5"/>
        <v/>
      </c>
      <c r="P24" s="4" t="str">
        <f t="shared" si="6"/>
        <v/>
      </c>
      <c r="Q24" s="6">
        <f>IF(ISERROR(SMALL(Events!$D$10:$D$550,G24))=TRUE,"",IF(COUNTIF($Q$5:Q23,SMALL(Events!$D$10:$D$550,G24))&gt;0,"",SMALL(Events!$D$10:$D$550,G24)))</f>
        <v>210</v>
      </c>
      <c r="R24" s="4">
        <f t="shared" si="7"/>
        <v>225</v>
      </c>
      <c r="S24" s="6"/>
      <c r="T24" s="6"/>
      <c r="U24" s="168" t="str">
        <f t="shared" si="8"/>
        <v/>
      </c>
    </row>
    <row r="25">
      <c r="A25" s="2">
        <v>20.0</v>
      </c>
      <c r="B25" s="157"/>
      <c r="C25" s="157"/>
      <c r="D25" s="157"/>
      <c r="E25" s="157"/>
      <c r="F25" s="164"/>
      <c r="G25" s="165">
        <v>20.0</v>
      </c>
      <c r="H25" s="6"/>
      <c r="I25" s="6"/>
      <c r="J25" s="88" t="str">
        <f t="shared" ref="J25:K25" si="43">IF(B25="","",IF(LEFT(B25,FIND("_",B25,1)-1)="battle","",IF(LEFT(B25,FIND("_",B25,1)-1)="cup","",IF(LEFT(B25,FIND("_",B25,1)-1)="rate","",VALUE(LEFT(B25,FIND("_",B25,1)-1))))))</f>
        <v/>
      </c>
      <c r="K25" s="88" t="str">
        <f t="shared" si="43"/>
        <v/>
      </c>
      <c r="L25" s="88" t="str">
        <f t="shared" ref="L25:M25" si="44">IF(D25="","",IF(LEFT(D25,FIND("_",D25,1)-1)="battle","",IF(LEFT(D25,FIND("_",D25,1)-1)="cup","",VALUE(LEFT(D25,FIND("_",D25,1)-1)))))</f>
        <v/>
      </c>
      <c r="M25" s="88" t="str">
        <f t="shared" si="44"/>
        <v/>
      </c>
      <c r="N25" s="6"/>
      <c r="O25" s="165" t="str">
        <f t="shared" si="5"/>
        <v/>
      </c>
      <c r="P25" s="4" t="str">
        <f t="shared" si="6"/>
        <v/>
      </c>
      <c r="Q25" s="6">
        <f>IF(ISERROR(SMALL(Events!$D$10:$D$550,G25))=TRUE,"",IF(COUNTIF($Q$5:Q24,SMALL(Events!$D$10:$D$550,G25))&gt;0,"",SMALL(Events!$D$10:$D$550,G25)))</f>
        <v>211</v>
      </c>
      <c r="R25" s="4">
        <f t="shared" si="7"/>
        <v>227</v>
      </c>
      <c r="S25" s="6"/>
      <c r="T25" s="6"/>
      <c r="U25" s="168" t="str">
        <f t="shared" si="8"/>
        <v/>
      </c>
    </row>
    <row r="26">
      <c r="A26" s="2">
        <v>21.0</v>
      </c>
      <c r="B26" s="157"/>
      <c r="C26" s="157"/>
      <c r="D26" s="157"/>
      <c r="E26" s="157"/>
      <c r="F26" s="164"/>
      <c r="G26" s="165">
        <v>21.0</v>
      </c>
      <c r="H26" s="6"/>
      <c r="I26" s="6"/>
      <c r="J26" s="88" t="str">
        <f t="shared" ref="J26:K26" si="45">IF(B26="","",IF(LEFT(B26,FIND("_",B26,1)-1)="battle","",IF(LEFT(B26,FIND("_",B26,1)-1)="cup","",IF(LEFT(B26,FIND("_",B26,1)-1)="rate","",VALUE(LEFT(B26,FIND("_",B26,1)-1))))))</f>
        <v/>
      </c>
      <c r="K26" s="88" t="str">
        <f t="shared" si="45"/>
        <v/>
      </c>
      <c r="L26" s="88" t="str">
        <f t="shared" ref="L26:M26" si="46">IF(D26="","",IF(LEFT(D26,FIND("_",D26,1)-1)="battle","",IF(LEFT(D26,FIND("_",D26,1)-1)="cup","",VALUE(LEFT(D26,FIND("_",D26,1)-1)))))</f>
        <v/>
      </c>
      <c r="M26" s="88" t="str">
        <f t="shared" si="46"/>
        <v/>
      </c>
      <c r="N26" s="6"/>
      <c r="O26" s="165" t="str">
        <f t="shared" si="5"/>
        <v/>
      </c>
      <c r="P26" s="4" t="str">
        <f t="shared" si="6"/>
        <v/>
      </c>
      <c r="Q26" s="6" t="str">
        <f>IF(ISERROR(SMALL(Events!$D$10:$D$550,G26))=TRUE,"",IF(COUNTIF($Q$5:Q25,SMALL(Events!$D$10:$D$550,G26))&gt;0,"",SMALL(Events!$D$10:$D$550,G26)))</f>
        <v/>
      </c>
      <c r="R26" s="4">
        <f t="shared" si="7"/>
        <v>228</v>
      </c>
      <c r="S26" s="6"/>
      <c r="T26" s="6"/>
      <c r="U26" s="168" t="str">
        <f t="shared" si="8"/>
        <v/>
      </c>
    </row>
    <row r="27">
      <c r="A27" s="2">
        <v>22.0</v>
      </c>
      <c r="B27" s="157"/>
      <c r="C27" s="157"/>
      <c r="D27" s="157"/>
      <c r="E27" s="157"/>
      <c r="F27" s="164"/>
      <c r="G27" s="165">
        <v>22.0</v>
      </c>
      <c r="H27" s="6"/>
      <c r="I27" s="6"/>
      <c r="J27" s="88" t="str">
        <f t="shared" ref="J27:K27" si="47">IF(B27="","",IF(LEFT(B27,FIND("_",B27,1)-1)="battle","",IF(LEFT(B27,FIND("_",B27,1)-1)="cup","",IF(LEFT(B27,FIND("_",B27,1)-1)="rate","",VALUE(LEFT(B27,FIND("_",B27,1)-1))))))</f>
        <v/>
      </c>
      <c r="K27" s="88" t="str">
        <f t="shared" si="47"/>
        <v/>
      </c>
      <c r="L27" s="88" t="str">
        <f t="shared" ref="L27:M27" si="48">IF(D27="","",IF(LEFT(D27,FIND("_",D27,1)-1)="battle","",IF(LEFT(D27,FIND("_",D27,1)-1)="cup","",VALUE(LEFT(D27,FIND("_",D27,1)-1)))))</f>
        <v/>
      </c>
      <c r="M27" s="88" t="str">
        <f t="shared" si="48"/>
        <v/>
      </c>
      <c r="N27" s="6"/>
      <c r="O27" s="165" t="str">
        <f t="shared" si="5"/>
        <v/>
      </c>
      <c r="P27" s="4" t="str">
        <f t="shared" si="6"/>
        <v/>
      </c>
      <c r="Q27" s="6" t="str">
        <f>IF(ISERROR(SMALL(Events!$D$10:$D$550,G27))=TRUE,"",IF(COUNTIF($Q$5:Q26,SMALL(Events!$D$10:$D$550,G27))&gt;0,"",SMALL(Events!$D$10:$D$550,G27)))</f>
        <v/>
      </c>
      <c r="R27" s="4">
        <f t="shared" si="7"/>
        <v>230</v>
      </c>
      <c r="S27" s="6"/>
      <c r="T27" s="6"/>
      <c r="U27" s="168" t="str">
        <f t="shared" si="8"/>
        <v/>
      </c>
    </row>
    <row r="28">
      <c r="A28" s="2">
        <v>23.0</v>
      </c>
      <c r="B28" s="157"/>
      <c r="C28" s="157"/>
      <c r="D28" s="157"/>
      <c r="E28" s="157"/>
      <c r="F28" s="164"/>
      <c r="G28" s="165">
        <v>23.0</v>
      </c>
      <c r="H28" s="6"/>
      <c r="I28" s="6"/>
      <c r="J28" s="88" t="str">
        <f t="shared" ref="J28:K28" si="49">IF(B28="","",IF(LEFT(B28,FIND("_",B28,1)-1)="battle","",IF(LEFT(B28,FIND("_",B28,1)-1)="cup","",IF(LEFT(B28,FIND("_",B28,1)-1)="rate","",VALUE(LEFT(B28,FIND("_",B28,1)-1))))))</f>
        <v/>
      </c>
      <c r="K28" s="88" t="str">
        <f t="shared" si="49"/>
        <v/>
      </c>
      <c r="L28" s="88" t="str">
        <f t="shared" ref="L28:M28" si="50">IF(D28="","",IF(LEFT(D28,FIND("_",D28,1)-1)="battle","",IF(LEFT(D28,FIND("_",D28,1)-1)="cup","",VALUE(LEFT(D28,FIND("_",D28,1)-1)))))</f>
        <v/>
      </c>
      <c r="M28" s="88" t="str">
        <f t="shared" si="50"/>
        <v/>
      </c>
      <c r="N28" s="6"/>
      <c r="O28" s="165" t="str">
        <f t="shared" si="5"/>
        <v/>
      </c>
      <c r="P28" s="4" t="str">
        <f t="shared" si="6"/>
        <v/>
      </c>
      <c r="Q28" s="6" t="str">
        <f>IF(ISERROR(SMALL(Events!$D$10:$D$550,G28))=TRUE,"",IF(COUNTIF($Q$5:Q27,SMALL(Events!$D$10:$D$550,G28))&gt;0,"",SMALL(Events!$D$10:$D$550,G28)))</f>
        <v/>
      </c>
      <c r="R28" s="4">
        <f t="shared" si="7"/>
        <v>231</v>
      </c>
      <c r="S28" s="6"/>
      <c r="T28" s="6"/>
      <c r="U28" s="168" t="str">
        <f t="shared" si="8"/>
        <v/>
      </c>
    </row>
    <row r="29">
      <c r="A29" s="2">
        <v>24.0</v>
      </c>
      <c r="B29" s="157"/>
      <c r="C29" s="157"/>
      <c r="D29" s="157"/>
      <c r="E29" s="157"/>
      <c r="F29" s="164"/>
      <c r="G29" s="165">
        <v>24.0</v>
      </c>
      <c r="H29" s="6"/>
      <c r="I29" s="6"/>
      <c r="J29" s="88" t="str">
        <f t="shared" ref="J29:K29" si="51">IF(B29="","",IF(LEFT(B29,FIND("_",B29,1)-1)="battle","",IF(LEFT(B29,FIND("_",B29,1)-1)="cup","",IF(LEFT(B29,FIND("_",B29,1)-1)="rate","",VALUE(LEFT(B29,FIND("_",B29,1)-1))))))</f>
        <v/>
      </c>
      <c r="K29" s="88" t="str">
        <f t="shared" si="51"/>
        <v/>
      </c>
      <c r="L29" s="88" t="str">
        <f t="shared" ref="L29:M29" si="52">IF(D29="","",IF(LEFT(D29,FIND("_",D29,1)-1)="battle","",IF(LEFT(D29,FIND("_",D29,1)-1)="cup","",VALUE(LEFT(D29,FIND("_",D29,1)-1)))))</f>
        <v/>
      </c>
      <c r="M29" s="88" t="str">
        <f t="shared" si="52"/>
        <v/>
      </c>
      <c r="N29" s="6"/>
      <c r="O29" s="165" t="str">
        <f t="shared" si="5"/>
        <v/>
      </c>
      <c r="P29" s="4" t="str">
        <f t="shared" si="6"/>
        <v/>
      </c>
      <c r="Q29" s="6" t="str">
        <f>IF(ISERROR(SMALL(Events!$D$10:$D$550,G29))=TRUE,"",IF(COUNTIF($Q$5:Q28,SMALL(Events!$D$10:$D$550,G29))&gt;0,"",SMALL(Events!$D$10:$D$550,G29)))</f>
        <v/>
      </c>
      <c r="R29" s="4">
        <f t="shared" si="7"/>
        <v>233</v>
      </c>
      <c r="S29" s="6"/>
      <c r="T29" s="6"/>
      <c r="U29" s="168" t="str">
        <f t="shared" si="8"/>
        <v/>
      </c>
    </row>
    <row r="30">
      <c r="A30" s="2">
        <v>25.0</v>
      </c>
      <c r="B30" s="157"/>
      <c r="C30" s="157"/>
      <c r="D30" s="157"/>
      <c r="E30" s="157"/>
      <c r="F30" s="164"/>
      <c r="G30" s="165">
        <v>25.0</v>
      </c>
      <c r="H30" s="6"/>
      <c r="I30" s="6"/>
      <c r="J30" s="88" t="str">
        <f t="shared" ref="J30:K30" si="53">IF(B30="","",IF(LEFT(B30,FIND("_",B30,1)-1)="battle","",IF(LEFT(B30,FIND("_",B30,1)-1)="cup","",IF(LEFT(B30,FIND("_",B30,1)-1)="rate","",VALUE(LEFT(B30,FIND("_",B30,1)-1))))))</f>
        <v/>
      </c>
      <c r="K30" s="88" t="str">
        <f t="shared" si="53"/>
        <v/>
      </c>
      <c r="L30" s="88" t="str">
        <f t="shared" ref="L30:M30" si="54">IF(D30="","",IF(LEFT(D30,FIND("_",D30,1)-1)="battle","",IF(LEFT(D30,FIND("_",D30,1)-1)="cup","",VALUE(LEFT(D30,FIND("_",D30,1)-1)))))</f>
        <v/>
      </c>
      <c r="M30" s="88" t="str">
        <f t="shared" si="54"/>
        <v/>
      </c>
      <c r="N30" s="6"/>
      <c r="O30" s="165" t="str">
        <f t="shared" si="5"/>
        <v/>
      </c>
      <c r="P30" s="4" t="str">
        <f t="shared" si="6"/>
        <v/>
      </c>
      <c r="Q30" s="6" t="str">
        <f>IF(ISERROR(SMALL(Events!$D$10:$D$550,G30))=TRUE,"",IF(COUNTIF($Q$5:Q29,SMALL(Events!$D$10:$D$550,G30))&gt;0,"",SMALL(Events!$D$10:$D$550,G30)))</f>
        <v/>
      </c>
      <c r="R30" s="4">
        <f t="shared" si="7"/>
        <v>234</v>
      </c>
      <c r="S30" s="6"/>
      <c r="T30" s="6"/>
      <c r="U30" s="168" t="str">
        <f t="shared" si="8"/>
        <v/>
      </c>
    </row>
    <row r="31">
      <c r="A31" s="2">
        <v>26.0</v>
      </c>
      <c r="B31" s="157"/>
      <c r="C31" s="157"/>
      <c r="D31" s="157"/>
      <c r="E31" s="157"/>
      <c r="F31" s="164"/>
      <c r="G31" s="165">
        <v>26.0</v>
      </c>
      <c r="H31" s="6"/>
      <c r="I31" s="6"/>
      <c r="J31" s="88" t="str">
        <f t="shared" ref="J31:K31" si="55">IF(B31="","",IF(LEFT(B31,FIND("_",B31,1)-1)="battle","",IF(LEFT(B31,FIND("_",B31,1)-1)="cup","",IF(LEFT(B31,FIND("_",B31,1)-1)="rate","",VALUE(LEFT(B31,FIND("_",B31,1)-1))))))</f>
        <v/>
      </c>
      <c r="K31" s="88" t="str">
        <f t="shared" si="55"/>
        <v/>
      </c>
      <c r="L31" s="88" t="str">
        <f t="shared" ref="L31:M31" si="56">IF(D31="","",IF(LEFT(D31,FIND("_",D31,1)-1)="battle","",IF(LEFT(D31,FIND("_",D31,1)-1)="cup","",VALUE(LEFT(D31,FIND("_",D31,1)-1)))))</f>
        <v/>
      </c>
      <c r="M31" s="88" t="str">
        <f t="shared" si="56"/>
        <v/>
      </c>
      <c r="N31" s="6"/>
      <c r="O31" s="165" t="str">
        <f t="shared" si="5"/>
        <v/>
      </c>
      <c r="P31" s="4" t="str">
        <f t="shared" si="6"/>
        <v/>
      </c>
      <c r="Q31" s="6" t="str">
        <f>IF(ISERROR(SMALL(Events!$D$10:$D$550,G31))=TRUE,"",IF(COUNTIF($Q$5:Q30,SMALL(Events!$D$10:$D$550,G31))&gt;0,"",SMALL(Events!$D$10:$D$550,G31)))</f>
        <v/>
      </c>
      <c r="R31" s="4">
        <f t="shared" si="7"/>
        <v>235</v>
      </c>
      <c r="S31" s="6"/>
      <c r="T31" s="6"/>
      <c r="U31" s="168" t="str">
        <f t="shared" si="8"/>
        <v/>
      </c>
    </row>
    <row r="32">
      <c r="A32" s="2">
        <v>27.0</v>
      </c>
      <c r="B32" s="157"/>
      <c r="C32" s="157"/>
      <c r="D32" s="157"/>
      <c r="E32" s="157"/>
      <c r="F32" s="164"/>
      <c r="G32" s="165">
        <v>27.0</v>
      </c>
      <c r="H32" s="6"/>
      <c r="I32" s="6"/>
      <c r="J32" s="88" t="str">
        <f t="shared" ref="J32:K32" si="57">IF(B32="","",IF(LEFT(B32,FIND("_",B32,1)-1)="battle","",IF(LEFT(B32,FIND("_",B32,1)-1)="cup","",IF(LEFT(B32,FIND("_",B32,1)-1)="rate","",VALUE(LEFT(B32,FIND("_",B32,1)-1))))))</f>
        <v/>
      </c>
      <c r="K32" s="88" t="str">
        <f t="shared" si="57"/>
        <v/>
      </c>
      <c r="L32" s="88" t="str">
        <f t="shared" ref="L32:M32" si="58">IF(D32="","",IF(LEFT(D32,FIND("_",D32,1)-1)="battle","",IF(LEFT(D32,FIND("_",D32,1)-1)="cup","",VALUE(LEFT(D32,FIND("_",D32,1)-1)))))</f>
        <v/>
      </c>
      <c r="M32" s="88" t="str">
        <f t="shared" si="58"/>
        <v/>
      </c>
      <c r="N32" s="6"/>
      <c r="O32" s="165" t="str">
        <f t="shared" si="5"/>
        <v/>
      </c>
      <c r="P32" s="4" t="str">
        <f t="shared" si="6"/>
        <v/>
      </c>
      <c r="Q32" s="6">
        <f>IF(ISERROR(SMALL(Events!$D$10:$D$550,G32))=TRUE,"",IF(COUNTIF($Q$5:Q31,SMALL(Events!$D$10:$D$550,G32))&gt;0,"",SMALL(Events!$D$10:$D$550,G32)))</f>
        <v>218</v>
      </c>
      <c r="R32" s="4">
        <f t="shared" si="7"/>
        <v>236</v>
      </c>
      <c r="S32" s="6"/>
      <c r="T32" s="6"/>
      <c r="U32" s="168" t="str">
        <f t="shared" si="8"/>
        <v/>
      </c>
    </row>
    <row r="33">
      <c r="A33" s="2">
        <v>28.0</v>
      </c>
      <c r="B33" s="157"/>
      <c r="C33" s="157"/>
      <c r="D33" s="157"/>
      <c r="E33" s="157"/>
      <c r="F33" s="164"/>
      <c r="G33" s="165">
        <v>28.0</v>
      </c>
      <c r="H33" s="6"/>
      <c r="I33" s="6"/>
      <c r="J33" s="88" t="str">
        <f t="shared" ref="J33:K33" si="59">IF(B33="","",IF(LEFT(B33,FIND("_",B33,1)-1)="battle","",IF(LEFT(B33,FIND("_",B33,1)-1)="cup","",IF(LEFT(B33,FIND("_",B33,1)-1)="rate","",VALUE(LEFT(B33,FIND("_",B33,1)-1))))))</f>
        <v/>
      </c>
      <c r="K33" s="88" t="str">
        <f t="shared" si="59"/>
        <v/>
      </c>
      <c r="L33" s="88" t="str">
        <f t="shared" ref="L33:M33" si="60">IF(D33="","",IF(LEFT(D33,FIND("_",D33,1)-1)="battle","",IF(LEFT(D33,FIND("_",D33,1)-1)="cup","",VALUE(LEFT(D33,FIND("_",D33,1)-1)))))</f>
        <v/>
      </c>
      <c r="M33" s="88" t="str">
        <f t="shared" si="60"/>
        <v/>
      </c>
      <c r="N33" s="6"/>
      <c r="O33" s="165" t="str">
        <f t="shared" si="5"/>
        <v/>
      </c>
      <c r="P33" s="4" t="str">
        <f t="shared" si="6"/>
        <v/>
      </c>
      <c r="Q33" s="6">
        <f>IF(ISERROR(SMALL(Events!$D$10:$D$550,G33))=TRUE,"",IF(COUNTIF($Q$5:Q32,SMALL(Events!$D$10:$D$550,G33))&gt;0,"",SMALL(Events!$D$10:$D$550,G33)))</f>
        <v>219</v>
      </c>
      <c r="R33" s="4">
        <f t="shared" si="7"/>
        <v>599</v>
      </c>
      <c r="S33" s="6"/>
      <c r="T33" s="6"/>
      <c r="U33" s="168" t="str">
        <f t="shared" si="8"/>
        <v/>
      </c>
    </row>
    <row r="34">
      <c r="A34" s="2">
        <v>29.0</v>
      </c>
      <c r="B34" s="157"/>
      <c r="C34" s="157"/>
      <c r="D34" s="157"/>
      <c r="E34" s="157"/>
      <c r="F34" s="164"/>
      <c r="G34" s="165">
        <v>29.0</v>
      </c>
      <c r="H34" s="6"/>
      <c r="I34" s="6"/>
      <c r="J34" s="88" t="str">
        <f t="shared" ref="J34:K34" si="61">IF(B34="","",IF(LEFT(B34,FIND("_",B34,1)-1)="battle","",IF(LEFT(B34,FIND("_",B34,1)-1)="cup","",IF(LEFT(B34,FIND("_",B34,1)-1)="rate","",VALUE(LEFT(B34,FIND("_",B34,1)-1))))))</f>
        <v/>
      </c>
      <c r="K34" s="88" t="str">
        <f t="shared" si="61"/>
        <v/>
      </c>
      <c r="L34" s="88" t="str">
        <f t="shared" ref="L34:M34" si="62">IF(D34="","",IF(LEFT(D34,FIND("_",D34,1)-1)="battle","",IF(LEFT(D34,FIND("_",D34,1)-1)="cup","",VALUE(LEFT(D34,FIND("_",D34,1)-1)))))</f>
        <v/>
      </c>
      <c r="M34" s="88" t="str">
        <f t="shared" si="62"/>
        <v/>
      </c>
      <c r="N34" s="6"/>
      <c r="O34" s="165" t="str">
        <f t="shared" si="5"/>
        <v/>
      </c>
      <c r="P34" s="4" t="str">
        <f t="shared" si="6"/>
        <v/>
      </c>
      <c r="Q34" s="6">
        <f>IF(ISERROR(SMALL(Events!$D$10:$D$550,G34))=TRUE,"",IF(COUNTIF($Q$5:Q33,SMALL(Events!$D$10:$D$550,G34))&gt;0,"",SMALL(Events!$D$10:$D$550,G34)))</f>
        <v>220</v>
      </c>
      <c r="R34" s="4">
        <f t="shared" si="7"/>
        <v>606</v>
      </c>
      <c r="S34" s="6"/>
      <c r="T34" s="6"/>
      <c r="U34" s="168" t="str">
        <f t="shared" si="8"/>
        <v/>
      </c>
    </row>
    <row r="35">
      <c r="A35" s="2">
        <v>30.0</v>
      </c>
      <c r="B35" s="157"/>
      <c r="C35" s="157"/>
      <c r="D35" s="157"/>
      <c r="E35" s="157"/>
      <c r="F35" s="164"/>
      <c r="G35" s="165">
        <v>30.0</v>
      </c>
      <c r="H35" s="6"/>
      <c r="I35" s="6"/>
      <c r="J35" s="88" t="str">
        <f t="shared" ref="J35:K35" si="63">IF(B35="","",IF(LEFT(B35,FIND("_",B35,1)-1)="battle","",IF(LEFT(B35,FIND("_",B35,1)-1)="cup","",IF(LEFT(B35,FIND("_",B35,1)-1)="rate","",VALUE(LEFT(B35,FIND("_",B35,1)-1))))))</f>
        <v/>
      </c>
      <c r="K35" s="88" t="str">
        <f t="shared" si="63"/>
        <v/>
      </c>
      <c r="L35" s="88" t="str">
        <f t="shared" ref="L35:M35" si="64">IF(D35="","",IF(LEFT(D35,FIND("_",D35,1)-1)="battle","",IF(LEFT(D35,FIND("_",D35,1)-1)="cup","",VALUE(LEFT(D35,FIND("_",D35,1)-1)))))</f>
        <v/>
      </c>
      <c r="M35" s="88" t="str">
        <f t="shared" si="64"/>
        <v/>
      </c>
      <c r="N35" s="6"/>
      <c r="O35" s="165" t="str">
        <f t="shared" si="5"/>
        <v/>
      </c>
      <c r="P35" s="4" t="str">
        <f t="shared" si="6"/>
        <v/>
      </c>
      <c r="Q35" s="6">
        <f>IF(ISERROR(SMALL(Events!$D$10:$D$550,G35))=TRUE,"",IF(COUNTIF($Q$5:Q34,SMALL(Events!$D$10:$D$550,G35))&gt;0,"",SMALL(Events!$D$10:$D$550,G35)))</f>
        <v>221</v>
      </c>
      <c r="R35" s="4">
        <f t="shared" si="7"/>
        <v>615</v>
      </c>
      <c r="S35" s="6"/>
      <c r="T35" s="6"/>
      <c r="U35" s="168" t="str">
        <f t="shared" si="8"/>
        <v/>
      </c>
    </row>
    <row r="36">
      <c r="A36" s="2">
        <v>31.0</v>
      </c>
      <c r="B36" s="157"/>
      <c r="C36" s="157"/>
      <c r="D36" s="157"/>
      <c r="E36" s="157"/>
      <c r="F36" s="164"/>
      <c r="G36" s="165">
        <v>31.0</v>
      </c>
      <c r="H36" s="6"/>
      <c r="I36" s="6"/>
      <c r="J36" s="88" t="str">
        <f t="shared" ref="J36:K36" si="65">IF(B36="","",IF(LEFT(B36,FIND("_",B36,1)-1)="battle","",IF(LEFT(B36,FIND("_",B36,1)-1)="cup","",IF(LEFT(B36,FIND("_",B36,1)-1)="rate","",VALUE(LEFT(B36,FIND("_",B36,1)-1))))))</f>
        <v/>
      </c>
      <c r="K36" s="88" t="str">
        <f t="shared" si="65"/>
        <v/>
      </c>
      <c r="L36" s="88" t="str">
        <f t="shared" ref="L36:M36" si="66">IF(D36="","",IF(LEFT(D36,FIND("_",D36,1)-1)="battle","",IF(LEFT(D36,FIND("_",D36,1)-1)="cup","",VALUE(LEFT(D36,FIND("_",D36,1)-1)))))</f>
        <v/>
      </c>
      <c r="M36" s="88" t="str">
        <f t="shared" si="66"/>
        <v/>
      </c>
      <c r="N36" s="6"/>
      <c r="O36" s="165" t="str">
        <f t="shared" si="5"/>
        <v/>
      </c>
      <c r="P36" s="4" t="str">
        <f t="shared" si="6"/>
        <v/>
      </c>
      <c r="Q36" s="6" t="str">
        <f>IF(ISERROR(SMALL(Events!$D$10:$D$550,G36))=TRUE,"",IF(COUNTIF($Q$5:Q35,SMALL(Events!$D$10:$D$550,G36))&gt;0,"",SMALL(Events!$D$10:$D$550,G36)))</f>
        <v/>
      </c>
      <c r="R36" s="4">
        <f t="shared" si="7"/>
        <v>1101</v>
      </c>
      <c r="S36" s="6"/>
      <c r="T36" s="6"/>
      <c r="U36" s="168" t="str">
        <f t="shared" si="8"/>
        <v/>
      </c>
    </row>
    <row r="37">
      <c r="A37" s="2">
        <v>32.0</v>
      </c>
      <c r="B37" s="157"/>
      <c r="C37" s="157"/>
      <c r="D37" s="157"/>
      <c r="E37" s="157"/>
      <c r="F37" s="164"/>
      <c r="G37" s="165">
        <v>32.0</v>
      </c>
      <c r="H37" s="6"/>
      <c r="I37" s="6"/>
      <c r="J37" s="88" t="str">
        <f t="shared" ref="J37:K37" si="67">IF(B37="","",IF(LEFT(B37,FIND("_",B37,1)-1)="battle","",IF(LEFT(B37,FIND("_",B37,1)-1)="cup","",IF(LEFT(B37,FIND("_",B37,1)-1)="rate","",VALUE(LEFT(B37,FIND("_",B37,1)-1))))))</f>
        <v/>
      </c>
      <c r="K37" s="88" t="str">
        <f t="shared" si="67"/>
        <v/>
      </c>
      <c r="L37" s="88" t="str">
        <f t="shared" ref="L37:M37" si="68">IF(D37="","",IF(LEFT(D37,FIND("_",D37,1)-1)="battle","",IF(LEFT(D37,FIND("_",D37,1)-1)="cup","",VALUE(LEFT(D37,FIND("_",D37,1)-1)))))</f>
        <v/>
      </c>
      <c r="M37" s="88" t="str">
        <f t="shared" si="68"/>
        <v/>
      </c>
      <c r="N37" s="6"/>
      <c r="O37" s="165" t="str">
        <f t="shared" si="5"/>
        <v/>
      </c>
      <c r="P37" s="4" t="str">
        <f t="shared" si="6"/>
        <v/>
      </c>
      <c r="Q37" s="6" t="str">
        <f>IF(ISERROR(SMALL(Events!$D$10:$D$550,G37))=TRUE,"",IF(COUNTIF($Q$5:Q36,SMALL(Events!$D$10:$D$550,G37))&gt;0,"",SMALL(Events!$D$10:$D$550,G37)))</f>
        <v/>
      </c>
      <c r="R37" s="4">
        <f t="shared" si="7"/>
        <v>1103</v>
      </c>
      <c r="S37" s="6"/>
      <c r="T37" s="6"/>
      <c r="U37" s="168" t="str">
        <f t="shared" si="8"/>
        <v/>
      </c>
    </row>
    <row r="38">
      <c r="A38" s="2">
        <v>33.0</v>
      </c>
      <c r="B38" s="157"/>
      <c r="C38" s="157"/>
      <c r="D38" s="157"/>
      <c r="E38" s="157"/>
      <c r="F38" s="164"/>
      <c r="G38" s="165">
        <v>33.0</v>
      </c>
      <c r="H38" s="6"/>
      <c r="I38" s="6"/>
      <c r="J38" s="88" t="str">
        <f t="shared" ref="J38:K38" si="69">IF(B38="","",IF(LEFT(B38,FIND("_",B38,1)-1)="battle","",IF(LEFT(B38,FIND("_",B38,1)-1)="cup","",IF(LEFT(B38,FIND("_",B38,1)-1)="rate","",VALUE(LEFT(B38,FIND("_",B38,1)-1))))))</f>
        <v/>
      </c>
      <c r="K38" s="88" t="str">
        <f t="shared" si="69"/>
        <v/>
      </c>
      <c r="L38" s="88" t="str">
        <f t="shared" ref="L38:M38" si="70">IF(D38="","",IF(LEFT(D38,FIND("_",D38,1)-1)="battle","",IF(LEFT(D38,FIND("_",D38,1)-1)="cup","",VALUE(LEFT(D38,FIND("_",D38,1)-1)))))</f>
        <v/>
      </c>
      <c r="M38" s="88" t="str">
        <f t="shared" si="70"/>
        <v/>
      </c>
      <c r="N38" s="6"/>
      <c r="O38" s="165" t="str">
        <f t="shared" si="5"/>
        <v/>
      </c>
      <c r="P38" s="4" t="str">
        <f t="shared" si="6"/>
        <v/>
      </c>
      <c r="Q38" s="6" t="str">
        <f>IF(ISERROR(SMALL(Events!$D$10:$D$550,G38))=TRUE,"",IF(COUNTIF($Q$5:Q37,SMALL(Events!$D$10:$D$550,G38))&gt;0,"",SMALL(Events!$D$10:$D$550,G38)))</f>
        <v/>
      </c>
      <c r="R38" s="4">
        <f t="shared" si="7"/>
        <v>1105</v>
      </c>
      <c r="S38" s="6"/>
      <c r="T38" s="6"/>
      <c r="U38" s="168" t="str">
        <f t="shared" si="8"/>
        <v/>
      </c>
    </row>
    <row r="39">
      <c r="A39" s="2">
        <v>34.0</v>
      </c>
      <c r="B39" s="157"/>
      <c r="C39" s="157"/>
      <c r="D39" s="157"/>
      <c r="E39" s="157"/>
      <c r="F39" s="164"/>
      <c r="G39" s="165">
        <v>34.0</v>
      </c>
      <c r="H39" s="6"/>
      <c r="I39" s="6"/>
      <c r="J39" s="88" t="str">
        <f t="shared" ref="J39:K39" si="71">IF(B39="","",IF(LEFT(B39,FIND("_",B39,1)-1)="battle","",IF(LEFT(B39,FIND("_",B39,1)-1)="cup","",IF(LEFT(B39,FIND("_",B39,1)-1)="rate","",VALUE(LEFT(B39,FIND("_",B39,1)-1))))))</f>
        <v/>
      </c>
      <c r="K39" s="88" t="str">
        <f t="shared" si="71"/>
        <v/>
      </c>
      <c r="L39" s="88" t="str">
        <f t="shared" ref="L39:M39" si="72">IF(D39="","",IF(LEFT(D39,FIND("_",D39,1)-1)="battle","",IF(LEFT(D39,FIND("_",D39,1)-1)="cup","",VALUE(LEFT(D39,FIND("_",D39,1)-1)))))</f>
        <v/>
      </c>
      <c r="M39" s="88" t="str">
        <f t="shared" si="72"/>
        <v/>
      </c>
      <c r="N39" s="6"/>
      <c r="O39" s="165" t="str">
        <f t="shared" si="5"/>
        <v/>
      </c>
      <c r="P39" s="4" t="str">
        <f t="shared" si="6"/>
        <v/>
      </c>
      <c r="Q39" s="6" t="str">
        <f>IF(ISERROR(SMALL(Events!$D$10:$D$550,G39))=TRUE,"",IF(COUNTIF($Q$5:Q38,SMALL(Events!$D$10:$D$550,G39))&gt;0,"",SMALL(Events!$D$10:$D$550,G39)))</f>
        <v/>
      </c>
      <c r="R39" s="4">
        <f t="shared" si="7"/>
        <v>1107</v>
      </c>
      <c r="S39" s="6"/>
      <c r="T39" s="6"/>
      <c r="U39" s="168" t="str">
        <f t="shared" si="8"/>
        <v/>
      </c>
    </row>
    <row r="40">
      <c r="A40" s="2">
        <v>35.0</v>
      </c>
      <c r="B40" s="157"/>
      <c r="C40" s="157"/>
      <c r="D40" s="157"/>
      <c r="E40" s="157"/>
      <c r="F40" s="164"/>
      <c r="G40" s="165">
        <v>35.0</v>
      </c>
      <c r="H40" s="6"/>
      <c r="I40" s="6"/>
      <c r="J40" s="88" t="str">
        <f t="shared" ref="J40:K40" si="73">IF(B40="","",IF(LEFT(B40,FIND("_",B40,1)-1)="battle","",IF(LEFT(B40,FIND("_",B40,1)-1)="cup","",IF(LEFT(B40,FIND("_",B40,1)-1)="rate","",VALUE(LEFT(B40,FIND("_",B40,1)-1))))))</f>
        <v/>
      </c>
      <c r="K40" s="88" t="str">
        <f t="shared" si="73"/>
        <v/>
      </c>
      <c r="L40" s="88" t="str">
        <f t="shared" ref="L40:M40" si="74">IF(D40="","",IF(LEFT(D40,FIND("_",D40,1)-1)="battle","",IF(LEFT(D40,FIND("_",D40,1)-1)="cup","",VALUE(LEFT(D40,FIND("_",D40,1)-1)))))</f>
        <v/>
      </c>
      <c r="M40" s="88" t="str">
        <f t="shared" si="74"/>
        <v/>
      </c>
      <c r="N40" s="6"/>
      <c r="O40" s="165" t="str">
        <f t="shared" si="5"/>
        <v/>
      </c>
      <c r="P40" s="4" t="str">
        <f t="shared" si="6"/>
        <v/>
      </c>
      <c r="Q40" s="6" t="str">
        <f>IF(ISERROR(SMALL(Events!$D$10:$D$550,G40))=TRUE,"",IF(COUNTIF($Q$5:Q39,SMALL(Events!$D$10:$D$550,G40))&gt;0,"",SMALL(Events!$D$10:$D$550,G40)))</f>
        <v/>
      </c>
      <c r="R40" s="4">
        <f t="shared" si="7"/>
        <v>1108</v>
      </c>
      <c r="S40" s="6"/>
      <c r="T40" s="6"/>
      <c r="U40" s="168" t="str">
        <f t="shared" si="8"/>
        <v/>
      </c>
    </row>
    <row r="41">
      <c r="A41" s="2">
        <v>36.0</v>
      </c>
      <c r="B41" s="157"/>
      <c r="C41" s="157"/>
      <c r="D41" s="157"/>
      <c r="E41" s="157"/>
      <c r="F41" s="164"/>
      <c r="G41" s="165">
        <v>36.0</v>
      </c>
      <c r="H41" s="6"/>
      <c r="I41" s="6"/>
      <c r="J41" s="88" t="str">
        <f t="shared" ref="J41:K41" si="75">IF(B41="","",IF(LEFT(B41,FIND("_",B41,1)-1)="battle","",IF(LEFT(B41,FIND("_",B41,1)-1)="cup","",IF(LEFT(B41,FIND("_",B41,1)-1)="rate","",VALUE(LEFT(B41,FIND("_",B41,1)-1))))))</f>
        <v/>
      </c>
      <c r="K41" s="88" t="str">
        <f t="shared" si="75"/>
        <v/>
      </c>
      <c r="L41" s="88" t="str">
        <f t="shared" ref="L41:M41" si="76">IF(D41="","",IF(LEFT(D41,FIND("_",D41,1)-1)="battle","",IF(LEFT(D41,FIND("_",D41,1)-1)="cup","",VALUE(LEFT(D41,FIND("_",D41,1)-1)))))</f>
        <v/>
      </c>
      <c r="M41" s="88" t="str">
        <f t="shared" si="76"/>
        <v/>
      </c>
      <c r="N41" s="6"/>
      <c r="O41" s="165" t="str">
        <f t="shared" si="5"/>
        <v/>
      </c>
      <c r="P41" s="4" t="str">
        <f t="shared" si="6"/>
        <v/>
      </c>
      <c r="Q41" s="6">
        <f>IF(ISERROR(SMALL(Events!$D$10:$D$550,G41))=TRUE,"",IF(COUNTIF($Q$5:Q40,SMALL(Events!$D$10:$D$550,G41))&gt;0,"",SMALL(Events!$D$10:$D$550,G41)))</f>
        <v>222</v>
      </c>
      <c r="R41" s="4">
        <f t="shared" si="7"/>
        <v>1109</v>
      </c>
      <c r="S41" s="6"/>
      <c r="T41" s="6"/>
      <c r="U41" s="168" t="str">
        <f t="shared" si="8"/>
        <v/>
      </c>
    </row>
    <row r="42">
      <c r="A42" s="2">
        <v>37.0</v>
      </c>
      <c r="B42" s="157"/>
      <c r="C42" s="157"/>
      <c r="D42" s="157"/>
      <c r="E42" s="157"/>
      <c r="F42" s="164"/>
      <c r="G42" s="165">
        <v>37.0</v>
      </c>
      <c r="H42" s="6"/>
      <c r="I42" s="6"/>
      <c r="J42" s="88" t="str">
        <f t="shared" ref="J42:K42" si="77">IF(B42="","",IF(LEFT(B42,FIND("_",B42,1)-1)="battle","",IF(LEFT(B42,FIND("_",B42,1)-1)="cup","",IF(LEFT(B42,FIND("_",B42,1)-1)="rate","",VALUE(LEFT(B42,FIND("_",B42,1)-1))))))</f>
        <v/>
      </c>
      <c r="K42" s="88" t="str">
        <f t="shared" si="77"/>
        <v/>
      </c>
      <c r="L42" s="88" t="str">
        <f t="shared" ref="L42:M42" si="78">IF(D42="","",IF(LEFT(D42,FIND("_",D42,1)-1)="battle","",IF(LEFT(D42,FIND("_",D42,1)-1)="cup","",VALUE(LEFT(D42,FIND("_",D42,1)-1)))))</f>
        <v/>
      </c>
      <c r="M42" s="88" t="str">
        <f t="shared" si="78"/>
        <v/>
      </c>
      <c r="N42" s="6"/>
      <c r="O42" s="165" t="str">
        <f t="shared" si="5"/>
        <v/>
      </c>
      <c r="P42" s="4" t="str">
        <f t="shared" si="6"/>
        <v/>
      </c>
      <c r="Q42" s="6">
        <f>IF(ISERROR(SMALL(Events!$D$10:$D$550,G42))=TRUE,"",IF(COUNTIF($Q$5:Q41,SMALL(Events!$D$10:$D$550,G42))&gt;0,"",SMALL(Events!$D$10:$D$550,G42)))</f>
        <v>223</v>
      </c>
      <c r="R42" s="4">
        <f t="shared" si="7"/>
        <v>1110</v>
      </c>
      <c r="S42" s="6"/>
      <c r="T42" s="6"/>
      <c r="U42" s="168" t="str">
        <f t="shared" si="8"/>
        <v/>
      </c>
    </row>
    <row r="43">
      <c r="A43" s="2">
        <v>38.0</v>
      </c>
      <c r="B43" s="157"/>
      <c r="C43" s="157"/>
      <c r="D43" s="157"/>
      <c r="E43" s="157"/>
      <c r="F43" s="164"/>
      <c r="G43" s="165">
        <v>38.0</v>
      </c>
      <c r="H43" s="6"/>
      <c r="I43" s="6"/>
      <c r="J43" s="88" t="str">
        <f t="shared" ref="J43:K43" si="79">IF(B43="","",IF(LEFT(B43,FIND("_",B43,1)-1)="battle","",IF(LEFT(B43,FIND("_",B43,1)-1)="cup","",IF(LEFT(B43,FIND("_",B43,1)-1)="rate","",VALUE(LEFT(B43,FIND("_",B43,1)-1))))))</f>
        <v/>
      </c>
      <c r="K43" s="88" t="str">
        <f t="shared" si="79"/>
        <v/>
      </c>
      <c r="L43" s="88" t="str">
        <f t="shared" ref="L43:M43" si="80">IF(D43="","",IF(LEFT(D43,FIND("_",D43,1)-1)="battle","",IF(LEFT(D43,FIND("_",D43,1)-1)="cup","",VALUE(LEFT(D43,FIND("_",D43,1)-1)))))</f>
        <v/>
      </c>
      <c r="M43" s="88" t="str">
        <f t="shared" si="80"/>
        <v/>
      </c>
      <c r="N43" s="6"/>
      <c r="O43" s="165" t="str">
        <f t="shared" si="5"/>
        <v/>
      </c>
      <c r="P43" s="4" t="str">
        <f t="shared" si="6"/>
        <v/>
      </c>
      <c r="Q43" s="6" t="str">
        <f>IF(ISERROR(SMALL(Events!$D$10:$D$550,G43))=TRUE,"",IF(COUNTIF($Q$5:Q42,SMALL(Events!$D$10:$D$550,G43))&gt;0,"",SMALL(Events!$D$10:$D$550,G43)))</f>
        <v/>
      </c>
      <c r="R43" s="4">
        <f t="shared" si="7"/>
        <v>1111</v>
      </c>
      <c r="S43" s="6"/>
      <c r="T43" s="6"/>
      <c r="U43" s="168" t="str">
        <f t="shared" si="8"/>
        <v/>
      </c>
    </row>
    <row r="44">
      <c r="A44" s="2">
        <v>39.0</v>
      </c>
      <c r="B44" s="157"/>
      <c r="C44" s="157"/>
      <c r="D44" s="157"/>
      <c r="E44" s="157"/>
      <c r="F44" s="164"/>
      <c r="G44" s="165">
        <v>39.0</v>
      </c>
      <c r="H44" s="6"/>
      <c r="I44" s="6"/>
      <c r="J44" s="88" t="str">
        <f t="shared" ref="J44:K44" si="81">IF(B44="","",IF(LEFT(B44,FIND("_",B44,1)-1)="battle","",IF(LEFT(B44,FIND("_",B44,1)-1)="cup","",IF(LEFT(B44,FIND("_",B44,1)-1)="rate","",VALUE(LEFT(B44,FIND("_",B44,1)-1))))))</f>
        <v/>
      </c>
      <c r="K44" s="88" t="str">
        <f t="shared" si="81"/>
        <v/>
      </c>
      <c r="L44" s="88" t="str">
        <f t="shared" ref="L44:M44" si="82">IF(D44="","",IF(LEFT(D44,FIND("_",D44,1)-1)="battle","",IF(LEFT(D44,FIND("_",D44,1)-1)="cup","",VALUE(LEFT(D44,FIND("_",D44,1)-1)))))</f>
        <v/>
      </c>
      <c r="M44" s="88" t="str">
        <f t="shared" si="82"/>
        <v/>
      </c>
      <c r="N44" s="6"/>
      <c r="O44" s="165" t="str">
        <f t="shared" si="5"/>
        <v/>
      </c>
      <c r="P44" s="4" t="str">
        <f t="shared" si="6"/>
        <v/>
      </c>
      <c r="Q44" s="6" t="str">
        <f>IF(ISERROR(SMALL(Events!$D$10:$D$550,G44))=TRUE,"",IF(COUNTIF($Q$5:Q43,SMALL(Events!$D$10:$D$550,G44))&gt;0,"",SMALL(Events!$D$10:$D$550,G44)))</f>
        <v/>
      </c>
      <c r="R44" s="4">
        <f t="shared" si="7"/>
        <v>1112</v>
      </c>
      <c r="S44" s="6"/>
      <c r="T44" s="6"/>
      <c r="U44" s="168" t="str">
        <f t="shared" si="8"/>
        <v/>
      </c>
    </row>
    <row r="45">
      <c r="A45" s="2">
        <v>40.0</v>
      </c>
      <c r="B45" s="157"/>
      <c r="C45" s="157"/>
      <c r="D45" s="157"/>
      <c r="E45" s="157"/>
      <c r="F45" s="164"/>
      <c r="G45" s="165">
        <v>40.0</v>
      </c>
      <c r="H45" s="6"/>
      <c r="I45" s="6"/>
      <c r="J45" s="88" t="str">
        <f t="shared" ref="J45:K45" si="83">IF(B45="","",IF(LEFT(B45,FIND("_",B45,1)-1)="battle","",IF(LEFT(B45,FIND("_",B45,1)-1)="cup","",IF(LEFT(B45,FIND("_",B45,1)-1)="rate","",VALUE(LEFT(B45,FIND("_",B45,1)-1))))))</f>
        <v/>
      </c>
      <c r="K45" s="88" t="str">
        <f t="shared" si="83"/>
        <v/>
      </c>
      <c r="L45" s="88" t="str">
        <f t="shared" ref="L45:M45" si="84">IF(D45="","",IF(LEFT(D45,FIND("_",D45,1)-1)="battle","",IF(LEFT(D45,FIND("_",D45,1)-1)="cup","",VALUE(LEFT(D45,FIND("_",D45,1)-1)))))</f>
        <v/>
      </c>
      <c r="M45" s="88" t="str">
        <f t="shared" si="84"/>
        <v/>
      </c>
      <c r="N45" s="6"/>
      <c r="O45" s="165" t="str">
        <f t="shared" si="5"/>
        <v/>
      </c>
      <c r="P45" s="4" t="str">
        <f t="shared" si="6"/>
        <v/>
      </c>
      <c r="Q45" s="6" t="str">
        <f>IF(ISERROR(SMALL(Events!$D$10:$D$550,G45))=TRUE,"",IF(COUNTIF($Q$5:Q44,SMALL(Events!$D$10:$D$550,G45))&gt;0,"",SMALL(Events!$D$10:$D$550,G45)))</f>
        <v/>
      </c>
      <c r="R45" s="4">
        <f t="shared" si="7"/>
        <v>1601</v>
      </c>
      <c r="S45" s="6"/>
      <c r="T45" s="6"/>
      <c r="U45" s="168" t="str">
        <f t="shared" si="8"/>
        <v/>
      </c>
    </row>
    <row r="46">
      <c r="A46" s="2">
        <v>41.0</v>
      </c>
      <c r="B46" s="157"/>
      <c r="C46" s="157"/>
      <c r="D46" s="157"/>
      <c r="E46" s="157"/>
      <c r="F46" s="164"/>
      <c r="G46" s="165">
        <v>41.0</v>
      </c>
      <c r="H46" s="6"/>
      <c r="I46" s="6"/>
      <c r="J46" s="88" t="str">
        <f t="shared" ref="J46:K46" si="85">IF(B46="","",IF(LEFT(B46,FIND("_",B46,1)-1)="battle","",IF(LEFT(B46,FIND("_",B46,1)-1)="cup","",IF(LEFT(B46,FIND("_",B46,1)-1)="rate","",VALUE(LEFT(B46,FIND("_",B46,1)-1))))))</f>
        <v/>
      </c>
      <c r="K46" s="88" t="str">
        <f t="shared" si="85"/>
        <v/>
      </c>
      <c r="L46" s="88" t="str">
        <f t="shared" ref="L46:M46" si="86">IF(D46="","",IF(LEFT(D46,FIND("_",D46,1)-1)="battle","",IF(LEFT(D46,FIND("_",D46,1)-1)="cup","",VALUE(LEFT(D46,FIND("_",D46,1)-1)))))</f>
        <v/>
      </c>
      <c r="M46" s="88" t="str">
        <f t="shared" si="86"/>
        <v/>
      </c>
      <c r="N46" s="6"/>
      <c r="O46" s="165" t="str">
        <f t="shared" si="5"/>
        <v/>
      </c>
      <c r="P46" s="4" t="str">
        <f t="shared" si="6"/>
        <v/>
      </c>
      <c r="Q46" s="6" t="str">
        <f>IF(ISERROR(SMALL(Events!$D$10:$D$550,G46))=TRUE,"",IF(COUNTIF($Q$5:Q45,SMALL(Events!$D$10:$D$550,G46))&gt;0,"",SMALL(Events!$D$10:$D$550,G46)))</f>
        <v/>
      </c>
      <c r="R46" s="4">
        <f t="shared" si="7"/>
        <v>1602</v>
      </c>
      <c r="S46" s="6"/>
      <c r="T46" s="6"/>
      <c r="U46" s="168" t="str">
        <f t="shared" si="8"/>
        <v/>
      </c>
    </row>
    <row r="47">
      <c r="A47" s="2">
        <v>42.0</v>
      </c>
      <c r="B47" s="157"/>
      <c r="C47" s="157"/>
      <c r="D47" s="157"/>
      <c r="E47" s="157"/>
      <c r="F47" s="164"/>
      <c r="G47" s="165">
        <v>42.0</v>
      </c>
      <c r="H47" s="6"/>
      <c r="I47" s="6"/>
      <c r="J47" s="88" t="str">
        <f t="shared" ref="J47:K47" si="87">IF(B47="","",IF(LEFT(B47,FIND("_",B47,1)-1)="battle","",IF(LEFT(B47,FIND("_",B47,1)-1)="cup","",IF(LEFT(B47,FIND("_",B47,1)-1)="rate","",VALUE(LEFT(B47,FIND("_",B47,1)-1))))))</f>
        <v/>
      </c>
      <c r="K47" s="88" t="str">
        <f t="shared" si="87"/>
        <v/>
      </c>
      <c r="L47" s="88" t="str">
        <f t="shared" ref="L47:M47" si="88">IF(D47="","",IF(LEFT(D47,FIND("_",D47,1)-1)="battle","",IF(LEFT(D47,FIND("_",D47,1)-1)="cup","",VALUE(LEFT(D47,FIND("_",D47,1)-1)))))</f>
        <v/>
      </c>
      <c r="M47" s="88" t="str">
        <f t="shared" si="88"/>
        <v/>
      </c>
      <c r="N47" s="6"/>
      <c r="O47" s="165" t="str">
        <f t="shared" si="5"/>
        <v/>
      </c>
      <c r="P47" s="4" t="str">
        <f t="shared" si="6"/>
        <v/>
      </c>
      <c r="Q47" s="6" t="str">
        <f>IF(ISERROR(SMALL(Events!$D$10:$D$550,G47))=TRUE,"",IF(COUNTIF($Q$5:Q46,SMALL(Events!$D$10:$D$550,G47))&gt;0,"",SMALL(Events!$D$10:$D$550,G47)))</f>
        <v/>
      </c>
      <c r="R47" s="4">
        <f t="shared" si="7"/>
        <v>1603</v>
      </c>
      <c r="S47" s="6"/>
      <c r="T47" s="6"/>
      <c r="U47" s="168" t="str">
        <f t="shared" si="8"/>
        <v/>
      </c>
    </row>
    <row r="48">
      <c r="A48" s="2">
        <v>43.0</v>
      </c>
      <c r="B48" s="157"/>
      <c r="C48" s="157"/>
      <c r="D48" s="157"/>
      <c r="E48" s="157"/>
      <c r="F48" s="164"/>
      <c r="G48" s="165">
        <v>43.0</v>
      </c>
      <c r="H48" s="6"/>
      <c r="I48" s="6"/>
      <c r="J48" s="88" t="str">
        <f t="shared" ref="J48:K48" si="89">IF(B48="","",IF(LEFT(B48,FIND("_",B48,1)-1)="battle","",IF(LEFT(B48,FIND("_",B48,1)-1)="cup","",IF(LEFT(B48,FIND("_",B48,1)-1)="rate","",VALUE(LEFT(B48,FIND("_",B48,1)-1))))))</f>
        <v/>
      </c>
      <c r="K48" s="88" t="str">
        <f t="shared" si="89"/>
        <v/>
      </c>
      <c r="L48" s="88" t="str">
        <f t="shared" ref="L48:M48" si="90">IF(D48="","",IF(LEFT(D48,FIND("_",D48,1)-1)="battle","",IF(LEFT(D48,FIND("_",D48,1)-1)="cup","",VALUE(LEFT(D48,FIND("_",D48,1)-1)))))</f>
        <v/>
      </c>
      <c r="M48" s="88" t="str">
        <f t="shared" si="90"/>
        <v/>
      </c>
      <c r="N48" s="6"/>
      <c r="O48" s="165" t="str">
        <f t="shared" si="5"/>
        <v/>
      </c>
      <c r="P48" s="4" t="str">
        <f t="shared" si="6"/>
        <v/>
      </c>
      <c r="Q48" s="6">
        <f>IF(ISERROR(SMALL(Events!$D$10:$D$550,G48))=TRUE,"",IF(COUNTIF($Q$5:Q47,SMALL(Events!$D$10:$D$550,G48))&gt;0,"",SMALL(Events!$D$10:$D$550,G48)))</f>
        <v>224</v>
      </c>
      <c r="R48" s="4">
        <f t="shared" si="7"/>
        <v>1604</v>
      </c>
      <c r="S48" s="6"/>
      <c r="T48" s="6"/>
      <c r="U48" s="168" t="str">
        <f t="shared" si="8"/>
        <v/>
      </c>
    </row>
    <row r="49">
      <c r="A49" s="2">
        <v>44.0</v>
      </c>
      <c r="B49" s="157"/>
      <c r="C49" s="157"/>
      <c r="D49" s="157"/>
      <c r="E49" s="157"/>
      <c r="F49" s="164"/>
      <c r="G49" s="165">
        <v>44.0</v>
      </c>
      <c r="H49" s="6"/>
      <c r="I49" s="6"/>
      <c r="J49" s="88" t="str">
        <f t="shared" ref="J49:K49" si="91">IF(B49="","",IF(LEFT(B49,FIND("_",B49,1)-1)="battle","",IF(LEFT(B49,FIND("_",B49,1)-1)="cup","",IF(LEFT(B49,FIND("_",B49,1)-1)="rate","",VALUE(LEFT(B49,FIND("_",B49,1)-1))))))</f>
        <v/>
      </c>
      <c r="K49" s="88" t="str">
        <f t="shared" si="91"/>
        <v/>
      </c>
      <c r="L49" s="88" t="str">
        <f t="shared" ref="L49:M49" si="92">IF(D49="","",IF(LEFT(D49,FIND("_",D49,1)-1)="battle","",IF(LEFT(D49,FIND("_",D49,1)-1)="cup","",VALUE(LEFT(D49,FIND("_",D49,1)-1)))))</f>
        <v/>
      </c>
      <c r="M49" s="88" t="str">
        <f t="shared" si="92"/>
        <v/>
      </c>
      <c r="N49" s="6"/>
      <c r="O49" s="165" t="str">
        <f t="shared" si="5"/>
        <v/>
      </c>
      <c r="P49" s="4" t="str">
        <f t="shared" si="6"/>
        <v/>
      </c>
      <c r="Q49" s="6">
        <f>IF(ISERROR(SMALL(Events!$D$10:$D$550,G49))=TRUE,"",IF(COUNTIF($Q$5:Q48,SMALL(Events!$D$10:$D$550,G49))&gt;0,"",SMALL(Events!$D$10:$D$550,G49)))</f>
        <v>225</v>
      </c>
      <c r="R49" s="4">
        <f t="shared" si="7"/>
        <v>1605</v>
      </c>
      <c r="S49" s="6"/>
      <c r="T49" s="6"/>
      <c r="U49" s="168" t="str">
        <f t="shared" si="8"/>
        <v/>
      </c>
    </row>
    <row r="50">
      <c r="A50" s="2">
        <v>45.0</v>
      </c>
      <c r="B50" s="157"/>
      <c r="C50" s="157"/>
      <c r="D50" s="157"/>
      <c r="E50" s="157"/>
      <c r="F50" s="164"/>
      <c r="G50" s="165">
        <v>45.0</v>
      </c>
      <c r="H50" s="6"/>
      <c r="I50" s="6"/>
      <c r="J50" s="88" t="str">
        <f t="shared" ref="J50:K50" si="93">IF(B50="","",IF(LEFT(B50,FIND("_",B50,1)-1)="battle","",IF(LEFT(B50,FIND("_",B50,1)-1)="cup","",IF(LEFT(B50,FIND("_",B50,1)-1)="rate","",VALUE(LEFT(B50,FIND("_",B50,1)-1))))))</f>
        <v/>
      </c>
      <c r="K50" s="88" t="str">
        <f t="shared" si="93"/>
        <v/>
      </c>
      <c r="L50" s="88" t="str">
        <f t="shared" ref="L50:M50" si="94">IF(D50="","",IF(LEFT(D50,FIND("_",D50,1)-1)="battle","",IF(LEFT(D50,FIND("_",D50,1)-1)="cup","",VALUE(LEFT(D50,FIND("_",D50,1)-1)))))</f>
        <v/>
      </c>
      <c r="M50" s="88" t="str">
        <f t="shared" si="94"/>
        <v/>
      </c>
      <c r="N50" s="6"/>
      <c r="O50" s="165" t="str">
        <f t="shared" si="5"/>
        <v/>
      </c>
      <c r="P50" s="4" t="str">
        <f t="shared" si="6"/>
        <v/>
      </c>
      <c r="Q50" s="6">
        <f>IF(ISERROR(SMALL(Events!$D$10:$D$550,G50))=TRUE,"",IF(COUNTIF($Q$5:Q49,SMALL(Events!$D$10:$D$550,G50))&gt;0,"",SMALL(Events!$D$10:$D$550,G50)))</f>
        <v>227</v>
      </c>
      <c r="R50" s="4">
        <f t="shared" si="7"/>
        <v>1606</v>
      </c>
      <c r="S50" s="6"/>
      <c r="T50" s="6"/>
      <c r="U50" s="168" t="str">
        <f t="shared" si="8"/>
        <v/>
      </c>
    </row>
    <row r="51">
      <c r="A51" s="2">
        <v>46.0</v>
      </c>
      <c r="B51" s="157"/>
      <c r="C51" s="157"/>
      <c r="D51" s="157"/>
      <c r="E51" s="157"/>
      <c r="F51" s="164"/>
      <c r="G51" s="165">
        <v>46.0</v>
      </c>
      <c r="H51" s="6"/>
      <c r="I51" s="6"/>
      <c r="J51" s="88" t="str">
        <f t="shared" ref="J51:K51" si="95">IF(B51="","",IF(LEFT(B51,FIND("_",B51,1)-1)="battle","",IF(LEFT(B51,FIND("_",B51,1)-1)="cup","",IF(LEFT(B51,FIND("_",B51,1)-1)="rate","",VALUE(LEFT(B51,FIND("_",B51,1)-1))))))</f>
        <v/>
      </c>
      <c r="K51" s="88" t="str">
        <f t="shared" si="95"/>
        <v/>
      </c>
      <c r="L51" s="88" t="str">
        <f t="shared" ref="L51:M51" si="96">IF(D51="","",IF(LEFT(D51,FIND("_",D51,1)-1)="battle","",IF(LEFT(D51,FIND("_",D51,1)-1)="cup","",VALUE(LEFT(D51,FIND("_",D51,1)-1)))))</f>
        <v/>
      </c>
      <c r="M51" s="88" t="str">
        <f t="shared" si="96"/>
        <v/>
      </c>
      <c r="N51" s="6"/>
      <c r="O51" s="165" t="str">
        <f t="shared" si="5"/>
        <v/>
      </c>
      <c r="P51" s="4" t="str">
        <f t="shared" si="6"/>
        <v/>
      </c>
      <c r="Q51" s="6">
        <f>IF(ISERROR(SMALL(Events!$D$10:$D$550,G51))=TRUE,"",IF(COUNTIF($Q$5:Q50,SMALL(Events!$D$10:$D$550,G51))&gt;0,"",SMALL(Events!$D$10:$D$550,G51)))</f>
        <v>228</v>
      </c>
      <c r="R51" s="4">
        <f t="shared" si="7"/>
        <v>1607</v>
      </c>
      <c r="S51" s="6"/>
      <c r="T51" s="6"/>
      <c r="U51" s="168" t="str">
        <f t="shared" si="8"/>
        <v/>
      </c>
    </row>
    <row r="52">
      <c r="A52" s="2">
        <v>47.0</v>
      </c>
      <c r="B52" s="157"/>
      <c r="C52" s="157"/>
      <c r="D52" s="157"/>
      <c r="E52" s="157"/>
      <c r="F52" s="164"/>
      <c r="G52" s="165">
        <v>47.0</v>
      </c>
      <c r="H52" s="6"/>
      <c r="I52" s="6"/>
      <c r="J52" s="88" t="str">
        <f t="shared" ref="J52:K52" si="97">IF(B52="","",IF(LEFT(B52,FIND("_",B52,1)-1)="battle","",IF(LEFT(B52,FIND("_",B52,1)-1)="cup","",IF(LEFT(B52,FIND("_",B52,1)-1)="rate","",VALUE(LEFT(B52,FIND("_",B52,1)-1))))))</f>
        <v/>
      </c>
      <c r="K52" s="88" t="str">
        <f t="shared" si="97"/>
        <v/>
      </c>
      <c r="L52" s="88" t="str">
        <f t="shared" ref="L52:M52" si="98">IF(D52="","",IF(LEFT(D52,FIND("_",D52,1)-1)="battle","",IF(LEFT(D52,FIND("_",D52,1)-1)="cup","",VALUE(LEFT(D52,FIND("_",D52,1)-1)))))</f>
        <v/>
      </c>
      <c r="M52" s="88" t="str">
        <f t="shared" si="98"/>
        <v/>
      </c>
      <c r="N52" s="6"/>
      <c r="O52" s="165" t="str">
        <f t="shared" si="5"/>
        <v/>
      </c>
      <c r="P52" s="4" t="str">
        <f t="shared" si="6"/>
        <v/>
      </c>
      <c r="Q52" s="6">
        <f>IF(ISERROR(SMALL(Events!$D$10:$D$550,G52))=TRUE,"",IF(COUNTIF($Q$5:Q51,SMALL(Events!$D$10:$D$550,G52))&gt;0,"",SMALL(Events!$D$10:$D$550,G52)))</f>
        <v>230</v>
      </c>
      <c r="R52" s="4">
        <f t="shared" si="7"/>
        <v>1608</v>
      </c>
      <c r="S52" s="6"/>
      <c r="T52" s="6"/>
      <c r="U52" s="168" t="str">
        <f t="shared" si="8"/>
        <v/>
      </c>
    </row>
    <row r="53">
      <c r="A53" s="2">
        <v>48.0</v>
      </c>
      <c r="B53" s="157"/>
      <c r="C53" s="157"/>
      <c r="D53" s="157"/>
      <c r="E53" s="157"/>
      <c r="F53" s="164"/>
      <c r="G53" s="165">
        <v>48.0</v>
      </c>
      <c r="H53" s="6"/>
      <c r="I53" s="6"/>
      <c r="J53" s="88" t="str">
        <f t="shared" ref="J53:K53" si="99">IF(B53="","",IF(LEFT(B53,FIND("_",B53,1)-1)="battle","",IF(LEFT(B53,FIND("_",B53,1)-1)="cup","",IF(LEFT(B53,FIND("_",B53,1)-1)="rate","",VALUE(LEFT(B53,FIND("_",B53,1)-1))))))</f>
        <v/>
      </c>
      <c r="K53" s="88" t="str">
        <f t="shared" si="99"/>
        <v/>
      </c>
      <c r="L53" s="88" t="str">
        <f t="shared" ref="L53:M53" si="100">IF(D53="","",IF(LEFT(D53,FIND("_",D53,1)-1)="battle","",IF(LEFT(D53,FIND("_",D53,1)-1)="cup","",VALUE(LEFT(D53,FIND("_",D53,1)-1)))))</f>
        <v/>
      </c>
      <c r="M53" s="88" t="str">
        <f t="shared" si="100"/>
        <v/>
      </c>
      <c r="N53" s="6"/>
      <c r="O53" s="165" t="str">
        <f t="shared" si="5"/>
        <v/>
      </c>
      <c r="P53" s="4" t="str">
        <f t="shared" si="6"/>
        <v/>
      </c>
      <c r="Q53" s="6" t="str">
        <f>IF(ISERROR(SMALL(Events!$D$10:$D$550,G53))=TRUE,"",IF(COUNTIF($Q$5:Q52,SMALL(Events!$D$10:$D$550,G53))&gt;0,"",SMALL(Events!$D$10:$D$550,G53)))</f>
        <v/>
      </c>
      <c r="R53" s="4">
        <f t="shared" si="7"/>
        <v>1609</v>
      </c>
      <c r="S53" s="6"/>
      <c r="T53" s="6"/>
      <c r="U53" s="168" t="str">
        <f t="shared" si="8"/>
        <v/>
      </c>
    </row>
    <row r="54">
      <c r="A54" s="2">
        <v>49.0</v>
      </c>
      <c r="B54" s="157"/>
      <c r="C54" s="157"/>
      <c r="D54" s="157"/>
      <c r="E54" s="157"/>
      <c r="F54" s="164"/>
      <c r="G54" s="165">
        <v>49.0</v>
      </c>
      <c r="H54" s="6"/>
      <c r="I54" s="6"/>
      <c r="J54" s="88" t="str">
        <f t="shared" ref="J54:K54" si="101">IF(B54="","",IF(LEFT(B54,FIND("_",B54,1)-1)="battle","",IF(LEFT(B54,FIND("_",B54,1)-1)="cup","",IF(LEFT(B54,FIND("_",B54,1)-1)="rate","",VALUE(LEFT(B54,FIND("_",B54,1)-1))))))</f>
        <v/>
      </c>
      <c r="K54" s="88" t="str">
        <f t="shared" si="101"/>
        <v/>
      </c>
      <c r="L54" s="88" t="str">
        <f t="shared" ref="L54:M54" si="102">IF(D54="","",IF(LEFT(D54,FIND("_",D54,1)-1)="battle","",IF(LEFT(D54,FIND("_",D54,1)-1)="cup","",VALUE(LEFT(D54,FIND("_",D54,1)-1)))))</f>
        <v/>
      </c>
      <c r="M54" s="88" t="str">
        <f t="shared" si="102"/>
        <v/>
      </c>
      <c r="N54" s="6"/>
      <c r="O54" s="165" t="str">
        <f t="shared" si="5"/>
        <v/>
      </c>
      <c r="P54" s="4" t="str">
        <f t="shared" si="6"/>
        <v/>
      </c>
      <c r="Q54" s="6" t="str">
        <f>IF(ISERROR(SMALL(Events!$D$10:$D$550,G54))=TRUE,"",IF(COUNTIF($Q$5:Q53,SMALL(Events!$D$10:$D$550,G54))&gt;0,"",SMALL(Events!$D$10:$D$550,G54)))</f>
        <v/>
      </c>
      <c r="R54" s="4">
        <f t="shared" si="7"/>
        <v>1610</v>
      </c>
      <c r="S54" s="6"/>
      <c r="T54" s="6"/>
      <c r="U54" s="168" t="str">
        <f t="shared" si="8"/>
        <v/>
      </c>
    </row>
    <row r="55">
      <c r="A55" s="2">
        <v>50.0</v>
      </c>
      <c r="B55" s="157"/>
      <c r="C55" s="157"/>
      <c r="D55" s="157"/>
      <c r="E55" s="157"/>
      <c r="F55" s="164"/>
      <c r="G55" s="165">
        <v>50.0</v>
      </c>
      <c r="H55" s="6"/>
      <c r="I55" s="6"/>
      <c r="J55" s="88" t="str">
        <f t="shared" ref="J55:K55" si="103">IF(B55="","",IF(LEFT(B55,FIND("_",B55,1)-1)="battle","",IF(LEFT(B55,FIND("_",B55,1)-1)="cup","",IF(LEFT(B55,FIND("_",B55,1)-1)="rate","",VALUE(LEFT(B55,FIND("_",B55,1)-1))))))</f>
        <v/>
      </c>
      <c r="K55" s="88" t="str">
        <f t="shared" si="103"/>
        <v/>
      </c>
      <c r="L55" s="88" t="str">
        <f t="shared" ref="L55:M55" si="104">IF(D55="","",IF(LEFT(D55,FIND("_",D55,1)-1)="battle","",IF(LEFT(D55,FIND("_",D55,1)-1)="cup","",VALUE(LEFT(D55,FIND("_",D55,1)-1)))))</f>
        <v/>
      </c>
      <c r="M55" s="88" t="str">
        <f t="shared" si="104"/>
        <v/>
      </c>
      <c r="N55" s="6"/>
      <c r="O55" s="165" t="str">
        <f t="shared" si="5"/>
        <v/>
      </c>
      <c r="P55" s="4" t="str">
        <f t="shared" si="6"/>
        <v/>
      </c>
      <c r="Q55" s="6" t="str">
        <f>IF(ISERROR(SMALL(Events!$D$10:$D$550,G55))=TRUE,"",IF(COUNTIF($Q$5:Q54,SMALL(Events!$D$10:$D$550,G55))&gt;0,"",SMALL(Events!$D$10:$D$550,G55)))</f>
        <v/>
      </c>
      <c r="R55" s="4">
        <f t="shared" si="7"/>
        <v>1611</v>
      </c>
      <c r="S55" s="6"/>
      <c r="T55" s="6"/>
      <c r="U55" s="168" t="str">
        <f t="shared" si="8"/>
        <v/>
      </c>
    </row>
    <row r="56">
      <c r="A56" s="2">
        <v>51.0</v>
      </c>
      <c r="B56" s="157"/>
      <c r="C56" s="157"/>
      <c r="D56" s="157"/>
      <c r="E56" s="157"/>
      <c r="F56" s="164"/>
      <c r="G56" s="165">
        <v>51.0</v>
      </c>
      <c r="H56" s="6"/>
      <c r="I56" s="6"/>
      <c r="J56" s="88" t="str">
        <f t="shared" ref="J56:K56" si="105">IF(B56="","",IF(LEFT(B56,FIND("_",B56,1)-1)="battle","",IF(LEFT(B56,FIND("_",B56,1)-1)="cup","",IF(LEFT(B56,FIND("_",B56,1)-1)="rate","",VALUE(LEFT(B56,FIND("_",B56,1)-1))))))</f>
        <v/>
      </c>
      <c r="K56" s="88" t="str">
        <f t="shared" si="105"/>
        <v/>
      </c>
      <c r="L56" s="88" t="str">
        <f t="shared" ref="L56:M56" si="106">IF(D56="","",IF(LEFT(D56,FIND("_",D56,1)-1)="battle","",IF(LEFT(D56,FIND("_",D56,1)-1)="cup","",VALUE(LEFT(D56,FIND("_",D56,1)-1)))))</f>
        <v/>
      </c>
      <c r="M56" s="88" t="str">
        <f t="shared" si="106"/>
        <v/>
      </c>
      <c r="N56" s="6"/>
      <c r="O56" s="165" t="str">
        <f t="shared" si="5"/>
        <v/>
      </c>
      <c r="P56" s="4" t="str">
        <f t="shared" si="6"/>
        <v/>
      </c>
      <c r="Q56" s="6" t="str">
        <f>IF(ISERROR(SMALL(Events!$D$10:$D$550,G56))=TRUE,"",IF(COUNTIF($Q$5:Q55,SMALL(Events!$D$10:$D$550,G56))&gt;0,"",SMALL(Events!$D$10:$D$550,G56)))</f>
        <v/>
      </c>
      <c r="R56" s="4">
        <f t="shared" si="7"/>
        <v>1612</v>
      </c>
      <c r="S56" s="6"/>
      <c r="T56" s="6"/>
      <c r="U56" s="168" t="str">
        <f t="shared" si="8"/>
        <v/>
      </c>
    </row>
    <row r="57">
      <c r="A57" s="2">
        <v>52.0</v>
      </c>
      <c r="B57" s="157"/>
      <c r="C57" s="157"/>
      <c r="D57" s="157"/>
      <c r="E57" s="157"/>
      <c r="F57" s="164"/>
      <c r="G57" s="165">
        <v>52.0</v>
      </c>
      <c r="H57" s="6"/>
      <c r="I57" s="6"/>
      <c r="J57" s="88" t="str">
        <f t="shared" ref="J57:K57" si="107">IF(B57="","",IF(LEFT(B57,FIND("_",B57,1)-1)="battle","",IF(LEFT(B57,FIND("_",B57,1)-1)="cup","",IF(LEFT(B57,FIND("_",B57,1)-1)="rate","",VALUE(LEFT(B57,FIND("_",B57,1)-1))))))</f>
        <v/>
      </c>
      <c r="K57" s="88" t="str">
        <f t="shared" si="107"/>
        <v/>
      </c>
      <c r="L57" s="88" t="str">
        <f t="shared" ref="L57:M57" si="108">IF(D57="","",IF(LEFT(D57,FIND("_",D57,1)-1)="battle","",IF(LEFT(D57,FIND("_",D57,1)-1)="cup","",VALUE(LEFT(D57,FIND("_",D57,1)-1)))))</f>
        <v/>
      </c>
      <c r="M57" s="88" t="str">
        <f t="shared" si="108"/>
        <v/>
      </c>
      <c r="N57" s="6"/>
      <c r="O57" s="165" t="str">
        <f t="shared" si="5"/>
        <v/>
      </c>
      <c r="P57" s="4" t="str">
        <f t="shared" si="6"/>
        <v/>
      </c>
      <c r="Q57" s="6" t="str">
        <f>IF(ISERROR(SMALL(Events!$D$10:$D$550,G57))=TRUE,"",IF(COUNTIF($Q$5:Q56,SMALL(Events!$D$10:$D$550,G57))&gt;0,"",SMALL(Events!$D$10:$D$550,G57)))</f>
        <v/>
      </c>
      <c r="R57" s="4">
        <f t="shared" si="7"/>
        <v>1613</v>
      </c>
      <c r="S57" s="6"/>
      <c r="T57" s="6"/>
      <c r="U57" s="168" t="str">
        <f t="shared" si="8"/>
        <v/>
      </c>
    </row>
    <row r="58">
      <c r="A58" s="2">
        <v>53.0</v>
      </c>
      <c r="B58" s="157"/>
      <c r="C58" s="157"/>
      <c r="D58" s="157"/>
      <c r="E58" s="157"/>
      <c r="F58" s="164"/>
      <c r="G58" s="165">
        <v>53.0</v>
      </c>
      <c r="H58" s="6"/>
      <c r="I58" s="6"/>
      <c r="J58" s="88" t="str">
        <f t="shared" ref="J58:K58" si="109">IF(B58="","",IF(LEFT(B58,FIND("_",B58,1)-1)="battle","",IF(LEFT(B58,FIND("_",B58,1)-1)="cup","",IF(LEFT(B58,FIND("_",B58,1)-1)="rate","",VALUE(LEFT(B58,FIND("_",B58,1)-1))))))</f>
        <v/>
      </c>
      <c r="K58" s="88" t="str">
        <f t="shared" si="109"/>
        <v/>
      </c>
      <c r="L58" s="88" t="str">
        <f t="shared" ref="L58:M58" si="110">IF(D58="","",IF(LEFT(D58,FIND("_",D58,1)-1)="battle","",IF(LEFT(D58,FIND("_",D58,1)-1)="cup","",VALUE(LEFT(D58,FIND("_",D58,1)-1)))))</f>
        <v/>
      </c>
      <c r="M58" s="88" t="str">
        <f t="shared" si="110"/>
        <v/>
      </c>
      <c r="N58" s="6"/>
      <c r="O58" s="165" t="str">
        <f t="shared" si="5"/>
        <v/>
      </c>
      <c r="P58" s="4" t="str">
        <f t="shared" si="6"/>
        <v/>
      </c>
      <c r="Q58" s="6" t="str">
        <f>IF(ISERROR(SMALL(Events!$D$10:$D$550,G58))=TRUE,"",IF(COUNTIF($Q$5:Q57,SMALL(Events!$D$10:$D$550,G58))&gt;0,"",SMALL(Events!$D$10:$D$550,G58)))</f>
        <v/>
      </c>
      <c r="R58" s="4">
        <f t="shared" si="7"/>
        <v>1614</v>
      </c>
      <c r="S58" s="6"/>
      <c r="T58" s="6"/>
      <c r="U58" s="168" t="str">
        <f t="shared" si="8"/>
        <v/>
      </c>
    </row>
    <row r="59">
      <c r="A59" s="2">
        <v>54.0</v>
      </c>
      <c r="B59" s="157"/>
      <c r="C59" s="157"/>
      <c r="D59" s="157"/>
      <c r="E59" s="157"/>
      <c r="F59" s="164"/>
      <c r="G59" s="165">
        <v>54.0</v>
      </c>
      <c r="H59" s="6"/>
      <c r="I59" s="6"/>
      <c r="J59" s="88" t="str">
        <f t="shared" ref="J59:K59" si="111">IF(B59="","",IF(LEFT(B59,FIND("_",B59,1)-1)="battle","",IF(LEFT(B59,FIND("_",B59,1)-1)="cup","",IF(LEFT(B59,FIND("_",B59,1)-1)="rate","",VALUE(LEFT(B59,FIND("_",B59,1)-1))))))</f>
        <v/>
      </c>
      <c r="K59" s="88" t="str">
        <f t="shared" si="111"/>
        <v/>
      </c>
      <c r="L59" s="88" t="str">
        <f t="shared" ref="L59:M59" si="112">IF(D59="","",IF(LEFT(D59,FIND("_",D59,1)-1)="battle","",IF(LEFT(D59,FIND("_",D59,1)-1)="cup","",VALUE(LEFT(D59,FIND("_",D59,1)-1)))))</f>
        <v/>
      </c>
      <c r="M59" s="88" t="str">
        <f t="shared" si="112"/>
        <v/>
      </c>
      <c r="N59" s="6"/>
      <c r="O59" s="165" t="str">
        <f t="shared" si="5"/>
        <v/>
      </c>
      <c r="P59" s="4" t="str">
        <f t="shared" si="6"/>
        <v/>
      </c>
      <c r="Q59" s="6" t="str">
        <f>IF(ISERROR(SMALL(Events!$D$10:$D$550,G59))=TRUE,"",IF(COUNTIF($Q$5:Q58,SMALL(Events!$D$10:$D$550,G59))&gt;0,"",SMALL(Events!$D$10:$D$550,G59)))</f>
        <v/>
      </c>
      <c r="R59" s="4">
        <f t="shared" si="7"/>
        <v>1615</v>
      </c>
      <c r="S59" s="6"/>
      <c r="T59" s="6"/>
      <c r="U59" s="168" t="str">
        <f t="shared" si="8"/>
        <v/>
      </c>
    </row>
    <row r="60">
      <c r="A60" s="2">
        <v>55.0</v>
      </c>
      <c r="B60" s="157"/>
      <c r="C60" s="157"/>
      <c r="D60" s="157"/>
      <c r="E60" s="157"/>
      <c r="F60" s="164"/>
      <c r="G60" s="165">
        <v>55.0</v>
      </c>
      <c r="H60" s="6"/>
      <c r="I60" s="6"/>
      <c r="J60" s="88" t="str">
        <f t="shared" ref="J60:K60" si="113">IF(B60="","",IF(LEFT(B60,FIND("_",B60,1)-1)="battle","",IF(LEFT(B60,FIND("_",B60,1)-1)="cup","",IF(LEFT(B60,FIND("_",B60,1)-1)="rate","",VALUE(LEFT(B60,FIND("_",B60,1)-1))))))</f>
        <v/>
      </c>
      <c r="K60" s="88" t="str">
        <f t="shared" si="113"/>
        <v/>
      </c>
      <c r="L60" s="88" t="str">
        <f t="shared" ref="L60:M60" si="114">IF(D60="","",IF(LEFT(D60,FIND("_",D60,1)-1)="battle","",IF(LEFT(D60,FIND("_",D60,1)-1)="cup","",VALUE(LEFT(D60,FIND("_",D60,1)-1)))))</f>
        <v/>
      </c>
      <c r="M60" s="88" t="str">
        <f t="shared" si="114"/>
        <v/>
      </c>
      <c r="N60" s="6"/>
      <c r="O60" s="165" t="str">
        <f t="shared" si="5"/>
        <v/>
      </c>
      <c r="P60" s="4" t="str">
        <f t="shared" si="6"/>
        <v/>
      </c>
      <c r="Q60" s="6">
        <f>IF(ISERROR(SMALL(Events!$D$10:$D$550,G60))=TRUE,"",IF(COUNTIF($Q$5:Q59,SMALL(Events!$D$10:$D$550,G60))&gt;0,"",SMALL(Events!$D$10:$D$550,G60)))</f>
        <v>231</v>
      </c>
      <c r="R60" s="4">
        <f t="shared" si="7"/>
        <v>1616</v>
      </c>
      <c r="S60" s="6"/>
      <c r="T60" s="6"/>
      <c r="U60" s="168" t="str">
        <f t="shared" si="8"/>
        <v/>
      </c>
    </row>
    <row r="61">
      <c r="A61" s="2">
        <v>56.0</v>
      </c>
      <c r="B61" s="157"/>
      <c r="C61" s="157"/>
      <c r="D61" s="157"/>
      <c r="E61" s="157"/>
      <c r="F61" s="164"/>
      <c r="G61" s="165">
        <v>56.0</v>
      </c>
      <c r="H61" s="6"/>
      <c r="I61" s="6"/>
      <c r="J61" s="88" t="str">
        <f t="shared" ref="J61:K61" si="115">IF(B61="","",IF(LEFT(B61,FIND("_",B61,1)-1)="battle","",IF(LEFT(B61,FIND("_",B61,1)-1)="cup","",IF(LEFT(B61,FIND("_",B61,1)-1)="rate","",VALUE(LEFT(B61,FIND("_",B61,1)-1))))))</f>
        <v/>
      </c>
      <c r="K61" s="88" t="str">
        <f t="shared" si="115"/>
        <v/>
      </c>
      <c r="L61" s="88" t="str">
        <f t="shared" ref="L61:M61" si="116">IF(D61="","",IF(LEFT(D61,FIND("_",D61,1)-1)="battle","",IF(LEFT(D61,FIND("_",D61,1)-1)="cup","",VALUE(LEFT(D61,FIND("_",D61,1)-1)))))</f>
        <v/>
      </c>
      <c r="M61" s="88" t="str">
        <f t="shared" si="116"/>
        <v/>
      </c>
      <c r="N61" s="6"/>
      <c r="O61" s="165" t="str">
        <f t="shared" si="5"/>
        <v/>
      </c>
      <c r="P61" s="4" t="str">
        <f t="shared" si="6"/>
        <v/>
      </c>
      <c r="Q61" s="6">
        <f>IF(ISERROR(SMALL(Events!$D$10:$D$550,G61))=TRUE,"",IF(COUNTIF($Q$5:Q60,SMALL(Events!$D$10:$D$550,G61))&gt;0,"",SMALL(Events!$D$10:$D$550,G61)))</f>
        <v>233</v>
      </c>
      <c r="R61" s="4">
        <f t="shared" si="7"/>
        <v>1617</v>
      </c>
      <c r="S61" s="6"/>
      <c r="T61" s="6"/>
      <c r="U61" s="168" t="str">
        <f t="shared" si="8"/>
        <v/>
      </c>
    </row>
    <row r="62">
      <c r="A62" s="2">
        <v>57.0</v>
      </c>
      <c r="B62" s="157"/>
      <c r="C62" s="157"/>
      <c r="D62" s="157"/>
      <c r="E62" s="157"/>
      <c r="F62" s="164"/>
      <c r="G62" s="165">
        <v>57.0</v>
      </c>
      <c r="H62" s="6"/>
      <c r="I62" s="6"/>
      <c r="J62" s="88" t="str">
        <f t="shared" ref="J62:K62" si="117">IF(B62="","",IF(LEFT(B62,FIND("_",B62,1)-1)="battle","",IF(LEFT(B62,FIND("_",B62,1)-1)="cup","",IF(LEFT(B62,FIND("_",B62,1)-1)="rate","",VALUE(LEFT(B62,FIND("_",B62,1)-1))))))</f>
        <v/>
      </c>
      <c r="K62" s="88" t="str">
        <f t="shared" si="117"/>
        <v/>
      </c>
      <c r="L62" s="88" t="str">
        <f t="shared" ref="L62:M62" si="118">IF(D62="","",IF(LEFT(D62,FIND("_",D62,1)-1)="battle","",IF(LEFT(D62,FIND("_",D62,1)-1)="cup","",VALUE(LEFT(D62,FIND("_",D62,1)-1)))))</f>
        <v/>
      </c>
      <c r="M62" s="88" t="str">
        <f t="shared" si="118"/>
        <v/>
      </c>
      <c r="N62" s="6"/>
      <c r="O62" s="165" t="str">
        <f t="shared" si="5"/>
        <v/>
      </c>
      <c r="P62" s="4" t="str">
        <f t="shared" si="6"/>
        <v/>
      </c>
      <c r="Q62" s="6">
        <f>IF(ISERROR(SMALL(Events!$D$10:$D$550,G62))=TRUE,"",IF(COUNTIF($Q$5:Q61,SMALL(Events!$D$10:$D$550,G62))&gt;0,"",SMALL(Events!$D$10:$D$550,G62)))</f>
        <v>234</v>
      </c>
      <c r="R62" s="4">
        <f t="shared" si="7"/>
        <v>2040</v>
      </c>
      <c r="S62" s="6"/>
      <c r="T62" s="6"/>
      <c r="U62" s="168" t="str">
        <f t="shared" si="8"/>
        <v/>
      </c>
    </row>
    <row r="63">
      <c r="A63" s="2">
        <v>58.0</v>
      </c>
      <c r="B63" s="157"/>
      <c r="C63" s="157"/>
      <c r="D63" s="157"/>
      <c r="E63" s="157"/>
      <c r="F63" s="164"/>
      <c r="G63" s="165">
        <v>58.0</v>
      </c>
      <c r="H63" s="6"/>
      <c r="I63" s="6"/>
      <c r="J63" s="88" t="str">
        <f t="shared" ref="J63:K63" si="119">IF(B63="","",IF(LEFT(B63,FIND("_",B63,1)-1)="battle","",IF(LEFT(B63,FIND("_",B63,1)-1)="cup","",IF(LEFT(B63,FIND("_",B63,1)-1)="rate","",VALUE(LEFT(B63,FIND("_",B63,1)-1))))))</f>
        <v/>
      </c>
      <c r="K63" s="88" t="str">
        <f t="shared" si="119"/>
        <v/>
      </c>
      <c r="L63" s="88" t="str">
        <f t="shared" ref="L63:M63" si="120">IF(D63="","",IF(LEFT(D63,FIND("_",D63,1)-1)="battle","",IF(LEFT(D63,FIND("_",D63,1)-1)="cup","",VALUE(LEFT(D63,FIND("_",D63,1)-1)))))</f>
        <v/>
      </c>
      <c r="M63" s="88" t="str">
        <f t="shared" si="120"/>
        <v/>
      </c>
      <c r="N63" s="6"/>
      <c r="O63" s="165" t="str">
        <f t="shared" si="5"/>
        <v/>
      </c>
      <c r="P63" s="4" t="str">
        <f t="shared" si="6"/>
        <v/>
      </c>
      <c r="Q63" s="6">
        <f>IF(ISERROR(SMALL(Events!$D$10:$D$550,G63))=TRUE,"",IF(COUNTIF($Q$5:Q62,SMALL(Events!$D$10:$D$550,G63))&gt;0,"",SMALL(Events!$D$10:$D$550,G63)))</f>
        <v>235</v>
      </c>
      <c r="R63" s="4">
        <f t="shared" si="7"/>
        <v>2041</v>
      </c>
      <c r="S63" s="6"/>
      <c r="T63" s="6"/>
      <c r="U63" s="168" t="str">
        <f t="shared" si="8"/>
        <v/>
      </c>
    </row>
    <row r="64">
      <c r="A64" s="2">
        <v>59.0</v>
      </c>
      <c r="B64" s="157"/>
      <c r="C64" s="157"/>
      <c r="D64" s="157"/>
      <c r="E64" s="157"/>
      <c r="F64" s="164"/>
      <c r="G64" s="165">
        <v>59.0</v>
      </c>
      <c r="H64" s="6"/>
      <c r="I64" s="6"/>
      <c r="J64" s="88" t="str">
        <f t="shared" ref="J64:K64" si="121">IF(B64="","",IF(LEFT(B64,FIND("_",B64,1)-1)="battle","",IF(LEFT(B64,FIND("_",B64,1)-1)="cup","",IF(LEFT(B64,FIND("_",B64,1)-1)="rate","",VALUE(LEFT(B64,FIND("_",B64,1)-1))))))</f>
        <v/>
      </c>
      <c r="K64" s="88" t="str">
        <f t="shared" si="121"/>
        <v/>
      </c>
      <c r="L64" s="88" t="str">
        <f t="shared" ref="L64:M64" si="122">IF(D64="","",IF(LEFT(D64,FIND("_",D64,1)-1)="battle","",IF(LEFT(D64,FIND("_",D64,1)-1)="cup","",VALUE(LEFT(D64,FIND("_",D64,1)-1)))))</f>
        <v/>
      </c>
      <c r="M64" s="88" t="str">
        <f t="shared" si="122"/>
        <v/>
      </c>
      <c r="N64" s="6"/>
      <c r="O64" s="165" t="str">
        <f t="shared" si="5"/>
        <v/>
      </c>
      <c r="P64" s="4" t="str">
        <f t="shared" si="6"/>
        <v/>
      </c>
      <c r="Q64" s="6">
        <f>IF(ISERROR(SMALL(Events!$D$10:$D$550,G64))=TRUE,"",IF(COUNTIF($Q$5:Q63,SMALL(Events!$D$10:$D$550,G64))&gt;0,"",SMALL(Events!$D$10:$D$550,G64)))</f>
        <v>236</v>
      </c>
      <c r="R64" s="4">
        <f t="shared" si="7"/>
        <v>2042</v>
      </c>
      <c r="S64" s="6"/>
      <c r="T64" s="6"/>
      <c r="U64" s="168" t="str">
        <f t="shared" si="8"/>
        <v/>
      </c>
    </row>
    <row r="65">
      <c r="A65" s="2">
        <v>60.0</v>
      </c>
      <c r="B65" s="157"/>
      <c r="C65" s="157"/>
      <c r="D65" s="157"/>
      <c r="E65" s="157"/>
      <c r="F65" s="164"/>
      <c r="G65" s="165">
        <v>60.0</v>
      </c>
      <c r="H65" s="6"/>
      <c r="I65" s="6"/>
      <c r="J65" s="88" t="str">
        <f t="shared" ref="J65:K65" si="123">IF(B65="","",IF(LEFT(B65,FIND("_",B65,1)-1)="battle","",IF(LEFT(B65,FIND("_",B65,1)-1)="cup","",IF(LEFT(B65,FIND("_",B65,1)-1)="rate","",VALUE(LEFT(B65,FIND("_",B65,1)-1))))))</f>
        <v/>
      </c>
      <c r="K65" s="88" t="str">
        <f t="shared" si="123"/>
        <v/>
      </c>
      <c r="L65" s="88" t="str">
        <f t="shared" ref="L65:M65" si="124">IF(D65="","",IF(LEFT(D65,FIND("_",D65,1)-1)="battle","",IF(LEFT(D65,FIND("_",D65,1)-1)="cup","",VALUE(LEFT(D65,FIND("_",D65,1)-1)))))</f>
        <v/>
      </c>
      <c r="M65" s="88" t="str">
        <f t="shared" si="124"/>
        <v/>
      </c>
      <c r="N65" s="6"/>
      <c r="O65" s="165" t="str">
        <f t="shared" si="5"/>
        <v/>
      </c>
      <c r="P65" s="4" t="str">
        <f t="shared" si="6"/>
        <v/>
      </c>
      <c r="Q65" s="6">
        <f>IF(ISERROR(SMALL(Events!$D$10:$D$550,G65))=TRUE,"",IF(COUNTIF($Q$5:Q64,SMALL(Events!$D$10:$D$550,G65))&gt;0,"",SMALL(Events!$D$10:$D$550,G65)))</f>
        <v>599</v>
      </c>
      <c r="R65" s="4">
        <f t="shared" si="7"/>
        <v>2043</v>
      </c>
      <c r="S65" s="6"/>
      <c r="T65" s="6"/>
      <c r="U65" s="168" t="str">
        <f t="shared" si="8"/>
        <v/>
      </c>
    </row>
    <row r="66">
      <c r="A66" s="2">
        <v>61.0</v>
      </c>
      <c r="B66" s="157"/>
      <c r="C66" s="157"/>
      <c r="D66" s="157"/>
      <c r="E66" s="157"/>
      <c r="F66" s="164"/>
      <c r="G66" s="165">
        <v>61.0</v>
      </c>
      <c r="H66" s="6"/>
      <c r="I66" s="6"/>
      <c r="J66" s="88" t="str">
        <f t="shared" ref="J66:K66" si="125">IF(B66="","",IF(LEFT(B66,FIND("_",B66,1)-1)="battle","",IF(LEFT(B66,FIND("_",B66,1)-1)="cup","",IF(LEFT(B66,FIND("_",B66,1)-1)="rate","",VALUE(LEFT(B66,FIND("_",B66,1)-1))))))</f>
        <v/>
      </c>
      <c r="K66" s="88" t="str">
        <f t="shared" si="125"/>
        <v/>
      </c>
      <c r="L66" s="88" t="str">
        <f t="shared" ref="L66:M66" si="126">IF(D66="","",IF(LEFT(D66,FIND("_",D66,1)-1)="battle","",IF(LEFT(D66,FIND("_",D66,1)-1)="cup","",VALUE(LEFT(D66,FIND("_",D66,1)-1)))))</f>
        <v/>
      </c>
      <c r="M66" s="88" t="str">
        <f t="shared" si="126"/>
        <v/>
      </c>
      <c r="N66" s="6"/>
      <c r="O66" s="165" t="str">
        <f t="shared" si="5"/>
        <v/>
      </c>
      <c r="P66" s="4" t="str">
        <f t="shared" si="6"/>
        <v/>
      </c>
      <c r="Q66" s="6">
        <f>IF(ISERROR(SMALL(Events!$D$10:$D$550,G66))=TRUE,"",IF(COUNTIF($Q$5:Q65,SMALL(Events!$D$10:$D$550,G66))&gt;0,"",SMALL(Events!$D$10:$D$550,G66)))</f>
        <v>606</v>
      </c>
      <c r="R66" s="4">
        <f t="shared" si="7"/>
        <v>2044</v>
      </c>
      <c r="S66" s="6"/>
      <c r="T66" s="6"/>
      <c r="U66" s="168" t="str">
        <f t="shared" si="8"/>
        <v/>
      </c>
    </row>
    <row r="67">
      <c r="A67" s="2">
        <v>62.0</v>
      </c>
      <c r="B67" s="157"/>
      <c r="C67" s="157"/>
      <c r="D67" s="157"/>
      <c r="E67" s="157"/>
      <c r="F67" s="164"/>
      <c r="G67" s="165">
        <v>62.0</v>
      </c>
      <c r="H67" s="6"/>
      <c r="I67" s="6"/>
      <c r="J67" s="88" t="str">
        <f t="shared" ref="J67:K67" si="127">IF(B67="","",IF(LEFT(B67,FIND("_",B67,1)-1)="battle","",IF(LEFT(B67,FIND("_",B67,1)-1)="cup","",IF(LEFT(B67,FIND("_",B67,1)-1)="rate","",VALUE(LEFT(B67,FIND("_",B67,1)-1))))))</f>
        <v/>
      </c>
      <c r="K67" s="88" t="str">
        <f t="shared" si="127"/>
        <v/>
      </c>
      <c r="L67" s="88" t="str">
        <f t="shared" ref="L67:M67" si="128">IF(D67="","",IF(LEFT(D67,FIND("_",D67,1)-1)="battle","",IF(LEFT(D67,FIND("_",D67,1)-1)="cup","",VALUE(LEFT(D67,FIND("_",D67,1)-1)))))</f>
        <v/>
      </c>
      <c r="M67" s="88" t="str">
        <f t="shared" si="128"/>
        <v/>
      </c>
      <c r="N67" s="6"/>
      <c r="O67" s="165" t="str">
        <f t="shared" si="5"/>
        <v/>
      </c>
      <c r="P67" s="4" t="str">
        <f t="shared" si="6"/>
        <v/>
      </c>
      <c r="Q67" s="6">
        <f>IF(ISERROR(SMALL(Events!$D$10:$D$550,G67))=TRUE,"",IF(COUNTIF($Q$5:Q66,SMALL(Events!$D$10:$D$550,G67))&gt;0,"",SMALL(Events!$D$10:$D$550,G67)))</f>
        <v>615</v>
      </c>
      <c r="R67" s="4">
        <f t="shared" si="7"/>
        <v>2045</v>
      </c>
      <c r="S67" s="6"/>
      <c r="T67" s="6"/>
      <c r="U67" s="168" t="str">
        <f t="shared" si="8"/>
        <v/>
      </c>
    </row>
    <row r="68">
      <c r="A68" s="2">
        <v>63.0</v>
      </c>
      <c r="B68" s="157"/>
      <c r="C68" s="157"/>
      <c r="D68" s="157"/>
      <c r="E68" s="157"/>
      <c r="F68" s="164"/>
      <c r="G68" s="165">
        <v>63.0</v>
      </c>
      <c r="H68" s="6"/>
      <c r="I68" s="6"/>
      <c r="J68" s="88" t="str">
        <f t="shared" ref="J68:K68" si="129">IF(B68="","",IF(LEFT(B68,FIND("_",B68,1)-1)="battle","",IF(LEFT(B68,FIND("_",B68,1)-1)="cup","",IF(LEFT(B68,FIND("_",B68,1)-1)="rate","",VALUE(LEFT(B68,FIND("_",B68,1)-1))))))</f>
        <v/>
      </c>
      <c r="K68" s="88" t="str">
        <f t="shared" si="129"/>
        <v/>
      </c>
      <c r="L68" s="88" t="str">
        <f t="shared" ref="L68:M68" si="130">IF(D68="","",IF(LEFT(D68,FIND("_",D68,1)-1)="battle","",IF(LEFT(D68,FIND("_",D68,1)-1)="cup","",VALUE(LEFT(D68,FIND("_",D68,1)-1)))))</f>
        <v/>
      </c>
      <c r="M68" s="88" t="str">
        <f t="shared" si="130"/>
        <v/>
      </c>
      <c r="N68" s="6"/>
      <c r="O68" s="165" t="str">
        <f t="shared" si="5"/>
        <v/>
      </c>
      <c r="P68" s="4" t="str">
        <f t="shared" si="6"/>
        <v/>
      </c>
      <c r="Q68" s="6">
        <f>IF(ISERROR(SMALL(Events!$D$10:$D$550,G68))=TRUE,"",IF(COUNTIF($Q$5:Q67,SMALL(Events!$D$10:$D$550,G68))&gt;0,"",SMALL(Events!$D$10:$D$550,G68)))</f>
        <v>1101</v>
      </c>
      <c r="R68" s="4">
        <f t="shared" si="7"/>
        <v>2046</v>
      </c>
      <c r="S68" s="6"/>
      <c r="T68" s="6"/>
      <c r="U68" s="168" t="str">
        <f t="shared" si="8"/>
        <v/>
      </c>
    </row>
    <row r="69">
      <c r="A69" s="2">
        <v>64.0</v>
      </c>
      <c r="B69" s="157"/>
      <c r="C69" s="157"/>
      <c r="D69" s="157"/>
      <c r="E69" s="157"/>
      <c r="F69" s="164"/>
      <c r="G69" s="165">
        <v>64.0</v>
      </c>
      <c r="H69" s="6"/>
      <c r="I69" s="6"/>
      <c r="J69" s="88" t="str">
        <f t="shared" ref="J69:K69" si="131">IF(B69="","",IF(LEFT(B69,FIND("_",B69,1)-1)="battle","",IF(LEFT(B69,FIND("_",B69,1)-1)="cup","",IF(LEFT(B69,FIND("_",B69,1)-1)="rate","",VALUE(LEFT(B69,FIND("_",B69,1)-1))))))</f>
        <v/>
      </c>
      <c r="K69" s="88" t="str">
        <f t="shared" si="131"/>
        <v/>
      </c>
      <c r="L69" s="88" t="str">
        <f t="shared" ref="L69:M69" si="132">IF(D69="","",IF(LEFT(D69,FIND("_",D69,1)-1)="battle","",IF(LEFT(D69,FIND("_",D69,1)-1)="cup","",VALUE(LEFT(D69,FIND("_",D69,1)-1)))))</f>
        <v/>
      </c>
      <c r="M69" s="88" t="str">
        <f t="shared" si="132"/>
        <v/>
      </c>
      <c r="N69" s="6"/>
      <c r="O69" s="165" t="str">
        <f t="shared" si="5"/>
        <v/>
      </c>
      <c r="P69" s="4" t="str">
        <f t="shared" si="6"/>
        <v/>
      </c>
      <c r="Q69" s="6">
        <f>IF(ISERROR(SMALL(Events!$D$10:$D$550,G69))=TRUE,"",IF(COUNTIF($Q$5:Q68,SMALL(Events!$D$10:$D$550,G69))&gt;0,"",SMALL(Events!$D$10:$D$550,G69)))</f>
        <v>1103</v>
      </c>
      <c r="R69" s="4">
        <f t="shared" si="7"/>
        <v>2047</v>
      </c>
      <c r="S69" s="6"/>
      <c r="T69" s="6"/>
      <c r="U69" s="168" t="str">
        <f t="shared" si="8"/>
        <v/>
      </c>
    </row>
    <row r="70">
      <c r="A70" s="2">
        <v>65.0</v>
      </c>
      <c r="B70" s="157"/>
      <c r="C70" s="157"/>
      <c r="D70" s="157"/>
      <c r="E70" s="157"/>
      <c r="F70" s="164"/>
      <c r="G70" s="165">
        <v>65.0</v>
      </c>
      <c r="H70" s="6"/>
      <c r="I70" s="6"/>
      <c r="J70" s="88" t="str">
        <f t="shared" ref="J70:K70" si="133">IF(B70="","",IF(LEFT(B70,FIND("_",B70,1)-1)="battle","",IF(LEFT(B70,FIND("_",B70,1)-1)="cup","",IF(LEFT(B70,FIND("_",B70,1)-1)="rate","",VALUE(LEFT(B70,FIND("_",B70,1)-1))))))</f>
        <v/>
      </c>
      <c r="K70" s="88" t="str">
        <f t="shared" si="133"/>
        <v/>
      </c>
      <c r="L70" s="88" t="str">
        <f t="shared" ref="L70:M70" si="134">IF(D70="","",IF(LEFT(D70,FIND("_",D70,1)-1)="battle","",IF(LEFT(D70,FIND("_",D70,1)-1)="cup","",VALUE(LEFT(D70,FIND("_",D70,1)-1)))))</f>
        <v/>
      </c>
      <c r="M70" s="88" t="str">
        <f t="shared" si="134"/>
        <v/>
      </c>
      <c r="N70" s="6"/>
      <c r="O70" s="165" t="str">
        <f t="shared" si="5"/>
        <v/>
      </c>
      <c r="P70" s="4" t="str">
        <f t="shared" si="6"/>
        <v/>
      </c>
      <c r="Q70" s="6">
        <f>IF(ISERROR(SMALL(Events!$D$10:$D$550,G70))=TRUE,"",IF(COUNTIF($Q$5:Q69,SMALL(Events!$D$10:$D$550,G70))&gt;0,"",SMALL(Events!$D$10:$D$550,G70)))</f>
        <v>1105</v>
      </c>
      <c r="R70" s="4" t="str">
        <f t="shared" si="7"/>
        <v/>
      </c>
      <c r="S70" s="6"/>
      <c r="T70" s="6"/>
      <c r="U70" s="168" t="str">
        <f t="shared" si="8"/>
        <v/>
      </c>
    </row>
    <row r="71">
      <c r="A71" s="2">
        <v>66.0</v>
      </c>
      <c r="B71" s="157"/>
      <c r="C71" s="157"/>
      <c r="D71" s="157"/>
      <c r="E71" s="157"/>
      <c r="F71" s="155"/>
      <c r="G71" s="165">
        <v>66.0</v>
      </c>
      <c r="H71" s="6"/>
      <c r="I71" s="6"/>
      <c r="J71" s="88" t="str">
        <f t="shared" ref="J71:K71" si="135">IF(B71="","",IF(LEFT(B71,FIND("_",B71,1)-1)="battle","",IF(LEFT(B71,FIND("_",B71,1)-1)="cup","",IF(LEFT(B71,FIND("_",B71,1)-1)="rate","",VALUE(LEFT(B71,FIND("_",B71,1)-1))))))</f>
        <v/>
      </c>
      <c r="K71" s="88" t="str">
        <f t="shared" si="135"/>
        <v/>
      </c>
      <c r="L71" s="88" t="str">
        <f t="shared" ref="L71:M71" si="136">IF(D71="","",IF(LEFT(D71,FIND("_",D71,1)-1)="battle","",IF(LEFT(D71,FIND("_",D71,1)-1)="cup","",VALUE(LEFT(D71,FIND("_",D71,1)-1)))))</f>
        <v/>
      </c>
      <c r="M71" s="88" t="str">
        <f t="shared" si="136"/>
        <v/>
      </c>
      <c r="N71" s="6"/>
      <c r="O71" s="165" t="str">
        <f t="shared" si="5"/>
        <v/>
      </c>
      <c r="P71" s="4" t="str">
        <f t="shared" si="6"/>
        <v/>
      </c>
      <c r="Q71" s="6">
        <f>IF(ISERROR(SMALL(Events!$D$10:$D$550,G71))=TRUE,"",IF(COUNTIF($Q$5:Q70,SMALL(Events!$D$10:$D$550,G71))&gt;0,"",SMALL(Events!$D$10:$D$550,G71)))</f>
        <v>1107</v>
      </c>
      <c r="R71" s="4" t="str">
        <f t="shared" si="7"/>
        <v/>
      </c>
      <c r="S71" s="6"/>
      <c r="T71" s="6"/>
      <c r="U71" s="168" t="str">
        <f t="shared" si="8"/>
        <v/>
      </c>
    </row>
    <row r="72">
      <c r="A72" s="2">
        <v>67.0</v>
      </c>
      <c r="B72" s="157"/>
      <c r="C72" s="157"/>
      <c r="D72" s="157"/>
      <c r="E72" s="157"/>
      <c r="F72" s="155"/>
      <c r="G72" s="165">
        <v>67.0</v>
      </c>
      <c r="H72" s="6"/>
      <c r="I72" s="6"/>
      <c r="J72" s="88" t="str">
        <f t="shared" ref="J72:K72" si="137">IF(B72="","",IF(LEFT(B72,FIND("_",B72,1)-1)="battle","",IF(LEFT(B72,FIND("_",B72,1)-1)="cup","",IF(LEFT(B72,FIND("_",B72,1)-1)="rate","",VALUE(LEFT(B72,FIND("_",B72,1)-1))))))</f>
        <v/>
      </c>
      <c r="K72" s="88" t="str">
        <f t="shared" si="137"/>
        <v/>
      </c>
      <c r="L72" s="88" t="str">
        <f t="shared" ref="L72:M72" si="138">IF(D72="","",IF(LEFT(D72,FIND("_",D72,1)-1)="battle","",IF(LEFT(D72,FIND("_",D72,1)-1)="cup","",VALUE(LEFT(D72,FIND("_",D72,1)-1)))))</f>
        <v/>
      </c>
      <c r="M72" s="88" t="str">
        <f t="shared" si="138"/>
        <v/>
      </c>
      <c r="N72" s="6"/>
      <c r="O72" s="165" t="str">
        <f t="shared" si="5"/>
        <v/>
      </c>
      <c r="P72" s="4" t="str">
        <f t="shared" si="6"/>
        <v/>
      </c>
      <c r="Q72" s="6">
        <f>IF(ISERROR(SMALL(Events!$D$10:$D$550,G72))=TRUE,"",IF(COUNTIF($Q$5:Q71,SMALL(Events!$D$10:$D$550,G72))&gt;0,"",SMALL(Events!$D$10:$D$550,G72)))</f>
        <v>1108</v>
      </c>
      <c r="R72" s="4" t="str">
        <f t="shared" si="7"/>
        <v/>
      </c>
      <c r="S72" s="6"/>
      <c r="T72" s="6"/>
      <c r="U72" s="168" t="str">
        <f t="shared" si="8"/>
        <v/>
      </c>
    </row>
    <row r="73">
      <c r="A73" s="2">
        <v>68.0</v>
      </c>
      <c r="B73" s="157"/>
      <c r="C73" s="157"/>
      <c r="D73" s="157"/>
      <c r="E73" s="157"/>
      <c r="F73" s="155"/>
      <c r="G73" s="165">
        <v>68.0</v>
      </c>
      <c r="H73" s="6"/>
      <c r="I73" s="6"/>
      <c r="J73" s="88" t="str">
        <f t="shared" ref="J73:K73" si="139">IF(B73="","",IF(LEFT(B73,FIND("_",B73,1)-1)="battle","",IF(LEFT(B73,FIND("_",B73,1)-1)="cup","",IF(LEFT(B73,FIND("_",B73,1)-1)="rate","",VALUE(LEFT(B73,FIND("_",B73,1)-1))))))</f>
        <v/>
      </c>
      <c r="K73" s="88" t="str">
        <f t="shared" si="139"/>
        <v/>
      </c>
      <c r="L73" s="88" t="str">
        <f t="shared" ref="L73:M73" si="140">IF(D73="","",IF(LEFT(D73,FIND("_",D73,1)-1)="battle","",IF(LEFT(D73,FIND("_",D73,1)-1)="cup","",VALUE(LEFT(D73,FIND("_",D73,1)-1)))))</f>
        <v/>
      </c>
      <c r="M73" s="88" t="str">
        <f t="shared" si="140"/>
        <v/>
      </c>
      <c r="N73" s="6"/>
      <c r="O73" s="165" t="str">
        <f t="shared" si="5"/>
        <v/>
      </c>
      <c r="P73" s="4" t="str">
        <f t="shared" si="6"/>
        <v/>
      </c>
      <c r="Q73" s="6">
        <f>IF(ISERROR(SMALL(Events!$D$10:$D$550,G73))=TRUE,"",IF(COUNTIF($Q$5:Q72,SMALL(Events!$D$10:$D$550,G73))&gt;0,"",SMALL(Events!$D$10:$D$550,G73)))</f>
        <v>1109</v>
      </c>
      <c r="R73" s="4" t="str">
        <f t="shared" si="7"/>
        <v/>
      </c>
      <c r="S73" s="6"/>
      <c r="T73" s="6"/>
      <c r="U73" s="168" t="str">
        <f t="shared" si="8"/>
        <v/>
      </c>
    </row>
    <row r="74">
      <c r="A74" s="2">
        <v>69.0</v>
      </c>
      <c r="B74" s="157"/>
      <c r="C74" s="157"/>
      <c r="D74" s="157"/>
      <c r="E74" s="157"/>
      <c r="F74" s="155"/>
      <c r="G74" s="165">
        <v>69.0</v>
      </c>
      <c r="H74" s="6"/>
      <c r="I74" s="6"/>
      <c r="J74" s="88" t="str">
        <f t="shared" ref="J74:K74" si="141">IF(B74="","",IF(LEFT(B74,FIND("_",B74,1)-1)="battle","",IF(LEFT(B74,FIND("_",B74,1)-1)="cup","",IF(LEFT(B74,FIND("_",B74,1)-1)="rate","",VALUE(LEFT(B74,FIND("_",B74,1)-1))))))</f>
        <v/>
      </c>
      <c r="K74" s="88" t="str">
        <f t="shared" si="141"/>
        <v/>
      </c>
      <c r="L74" s="88" t="str">
        <f t="shared" ref="L74:M74" si="142">IF(D74="","",IF(LEFT(D74,FIND("_",D74,1)-1)="battle","",IF(LEFT(D74,FIND("_",D74,1)-1)="cup","",VALUE(LEFT(D74,FIND("_",D74,1)-1)))))</f>
        <v/>
      </c>
      <c r="M74" s="88" t="str">
        <f t="shared" si="142"/>
        <v/>
      </c>
      <c r="N74" s="6"/>
      <c r="O74" s="165" t="str">
        <f t="shared" si="5"/>
        <v/>
      </c>
      <c r="P74" s="4" t="str">
        <f t="shared" si="6"/>
        <v/>
      </c>
      <c r="Q74" s="6">
        <f>IF(ISERROR(SMALL(Events!$D$10:$D$550,G74))=TRUE,"",IF(COUNTIF($Q$5:Q73,SMALL(Events!$D$10:$D$550,G74))&gt;0,"",SMALL(Events!$D$10:$D$550,G74)))</f>
        <v>1110</v>
      </c>
      <c r="R74" s="4" t="str">
        <f t="shared" si="7"/>
        <v/>
      </c>
      <c r="S74" s="6"/>
      <c r="T74" s="6"/>
      <c r="U74" s="168" t="str">
        <f t="shared" si="8"/>
        <v/>
      </c>
    </row>
    <row r="75">
      <c r="A75" s="2">
        <v>70.0</v>
      </c>
      <c r="B75" s="157"/>
      <c r="C75" s="157"/>
      <c r="D75" s="157"/>
      <c r="E75" s="157"/>
      <c r="F75" s="155"/>
      <c r="G75" s="165">
        <v>70.0</v>
      </c>
      <c r="H75" s="6"/>
      <c r="I75" s="6"/>
      <c r="J75" s="88" t="str">
        <f t="shared" ref="J75:K75" si="143">IF(B75="","",IF(LEFT(B75,FIND("_",B75,1)-1)="battle","",IF(LEFT(B75,FIND("_",B75,1)-1)="cup","",IF(LEFT(B75,FIND("_",B75,1)-1)="rate","",VALUE(LEFT(B75,FIND("_",B75,1)-1))))))</f>
        <v/>
      </c>
      <c r="K75" s="88" t="str">
        <f t="shared" si="143"/>
        <v/>
      </c>
      <c r="L75" s="88" t="str">
        <f t="shared" ref="L75:M75" si="144">IF(D75="","",IF(LEFT(D75,FIND("_",D75,1)-1)="battle","",IF(LEFT(D75,FIND("_",D75,1)-1)="cup","",VALUE(LEFT(D75,FIND("_",D75,1)-1)))))</f>
        <v/>
      </c>
      <c r="M75" s="88" t="str">
        <f t="shared" si="144"/>
        <v/>
      </c>
      <c r="N75" s="6"/>
      <c r="O75" s="165" t="str">
        <f t="shared" si="5"/>
        <v/>
      </c>
      <c r="P75" s="4" t="str">
        <f t="shared" si="6"/>
        <v/>
      </c>
      <c r="Q75" s="6">
        <f>IF(ISERROR(SMALL(Events!$D$10:$D$550,G75))=TRUE,"",IF(COUNTIF($Q$5:Q74,SMALL(Events!$D$10:$D$550,G75))&gt;0,"",SMALL(Events!$D$10:$D$550,G75)))</f>
        <v>1111</v>
      </c>
      <c r="R75" s="4" t="str">
        <f t="shared" si="7"/>
        <v/>
      </c>
      <c r="S75" s="6"/>
      <c r="T75" s="6"/>
      <c r="U75" s="168" t="str">
        <f t="shared" si="8"/>
        <v/>
      </c>
    </row>
    <row r="76">
      <c r="A76" s="2">
        <v>71.0</v>
      </c>
      <c r="B76" s="157"/>
      <c r="C76" s="157"/>
      <c r="D76" s="157"/>
      <c r="E76" s="157"/>
      <c r="F76" s="155"/>
      <c r="G76" s="165">
        <v>71.0</v>
      </c>
      <c r="H76" s="6"/>
      <c r="I76" s="6"/>
      <c r="J76" s="88" t="str">
        <f t="shared" ref="J76:K76" si="145">IF(B76="","",IF(LEFT(B76,FIND("_",B76,1)-1)="battle","",IF(LEFT(B76,FIND("_",B76,1)-1)="cup","",IF(LEFT(B76,FIND("_",B76,1)-1)="rate","",VALUE(LEFT(B76,FIND("_",B76,1)-1))))))</f>
        <v/>
      </c>
      <c r="K76" s="88" t="str">
        <f t="shared" si="145"/>
        <v/>
      </c>
      <c r="L76" s="88" t="str">
        <f t="shared" ref="L76:M76" si="146">IF(D76="","",IF(LEFT(D76,FIND("_",D76,1)-1)="battle","",IF(LEFT(D76,FIND("_",D76,1)-1)="cup","",VALUE(LEFT(D76,FIND("_",D76,1)-1)))))</f>
        <v/>
      </c>
      <c r="M76" s="88" t="str">
        <f t="shared" si="146"/>
        <v/>
      </c>
      <c r="N76" s="6"/>
      <c r="O76" s="165" t="str">
        <f t="shared" si="5"/>
        <v/>
      </c>
      <c r="P76" s="4" t="str">
        <f t="shared" si="6"/>
        <v/>
      </c>
      <c r="Q76" s="6" t="str">
        <f>IF(ISERROR(SMALL(Events!$D$10:$D$550,G76))=TRUE,"",IF(COUNTIF($Q$5:Q75,SMALL(Events!$D$10:$D$550,G76))&gt;0,"",SMALL(Events!$D$10:$D$550,G76)))</f>
        <v/>
      </c>
      <c r="R76" s="4" t="str">
        <f t="shared" si="7"/>
        <v/>
      </c>
      <c r="S76" s="6"/>
      <c r="T76" s="6"/>
      <c r="U76" s="168" t="str">
        <f t="shared" si="8"/>
        <v/>
      </c>
    </row>
    <row r="77">
      <c r="A77" s="2">
        <v>72.0</v>
      </c>
      <c r="B77" s="157"/>
      <c r="C77" s="157"/>
      <c r="D77" s="157"/>
      <c r="E77" s="157"/>
      <c r="F77" s="155"/>
      <c r="G77" s="165">
        <v>72.0</v>
      </c>
      <c r="H77" s="6"/>
      <c r="I77" s="6"/>
      <c r="J77" s="88" t="str">
        <f t="shared" ref="J77:K77" si="147">IF(B77="","",IF(LEFT(B77,FIND("_",B77,1)-1)="battle","",IF(LEFT(B77,FIND("_",B77,1)-1)="cup","",IF(LEFT(B77,FIND("_",B77,1)-1)="rate","",VALUE(LEFT(B77,FIND("_",B77,1)-1))))))</f>
        <v/>
      </c>
      <c r="K77" s="88" t="str">
        <f t="shared" si="147"/>
        <v/>
      </c>
      <c r="L77" s="88" t="str">
        <f t="shared" ref="L77:M77" si="148">IF(D77="","",IF(LEFT(D77,FIND("_",D77,1)-1)="battle","",IF(LEFT(D77,FIND("_",D77,1)-1)="cup","",VALUE(LEFT(D77,FIND("_",D77,1)-1)))))</f>
        <v/>
      </c>
      <c r="M77" s="88" t="str">
        <f t="shared" si="148"/>
        <v/>
      </c>
      <c r="N77" s="6"/>
      <c r="O77" s="165" t="str">
        <f t="shared" si="5"/>
        <v/>
      </c>
      <c r="P77" s="4" t="str">
        <f t="shared" si="6"/>
        <v/>
      </c>
      <c r="Q77" s="6" t="str">
        <f>IF(ISERROR(SMALL(Events!$D$10:$D$550,G77))=TRUE,"",IF(COUNTIF($Q$5:Q76,SMALL(Events!$D$10:$D$550,G77))&gt;0,"",SMALL(Events!$D$10:$D$550,G77)))</f>
        <v/>
      </c>
      <c r="R77" s="4" t="str">
        <f t="shared" si="7"/>
        <v/>
      </c>
      <c r="S77" s="6"/>
      <c r="T77" s="6"/>
      <c r="U77" s="168" t="str">
        <f t="shared" si="8"/>
        <v/>
      </c>
    </row>
    <row r="78">
      <c r="A78" s="2">
        <v>73.0</v>
      </c>
      <c r="B78" s="157"/>
      <c r="C78" s="157"/>
      <c r="D78" s="157"/>
      <c r="E78" s="157"/>
      <c r="F78" s="155"/>
      <c r="G78" s="165">
        <v>73.0</v>
      </c>
      <c r="H78" s="6"/>
      <c r="I78" s="6"/>
      <c r="J78" s="88" t="str">
        <f t="shared" ref="J78:K78" si="149">IF(B78="","",IF(LEFT(B78,FIND("_",B78,1)-1)="battle","",IF(LEFT(B78,FIND("_",B78,1)-1)="cup","",IF(LEFT(B78,FIND("_",B78,1)-1)="rate","",VALUE(LEFT(B78,FIND("_",B78,1)-1))))))</f>
        <v/>
      </c>
      <c r="K78" s="88" t="str">
        <f t="shared" si="149"/>
        <v/>
      </c>
      <c r="L78" s="88" t="str">
        <f t="shared" ref="L78:M78" si="150">IF(D78="","",IF(LEFT(D78,FIND("_",D78,1)-1)="battle","",IF(LEFT(D78,FIND("_",D78,1)-1)="cup","",VALUE(LEFT(D78,FIND("_",D78,1)-1)))))</f>
        <v/>
      </c>
      <c r="M78" s="88" t="str">
        <f t="shared" si="150"/>
        <v/>
      </c>
      <c r="N78" s="6"/>
      <c r="O78" s="165" t="str">
        <f t="shared" si="5"/>
        <v/>
      </c>
      <c r="P78" s="4" t="str">
        <f t="shared" si="6"/>
        <v/>
      </c>
      <c r="Q78" s="6" t="str">
        <f>IF(ISERROR(SMALL(Events!$D$10:$D$550,G78))=TRUE,"",IF(COUNTIF($Q$5:Q77,SMALL(Events!$D$10:$D$550,G78))&gt;0,"",SMALL(Events!$D$10:$D$550,G78)))</f>
        <v/>
      </c>
      <c r="R78" s="4" t="str">
        <f t="shared" si="7"/>
        <v/>
      </c>
      <c r="S78" s="6"/>
      <c r="T78" s="6"/>
      <c r="U78" s="168" t="str">
        <f t="shared" si="8"/>
        <v/>
      </c>
    </row>
    <row r="79">
      <c r="A79" s="2">
        <v>74.0</v>
      </c>
      <c r="B79" s="157"/>
      <c r="C79" s="157"/>
      <c r="D79" s="157"/>
      <c r="E79" s="157"/>
      <c r="F79" s="155"/>
      <c r="G79" s="165">
        <v>74.0</v>
      </c>
      <c r="H79" s="6"/>
      <c r="I79" s="6"/>
      <c r="J79" s="88" t="str">
        <f t="shared" ref="J79:K79" si="151">IF(B79="","",IF(LEFT(B79,FIND("_",B79,1)-1)="battle","",IF(LEFT(B79,FIND("_",B79,1)-1)="cup","",IF(LEFT(B79,FIND("_",B79,1)-1)="rate","",VALUE(LEFT(B79,FIND("_",B79,1)-1))))))</f>
        <v/>
      </c>
      <c r="K79" s="88" t="str">
        <f t="shared" si="151"/>
        <v/>
      </c>
      <c r="L79" s="88" t="str">
        <f t="shared" ref="L79:M79" si="152">IF(D79="","",IF(LEFT(D79,FIND("_",D79,1)-1)="battle","",IF(LEFT(D79,FIND("_",D79,1)-1)="cup","",VALUE(LEFT(D79,FIND("_",D79,1)-1)))))</f>
        <v/>
      </c>
      <c r="M79" s="88" t="str">
        <f t="shared" si="152"/>
        <v/>
      </c>
      <c r="N79" s="6"/>
      <c r="O79" s="165" t="str">
        <f t="shared" si="5"/>
        <v/>
      </c>
      <c r="P79" s="4" t="str">
        <f t="shared" si="6"/>
        <v/>
      </c>
      <c r="Q79" s="6" t="str">
        <f>IF(ISERROR(SMALL(Events!$D$10:$D$550,G79))=TRUE,"",IF(COUNTIF($Q$5:Q78,SMALL(Events!$D$10:$D$550,G79))&gt;0,"",SMALL(Events!$D$10:$D$550,G79)))</f>
        <v/>
      </c>
      <c r="R79" s="4" t="str">
        <f t="shared" si="7"/>
        <v/>
      </c>
      <c r="S79" s="6"/>
      <c r="T79" s="6"/>
      <c r="U79" s="168" t="str">
        <f t="shared" si="8"/>
        <v/>
      </c>
    </row>
    <row r="80">
      <c r="A80" s="2">
        <v>75.0</v>
      </c>
      <c r="B80" s="157"/>
      <c r="C80" s="157"/>
      <c r="D80" s="157"/>
      <c r="E80" s="157"/>
      <c r="F80" s="155"/>
      <c r="G80" s="165">
        <v>75.0</v>
      </c>
      <c r="H80" s="6"/>
      <c r="I80" s="6"/>
      <c r="J80" s="88" t="str">
        <f t="shared" ref="J80:K80" si="153">IF(B80="","",IF(LEFT(B80,FIND("_",B80,1)-1)="battle","",IF(LEFT(B80,FIND("_",B80,1)-1)="cup","",IF(LEFT(B80,FIND("_",B80,1)-1)="rate","",VALUE(LEFT(B80,FIND("_",B80,1)-1))))))</f>
        <v/>
      </c>
      <c r="K80" s="88" t="str">
        <f t="shared" si="153"/>
        <v/>
      </c>
      <c r="L80" s="88" t="str">
        <f t="shared" ref="L80:M80" si="154">IF(D80="","",IF(LEFT(D80,FIND("_",D80,1)-1)="battle","",IF(LEFT(D80,FIND("_",D80,1)-1)="cup","",VALUE(LEFT(D80,FIND("_",D80,1)-1)))))</f>
        <v/>
      </c>
      <c r="M80" s="88" t="str">
        <f t="shared" si="154"/>
        <v/>
      </c>
      <c r="N80" s="6"/>
      <c r="O80" s="165" t="str">
        <f t="shared" si="5"/>
        <v/>
      </c>
      <c r="P80" s="4" t="str">
        <f t="shared" si="6"/>
        <v/>
      </c>
      <c r="Q80" s="6" t="str">
        <f>IF(ISERROR(SMALL(Events!$D$10:$D$550,G80))=TRUE,"",IF(COUNTIF($Q$5:Q79,SMALL(Events!$D$10:$D$550,G80))&gt;0,"",SMALL(Events!$D$10:$D$550,G80)))</f>
        <v/>
      </c>
      <c r="R80" s="4" t="str">
        <f t="shared" si="7"/>
        <v/>
      </c>
      <c r="S80" s="6"/>
      <c r="T80" s="6"/>
      <c r="U80" s="168" t="str">
        <f t="shared" si="8"/>
        <v/>
      </c>
    </row>
    <row r="81">
      <c r="A81" s="2">
        <v>76.0</v>
      </c>
      <c r="B81" s="157"/>
      <c r="C81" s="157"/>
      <c r="D81" s="157"/>
      <c r="E81" s="157"/>
      <c r="F81" s="155"/>
      <c r="G81" s="165">
        <v>76.0</v>
      </c>
      <c r="H81" s="6"/>
      <c r="I81" s="6"/>
      <c r="J81" s="88" t="str">
        <f t="shared" ref="J81:K81" si="155">IF(B81="","",IF(LEFT(B81,FIND("_",B81,1)-1)="battle","",IF(LEFT(B81,FIND("_",B81,1)-1)="cup","",IF(LEFT(B81,FIND("_",B81,1)-1)="rate","",VALUE(LEFT(B81,FIND("_",B81,1)-1))))))</f>
        <v/>
      </c>
      <c r="K81" s="88" t="str">
        <f t="shared" si="155"/>
        <v/>
      </c>
      <c r="L81" s="88" t="str">
        <f t="shared" ref="L81:M81" si="156">IF(D81="","",IF(LEFT(D81,FIND("_",D81,1)-1)="battle","",IF(LEFT(D81,FIND("_",D81,1)-1)="cup","",VALUE(LEFT(D81,FIND("_",D81,1)-1)))))</f>
        <v/>
      </c>
      <c r="M81" s="88" t="str">
        <f t="shared" si="156"/>
        <v/>
      </c>
      <c r="N81" s="6"/>
      <c r="O81" s="165" t="str">
        <f t="shared" si="5"/>
        <v/>
      </c>
      <c r="P81" s="4" t="str">
        <f t="shared" si="6"/>
        <v/>
      </c>
      <c r="Q81" s="6">
        <f>IF(ISERROR(SMALL(Events!$D$10:$D$550,G81))=TRUE,"",IF(COUNTIF($Q$5:Q80,SMALL(Events!$D$10:$D$550,G81))&gt;0,"",SMALL(Events!$D$10:$D$550,G81)))</f>
        <v>1112</v>
      </c>
      <c r="R81" s="4" t="str">
        <f t="shared" si="7"/>
        <v/>
      </c>
      <c r="S81" s="6"/>
      <c r="T81" s="6"/>
      <c r="U81" s="168" t="str">
        <f t="shared" si="8"/>
        <v/>
      </c>
    </row>
    <row r="82">
      <c r="A82" s="2">
        <v>77.0</v>
      </c>
      <c r="B82" s="157"/>
      <c r="C82" s="157"/>
      <c r="D82" s="157"/>
      <c r="E82" s="157"/>
      <c r="F82" s="155"/>
      <c r="G82" s="165">
        <v>77.0</v>
      </c>
      <c r="H82" s="6"/>
      <c r="I82" s="6"/>
      <c r="J82" s="88" t="str">
        <f t="shared" ref="J82:K82" si="157">IF(B82="","",IF(LEFT(B82,FIND("_",B82,1)-1)="battle","",IF(LEFT(B82,FIND("_",B82,1)-1)="cup","",IF(LEFT(B82,FIND("_",B82,1)-1)="rate","",VALUE(LEFT(B82,FIND("_",B82,1)-1))))))</f>
        <v/>
      </c>
      <c r="K82" s="88" t="str">
        <f t="shared" si="157"/>
        <v/>
      </c>
      <c r="L82" s="88" t="str">
        <f t="shared" ref="L82:M82" si="158">IF(D82="","",IF(LEFT(D82,FIND("_",D82,1)-1)="battle","",IF(LEFT(D82,FIND("_",D82,1)-1)="cup","",VALUE(LEFT(D82,FIND("_",D82,1)-1)))))</f>
        <v/>
      </c>
      <c r="M82" s="88" t="str">
        <f t="shared" si="158"/>
        <v/>
      </c>
      <c r="N82" s="6"/>
      <c r="O82" s="165" t="str">
        <f t="shared" si="5"/>
        <v/>
      </c>
      <c r="P82" s="4" t="str">
        <f t="shared" si="6"/>
        <v/>
      </c>
      <c r="Q82" s="6">
        <f>IF(ISERROR(SMALL(Events!$D$10:$D$550,G82))=TRUE,"",IF(COUNTIF($Q$5:Q81,SMALL(Events!$D$10:$D$550,G82))&gt;0,"",SMALL(Events!$D$10:$D$550,G82)))</f>
        <v>1601</v>
      </c>
      <c r="R82" s="4" t="str">
        <f t="shared" si="7"/>
        <v/>
      </c>
      <c r="S82" s="6"/>
      <c r="T82" s="6"/>
      <c r="U82" s="168" t="str">
        <f t="shared" si="8"/>
        <v/>
      </c>
    </row>
    <row r="83">
      <c r="A83" s="2">
        <v>78.0</v>
      </c>
      <c r="B83" s="157"/>
      <c r="C83" s="157"/>
      <c r="D83" s="157"/>
      <c r="E83" s="157"/>
      <c r="F83" s="155"/>
      <c r="G83" s="165">
        <v>78.0</v>
      </c>
      <c r="H83" s="6"/>
      <c r="I83" s="6"/>
      <c r="J83" s="88" t="str">
        <f t="shared" ref="J83:K83" si="159">IF(B83="","",IF(LEFT(B83,FIND("_",B83,1)-1)="battle","",IF(LEFT(B83,FIND("_",B83,1)-1)="cup","",IF(LEFT(B83,FIND("_",B83,1)-1)="rate","",VALUE(LEFT(B83,FIND("_",B83,1)-1))))))</f>
        <v/>
      </c>
      <c r="K83" s="88" t="str">
        <f t="shared" si="159"/>
        <v/>
      </c>
      <c r="L83" s="88" t="str">
        <f t="shared" ref="L83:M83" si="160">IF(D83="","",IF(LEFT(D83,FIND("_",D83,1)-1)="battle","",IF(LEFT(D83,FIND("_",D83,1)-1)="cup","",VALUE(LEFT(D83,FIND("_",D83,1)-1)))))</f>
        <v/>
      </c>
      <c r="M83" s="88" t="str">
        <f t="shared" si="160"/>
        <v/>
      </c>
      <c r="N83" s="6"/>
      <c r="O83" s="165" t="str">
        <f t="shared" si="5"/>
        <v/>
      </c>
      <c r="P83" s="4" t="str">
        <f t="shared" si="6"/>
        <v/>
      </c>
      <c r="Q83" s="6">
        <f>IF(ISERROR(SMALL(Events!$D$10:$D$550,G83))=TRUE,"",IF(COUNTIF($Q$5:Q82,SMALL(Events!$D$10:$D$550,G83))&gt;0,"",SMALL(Events!$D$10:$D$550,G83)))</f>
        <v>1602</v>
      </c>
      <c r="R83" s="4" t="str">
        <f t="shared" si="7"/>
        <v/>
      </c>
      <c r="S83" s="6"/>
      <c r="T83" s="6"/>
      <c r="U83" s="168" t="str">
        <f t="shared" si="8"/>
        <v/>
      </c>
    </row>
    <row r="84">
      <c r="A84" s="2">
        <v>79.0</v>
      </c>
      <c r="B84" s="157"/>
      <c r="C84" s="157"/>
      <c r="D84" s="157"/>
      <c r="E84" s="157"/>
      <c r="F84" s="155"/>
      <c r="G84" s="165">
        <v>79.0</v>
      </c>
      <c r="H84" s="6"/>
      <c r="I84" s="6"/>
      <c r="J84" s="88" t="str">
        <f t="shared" ref="J84:K84" si="161">IF(B84="","",IF(LEFT(B84,FIND("_",B84,1)-1)="battle","",IF(LEFT(B84,FIND("_",B84,1)-1)="cup","",IF(LEFT(B84,FIND("_",B84,1)-1)="rate","",VALUE(LEFT(B84,FIND("_",B84,1)-1))))))</f>
        <v/>
      </c>
      <c r="K84" s="88" t="str">
        <f t="shared" si="161"/>
        <v/>
      </c>
      <c r="L84" s="88" t="str">
        <f t="shared" ref="L84:M84" si="162">IF(D84="","",IF(LEFT(D84,FIND("_",D84,1)-1)="battle","",IF(LEFT(D84,FIND("_",D84,1)-1)="cup","",VALUE(LEFT(D84,FIND("_",D84,1)-1)))))</f>
        <v/>
      </c>
      <c r="M84" s="88" t="str">
        <f t="shared" si="162"/>
        <v/>
      </c>
      <c r="N84" s="6"/>
      <c r="O84" s="165" t="str">
        <f t="shared" si="5"/>
        <v/>
      </c>
      <c r="P84" s="4" t="str">
        <f t="shared" si="6"/>
        <v/>
      </c>
      <c r="Q84" s="6">
        <f>IF(ISERROR(SMALL(Events!$D$10:$D$550,G84))=TRUE,"",IF(COUNTIF($Q$5:Q83,SMALL(Events!$D$10:$D$550,G84))&gt;0,"",SMALL(Events!$D$10:$D$550,G84)))</f>
        <v>1603</v>
      </c>
      <c r="R84" s="4" t="str">
        <f t="shared" si="7"/>
        <v/>
      </c>
      <c r="S84" s="6"/>
      <c r="T84" s="6"/>
      <c r="U84" s="168" t="str">
        <f t="shared" si="8"/>
        <v/>
      </c>
    </row>
    <row r="85">
      <c r="A85" s="2">
        <v>80.0</v>
      </c>
      <c r="B85" s="157"/>
      <c r="C85" s="157"/>
      <c r="D85" s="157"/>
      <c r="E85" s="157"/>
      <c r="F85" s="155"/>
      <c r="G85" s="165">
        <v>80.0</v>
      </c>
      <c r="H85" s="6"/>
      <c r="I85" s="6"/>
      <c r="J85" s="88" t="str">
        <f t="shared" ref="J85:K85" si="163">IF(B85="","",IF(LEFT(B85,FIND("_",B85,1)-1)="battle","",IF(LEFT(B85,FIND("_",B85,1)-1)="cup","",IF(LEFT(B85,FIND("_",B85,1)-1)="rate","",VALUE(LEFT(B85,FIND("_",B85,1)-1))))))</f>
        <v/>
      </c>
      <c r="K85" s="88" t="str">
        <f t="shared" si="163"/>
        <v/>
      </c>
      <c r="L85" s="88" t="str">
        <f t="shared" ref="L85:M85" si="164">IF(D85="","",IF(LEFT(D85,FIND("_",D85,1)-1)="battle","",IF(LEFT(D85,FIND("_",D85,1)-1)="cup","",VALUE(LEFT(D85,FIND("_",D85,1)-1)))))</f>
        <v/>
      </c>
      <c r="M85" s="88" t="str">
        <f t="shared" si="164"/>
        <v/>
      </c>
      <c r="N85" s="6"/>
      <c r="O85" s="165" t="str">
        <f t="shared" si="5"/>
        <v/>
      </c>
      <c r="P85" s="4" t="str">
        <f t="shared" si="6"/>
        <v/>
      </c>
      <c r="Q85" s="6">
        <f>IF(ISERROR(SMALL(Events!$D$10:$D$550,G85))=TRUE,"",IF(COUNTIF($Q$5:Q84,SMALL(Events!$D$10:$D$550,G85))&gt;0,"",SMALL(Events!$D$10:$D$550,G85)))</f>
        <v>1604</v>
      </c>
      <c r="R85" s="4" t="str">
        <f t="shared" si="7"/>
        <v/>
      </c>
      <c r="S85" s="6"/>
      <c r="T85" s="6"/>
      <c r="U85" s="168" t="str">
        <f t="shared" si="8"/>
        <v/>
      </c>
    </row>
    <row r="86">
      <c r="A86" s="2">
        <v>81.0</v>
      </c>
      <c r="B86" s="157"/>
      <c r="C86" s="157"/>
      <c r="D86" s="157"/>
      <c r="E86" s="157"/>
      <c r="F86" s="155"/>
      <c r="G86" s="165">
        <v>81.0</v>
      </c>
      <c r="H86" s="6"/>
      <c r="I86" s="6"/>
      <c r="J86" s="88" t="str">
        <f t="shared" ref="J86:K86" si="165">IF(B86="","",IF(LEFT(B86,FIND("_",B86,1)-1)="battle","",IF(LEFT(B86,FIND("_",B86,1)-1)="cup","",IF(LEFT(B86,FIND("_",B86,1)-1)="rate","",VALUE(LEFT(B86,FIND("_",B86,1)-1))))))</f>
        <v/>
      </c>
      <c r="K86" s="88" t="str">
        <f t="shared" si="165"/>
        <v/>
      </c>
      <c r="L86" s="88" t="str">
        <f t="shared" ref="L86:M86" si="166">IF(D86="","",IF(LEFT(D86,FIND("_",D86,1)-1)="battle","",IF(LEFT(D86,FIND("_",D86,1)-1)="cup","",VALUE(LEFT(D86,FIND("_",D86,1)-1)))))</f>
        <v/>
      </c>
      <c r="M86" s="88" t="str">
        <f t="shared" si="166"/>
        <v/>
      </c>
      <c r="N86" s="6"/>
      <c r="O86" s="165" t="str">
        <f t="shared" si="5"/>
        <v/>
      </c>
      <c r="P86" s="4" t="str">
        <f t="shared" si="6"/>
        <v/>
      </c>
      <c r="Q86" s="6">
        <f>IF(ISERROR(SMALL(Events!$D$10:$D$550,G86))=TRUE,"",IF(COUNTIF($Q$5:Q85,SMALL(Events!$D$10:$D$550,G86))&gt;0,"",SMALL(Events!$D$10:$D$550,G86)))</f>
        <v>1605</v>
      </c>
      <c r="R86" s="4" t="str">
        <f t="shared" si="7"/>
        <v/>
      </c>
      <c r="S86" s="6"/>
      <c r="T86" s="6"/>
      <c r="U86" s="168" t="str">
        <f t="shared" si="8"/>
        <v/>
      </c>
    </row>
    <row r="87">
      <c r="A87" s="2">
        <v>82.0</v>
      </c>
      <c r="B87" s="157"/>
      <c r="C87" s="157"/>
      <c r="D87" s="157"/>
      <c r="E87" s="157"/>
      <c r="F87" s="155"/>
      <c r="G87" s="165">
        <v>82.0</v>
      </c>
      <c r="H87" s="6"/>
      <c r="I87" s="6"/>
      <c r="J87" s="88" t="str">
        <f t="shared" ref="J87:K87" si="167">IF(B87="","",IF(LEFT(B87,FIND("_",B87,1)-1)="battle","",IF(LEFT(B87,FIND("_",B87,1)-1)="cup","",IF(LEFT(B87,FIND("_",B87,1)-1)="rate","",VALUE(LEFT(B87,FIND("_",B87,1)-1))))))</f>
        <v/>
      </c>
      <c r="K87" s="88" t="str">
        <f t="shared" si="167"/>
        <v/>
      </c>
      <c r="L87" s="88" t="str">
        <f t="shared" ref="L87:M87" si="168">IF(D87="","",IF(LEFT(D87,FIND("_",D87,1)-1)="battle","",IF(LEFT(D87,FIND("_",D87,1)-1)="cup","",VALUE(LEFT(D87,FIND("_",D87,1)-1)))))</f>
        <v/>
      </c>
      <c r="M87" s="88" t="str">
        <f t="shared" si="168"/>
        <v/>
      </c>
      <c r="N87" s="6"/>
      <c r="O87" s="165" t="str">
        <f t="shared" si="5"/>
        <v/>
      </c>
      <c r="P87" s="4" t="str">
        <f t="shared" si="6"/>
        <v/>
      </c>
      <c r="Q87" s="6">
        <f>IF(ISERROR(SMALL(Events!$D$10:$D$550,G87))=TRUE,"",IF(COUNTIF($Q$5:Q86,SMALL(Events!$D$10:$D$550,G87))&gt;0,"",SMALL(Events!$D$10:$D$550,G87)))</f>
        <v>1606</v>
      </c>
      <c r="R87" s="4" t="str">
        <f t="shared" si="7"/>
        <v/>
      </c>
      <c r="S87" s="6"/>
      <c r="T87" s="6"/>
      <c r="U87" s="168" t="str">
        <f t="shared" si="8"/>
        <v/>
      </c>
    </row>
    <row r="88">
      <c r="A88" s="2">
        <v>83.0</v>
      </c>
      <c r="B88" s="157"/>
      <c r="C88" s="157"/>
      <c r="D88" s="157"/>
      <c r="E88" s="157"/>
      <c r="F88" s="155"/>
      <c r="G88" s="165">
        <v>83.0</v>
      </c>
      <c r="H88" s="6"/>
      <c r="I88" s="6"/>
      <c r="J88" s="88" t="str">
        <f t="shared" ref="J88:K88" si="169">IF(B88="","",IF(LEFT(B88,FIND("_",B88,1)-1)="battle","",IF(LEFT(B88,FIND("_",B88,1)-1)="cup","",IF(LEFT(B88,FIND("_",B88,1)-1)="rate","",VALUE(LEFT(B88,FIND("_",B88,1)-1))))))</f>
        <v/>
      </c>
      <c r="K88" s="88" t="str">
        <f t="shared" si="169"/>
        <v/>
      </c>
      <c r="L88" s="88" t="str">
        <f t="shared" ref="L88:M88" si="170">IF(D88="","",IF(LEFT(D88,FIND("_",D88,1)-1)="battle","",IF(LEFT(D88,FIND("_",D88,1)-1)="cup","",VALUE(LEFT(D88,FIND("_",D88,1)-1)))))</f>
        <v/>
      </c>
      <c r="M88" s="88" t="str">
        <f t="shared" si="170"/>
        <v/>
      </c>
      <c r="N88" s="6"/>
      <c r="O88" s="165" t="str">
        <f t="shared" si="5"/>
        <v/>
      </c>
      <c r="P88" s="4" t="str">
        <f t="shared" si="6"/>
        <v/>
      </c>
      <c r="Q88" s="6">
        <f>IF(ISERROR(SMALL(Events!$D$10:$D$550,G88))=TRUE,"",IF(COUNTIF($Q$5:Q87,SMALL(Events!$D$10:$D$550,G88))&gt;0,"",SMALL(Events!$D$10:$D$550,G88)))</f>
        <v>1607</v>
      </c>
      <c r="R88" s="4" t="str">
        <f t="shared" si="7"/>
        <v/>
      </c>
      <c r="S88" s="6"/>
      <c r="T88" s="6"/>
      <c r="U88" s="168" t="str">
        <f t="shared" si="8"/>
        <v/>
      </c>
    </row>
    <row r="89">
      <c r="A89" s="2">
        <v>84.0</v>
      </c>
      <c r="B89" s="157"/>
      <c r="C89" s="157"/>
      <c r="D89" s="157"/>
      <c r="E89" s="157"/>
      <c r="F89" s="155"/>
      <c r="G89" s="165">
        <v>84.0</v>
      </c>
      <c r="H89" s="6"/>
      <c r="I89" s="6"/>
      <c r="J89" s="88" t="str">
        <f t="shared" ref="J89:K89" si="171">IF(B89="","",IF(LEFT(B89,FIND("_",B89,1)-1)="battle","",IF(LEFT(B89,FIND("_",B89,1)-1)="cup","",IF(LEFT(B89,FIND("_",B89,1)-1)="rate","",VALUE(LEFT(B89,FIND("_",B89,1)-1))))))</f>
        <v/>
      </c>
      <c r="K89" s="88" t="str">
        <f t="shared" si="171"/>
        <v/>
      </c>
      <c r="L89" s="88" t="str">
        <f t="shared" ref="L89:M89" si="172">IF(D89="","",IF(LEFT(D89,FIND("_",D89,1)-1)="battle","",IF(LEFT(D89,FIND("_",D89,1)-1)="cup","",VALUE(LEFT(D89,FIND("_",D89,1)-1)))))</f>
        <v/>
      </c>
      <c r="M89" s="88" t="str">
        <f t="shared" si="172"/>
        <v/>
      </c>
      <c r="N89" s="6"/>
      <c r="O89" s="165" t="str">
        <f t="shared" si="5"/>
        <v/>
      </c>
      <c r="P89" s="4" t="str">
        <f t="shared" si="6"/>
        <v/>
      </c>
      <c r="Q89" s="6">
        <f>IF(ISERROR(SMALL(Events!$D$10:$D$550,G89))=TRUE,"",IF(COUNTIF($Q$5:Q88,SMALL(Events!$D$10:$D$550,G89))&gt;0,"",SMALL(Events!$D$10:$D$550,G89)))</f>
        <v>1608</v>
      </c>
      <c r="R89" s="4" t="str">
        <f t="shared" si="7"/>
        <v/>
      </c>
      <c r="S89" s="6"/>
      <c r="T89" s="6"/>
      <c r="U89" s="168" t="str">
        <f t="shared" si="8"/>
        <v/>
      </c>
    </row>
    <row r="90">
      <c r="A90" s="2">
        <v>85.0</v>
      </c>
      <c r="B90" s="157"/>
      <c r="C90" s="157"/>
      <c r="D90" s="157"/>
      <c r="E90" s="157"/>
      <c r="F90" s="155"/>
      <c r="G90" s="165">
        <v>85.0</v>
      </c>
      <c r="H90" s="6"/>
      <c r="I90" s="6"/>
      <c r="J90" s="88" t="str">
        <f t="shared" ref="J90:K90" si="173">IF(B90="","",IF(LEFT(B90,FIND("_",B90,1)-1)="battle","",IF(LEFT(B90,FIND("_",B90,1)-1)="cup","",IF(LEFT(B90,FIND("_",B90,1)-1)="rate","",VALUE(LEFT(B90,FIND("_",B90,1)-1))))))</f>
        <v/>
      </c>
      <c r="K90" s="88" t="str">
        <f t="shared" si="173"/>
        <v/>
      </c>
      <c r="L90" s="88" t="str">
        <f t="shared" ref="L90:M90" si="174">IF(D90="","",IF(LEFT(D90,FIND("_",D90,1)-1)="battle","",IF(LEFT(D90,FIND("_",D90,1)-1)="cup","",VALUE(LEFT(D90,FIND("_",D90,1)-1)))))</f>
        <v/>
      </c>
      <c r="M90" s="88" t="str">
        <f t="shared" si="174"/>
        <v/>
      </c>
      <c r="N90" s="6"/>
      <c r="O90" s="165" t="str">
        <f t="shared" si="5"/>
        <v/>
      </c>
      <c r="P90" s="4" t="str">
        <f t="shared" si="6"/>
        <v/>
      </c>
      <c r="Q90" s="6">
        <f>IF(ISERROR(SMALL(Events!$D$10:$D$550,G90))=TRUE,"",IF(COUNTIF($Q$5:Q89,SMALL(Events!$D$10:$D$550,G90))&gt;0,"",SMALL(Events!$D$10:$D$550,G90)))</f>
        <v>1609</v>
      </c>
      <c r="R90" s="4" t="str">
        <f t="shared" si="7"/>
        <v/>
      </c>
      <c r="S90" s="6"/>
      <c r="T90" s="6"/>
      <c r="U90" s="168" t="str">
        <f t="shared" si="8"/>
        <v/>
      </c>
    </row>
    <row r="91">
      <c r="A91" s="2">
        <v>86.0</v>
      </c>
      <c r="B91" s="157"/>
      <c r="C91" s="157"/>
      <c r="D91" s="157"/>
      <c r="E91" s="157"/>
      <c r="F91" s="155"/>
      <c r="G91" s="165">
        <v>86.0</v>
      </c>
      <c r="H91" s="6"/>
      <c r="I91" s="6"/>
      <c r="J91" s="88" t="str">
        <f t="shared" ref="J91:K91" si="175">IF(B91="","",IF(LEFT(B91,FIND("_",B91,1)-1)="battle","",IF(LEFT(B91,FIND("_",B91,1)-1)="cup","",IF(LEFT(B91,FIND("_",B91,1)-1)="rate","",VALUE(LEFT(B91,FIND("_",B91,1)-1))))))</f>
        <v/>
      </c>
      <c r="K91" s="88" t="str">
        <f t="shared" si="175"/>
        <v/>
      </c>
      <c r="L91" s="88" t="str">
        <f t="shared" ref="L91:M91" si="176">IF(D91="","",IF(LEFT(D91,FIND("_",D91,1)-1)="battle","",IF(LEFT(D91,FIND("_",D91,1)-1)="cup","",VALUE(LEFT(D91,FIND("_",D91,1)-1)))))</f>
        <v/>
      </c>
      <c r="M91" s="88" t="str">
        <f t="shared" si="176"/>
        <v/>
      </c>
      <c r="N91" s="6"/>
      <c r="O91" s="165" t="str">
        <f t="shared" si="5"/>
        <v/>
      </c>
      <c r="P91" s="4" t="str">
        <f t="shared" si="6"/>
        <v/>
      </c>
      <c r="Q91" s="6">
        <f>IF(ISERROR(SMALL(Events!$D$10:$D$550,G91))=TRUE,"",IF(COUNTIF($Q$5:Q90,SMALL(Events!$D$10:$D$550,G91))&gt;0,"",SMALL(Events!$D$10:$D$550,G91)))</f>
        <v>1610</v>
      </c>
      <c r="R91" s="4" t="str">
        <f t="shared" si="7"/>
        <v/>
      </c>
      <c r="S91" s="6"/>
      <c r="T91" s="6"/>
      <c r="U91" s="168" t="str">
        <f t="shared" si="8"/>
        <v/>
      </c>
    </row>
    <row r="92">
      <c r="A92" s="2">
        <v>87.0</v>
      </c>
      <c r="B92" s="157"/>
      <c r="C92" s="157"/>
      <c r="D92" s="157"/>
      <c r="E92" s="157"/>
      <c r="F92" s="155"/>
      <c r="G92" s="165">
        <v>87.0</v>
      </c>
      <c r="H92" s="6"/>
      <c r="I92" s="6"/>
      <c r="J92" s="88" t="str">
        <f t="shared" ref="J92:K92" si="177">IF(B92="","",IF(LEFT(B92,FIND("_",B92,1)-1)="battle","",IF(LEFT(B92,FIND("_",B92,1)-1)="cup","",IF(LEFT(B92,FIND("_",B92,1)-1)="rate","",VALUE(LEFT(B92,FIND("_",B92,1)-1))))))</f>
        <v/>
      </c>
      <c r="K92" s="88" t="str">
        <f t="shared" si="177"/>
        <v/>
      </c>
      <c r="L92" s="88" t="str">
        <f t="shared" ref="L92:M92" si="178">IF(D92="","",IF(LEFT(D92,FIND("_",D92,1)-1)="battle","",IF(LEFT(D92,FIND("_",D92,1)-1)="cup","",VALUE(LEFT(D92,FIND("_",D92,1)-1)))))</f>
        <v/>
      </c>
      <c r="M92" s="88" t="str">
        <f t="shared" si="178"/>
        <v/>
      </c>
      <c r="N92" s="6"/>
      <c r="O92" s="165" t="str">
        <f t="shared" si="5"/>
        <v/>
      </c>
      <c r="P92" s="4" t="str">
        <f t="shared" si="6"/>
        <v/>
      </c>
      <c r="Q92" s="6">
        <f>IF(ISERROR(SMALL(Events!$D$10:$D$550,G92))=TRUE,"",IF(COUNTIF($Q$5:Q91,SMALL(Events!$D$10:$D$550,G92))&gt;0,"",SMALL(Events!$D$10:$D$550,G92)))</f>
        <v>1611</v>
      </c>
      <c r="R92" s="4" t="str">
        <f t="shared" si="7"/>
        <v/>
      </c>
      <c r="S92" s="6"/>
      <c r="T92" s="6"/>
      <c r="U92" s="168" t="str">
        <f t="shared" si="8"/>
        <v/>
      </c>
    </row>
    <row r="93">
      <c r="A93" s="2">
        <v>88.0</v>
      </c>
      <c r="B93" s="157"/>
      <c r="C93" s="157"/>
      <c r="D93" s="157"/>
      <c r="E93" s="157"/>
      <c r="F93" s="155"/>
      <c r="G93" s="165">
        <v>88.0</v>
      </c>
      <c r="H93" s="6"/>
      <c r="I93" s="6"/>
      <c r="J93" s="88" t="str">
        <f t="shared" ref="J93:K93" si="179">IF(B93="","",IF(LEFT(B93,FIND("_",B93,1)-1)="battle","",IF(LEFT(B93,FIND("_",B93,1)-1)="cup","",IF(LEFT(B93,FIND("_",B93,1)-1)="rate","",VALUE(LEFT(B93,FIND("_",B93,1)-1))))))</f>
        <v/>
      </c>
      <c r="K93" s="88" t="str">
        <f t="shared" si="179"/>
        <v/>
      </c>
      <c r="L93" s="88" t="str">
        <f t="shared" ref="L93:M93" si="180">IF(D93="","",IF(LEFT(D93,FIND("_",D93,1)-1)="battle","",IF(LEFT(D93,FIND("_",D93,1)-1)="cup","",VALUE(LEFT(D93,FIND("_",D93,1)-1)))))</f>
        <v/>
      </c>
      <c r="M93" s="88" t="str">
        <f t="shared" si="180"/>
        <v/>
      </c>
      <c r="N93" s="6"/>
      <c r="O93" s="165" t="str">
        <f t="shared" si="5"/>
        <v/>
      </c>
      <c r="P93" s="4" t="str">
        <f t="shared" si="6"/>
        <v/>
      </c>
      <c r="Q93" s="6">
        <f>IF(ISERROR(SMALL(Events!$D$10:$D$550,G93))=TRUE,"",IF(COUNTIF($Q$5:Q92,SMALL(Events!$D$10:$D$550,G93))&gt;0,"",SMALL(Events!$D$10:$D$550,G93)))</f>
        <v>1612</v>
      </c>
      <c r="R93" s="4" t="str">
        <f t="shared" si="7"/>
        <v/>
      </c>
      <c r="S93" s="6"/>
      <c r="T93" s="6"/>
      <c r="U93" s="168" t="str">
        <f t="shared" si="8"/>
        <v/>
      </c>
    </row>
    <row r="94">
      <c r="A94" s="2">
        <v>89.0</v>
      </c>
      <c r="B94" s="157"/>
      <c r="C94" s="157"/>
      <c r="D94" s="157"/>
      <c r="E94" s="157"/>
      <c r="F94" s="155"/>
      <c r="G94" s="165">
        <v>89.0</v>
      </c>
      <c r="H94" s="6"/>
      <c r="I94" s="6"/>
      <c r="J94" s="88" t="str">
        <f t="shared" ref="J94:K94" si="181">IF(B94="","",IF(LEFT(B94,FIND("_",B94,1)-1)="battle","",IF(LEFT(B94,FIND("_",B94,1)-1)="cup","",IF(LEFT(B94,FIND("_",B94,1)-1)="rate","",VALUE(LEFT(B94,FIND("_",B94,1)-1))))))</f>
        <v/>
      </c>
      <c r="K94" s="88" t="str">
        <f t="shared" si="181"/>
        <v/>
      </c>
      <c r="L94" s="88" t="str">
        <f t="shared" ref="L94:M94" si="182">IF(D94="","",IF(LEFT(D94,FIND("_",D94,1)-1)="battle","",IF(LEFT(D94,FIND("_",D94,1)-1)="cup","",VALUE(LEFT(D94,FIND("_",D94,1)-1)))))</f>
        <v/>
      </c>
      <c r="M94" s="88" t="str">
        <f t="shared" si="182"/>
        <v/>
      </c>
      <c r="N94" s="6"/>
      <c r="O94" s="165" t="str">
        <f t="shared" si="5"/>
        <v/>
      </c>
      <c r="P94" s="4" t="str">
        <f t="shared" si="6"/>
        <v/>
      </c>
      <c r="Q94" s="6">
        <f>IF(ISERROR(SMALL(Events!$D$10:$D$550,G94))=TRUE,"",IF(COUNTIF($Q$5:Q93,SMALL(Events!$D$10:$D$550,G94))&gt;0,"",SMALL(Events!$D$10:$D$550,G94)))</f>
        <v>1613</v>
      </c>
      <c r="R94" s="4" t="str">
        <f t="shared" si="7"/>
        <v/>
      </c>
      <c r="S94" s="6"/>
      <c r="T94" s="6"/>
      <c r="U94" s="168" t="str">
        <f t="shared" si="8"/>
        <v/>
      </c>
    </row>
    <row r="95">
      <c r="A95" s="2">
        <v>90.0</v>
      </c>
      <c r="B95" s="157"/>
      <c r="C95" s="157"/>
      <c r="D95" s="157"/>
      <c r="E95" s="157"/>
      <c r="F95" s="155"/>
      <c r="G95" s="165">
        <v>90.0</v>
      </c>
      <c r="H95" s="6"/>
      <c r="I95" s="6"/>
      <c r="J95" s="88" t="str">
        <f t="shared" ref="J95:K95" si="183">IF(B95="","",IF(LEFT(B95,FIND("_",B95,1)-1)="battle","",IF(LEFT(B95,FIND("_",B95,1)-1)="cup","",IF(LEFT(B95,FIND("_",B95,1)-1)="rate","",VALUE(LEFT(B95,FIND("_",B95,1)-1))))))</f>
        <v/>
      </c>
      <c r="K95" s="88" t="str">
        <f t="shared" si="183"/>
        <v/>
      </c>
      <c r="L95" s="88" t="str">
        <f t="shared" ref="L95:M95" si="184">IF(D95="","",IF(LEFT(D95,FIND("_",D95,1)-1)="battle","",IF(LEFT(D95,FIND("_",D95,1)-1)="cup","",VALUE(LEFT(D95,FIND("_",D95,1)-1)))))</f>
        <v/>
      </c>
      <c r="M95" s="88" t="str">
        <f t="shared" si="184"/>
        <v/>
      </c>
      <c r="N95" s="6"/>
      <c r="O95" s="165" t="str">
        <f t="shared" si="5"/>
        <v/>
      </c>
      <c r="P95" s="4" t="str">
        <f t="shared" si="6"/>
        <v/>
      </c>
      <c r="Q95" s="6">
        <f>IF(ISERROR(SMALL(Events!$D$10:$D$550,G95))=TRUE,"",IF(COUNTIF($Q$5:Q94,SMALL(Events!$D$10:$D$550,G95))&gt;0,"",SMALL(Events!$D$10:$D$550,G95)))</f>
        <v>1614</v>
      </c>
      <c r="R95" s="4" t="str">
        <f t="shared" si="7"/>
        <v/>
      </c>
      <c r="S95" s="6"/>
      <c r="T95" s="6"/>
      <c r="U95" s="168" t="str">
        <f t="shared" si="8"/>
        <v/>
      </c>
    </row>
    <row r="96">
      <c r="A96" s="2">
        <v>91.0</v>
      </c>
      <c r="B96" s="157"/>
      <c r="C96" s="157"/>
      <c r="D96" s="157"/>
      <c r="E96" s="157"/>
      <c r="F96" s="155"/>
      <c r="G96" s="165">
        <v>91.0</v>
      </c>
      <c r="H96" s="6"/>
      <c r="I96" s="6"/>
      <c r="J96" s="88" t="str">
        <f t="shared" ref="J96:K96" si="185">IF(B96="","",IF(LEFT(B96,FIND("_",B96,1)-1)="battle","",IF(LEFT(B96,FIND("_",B96,1)-1)="cup","",IF(LEFT(B96,FIND("_",B96,1)-1)="rate","",VALUE(LEFT(B96,FIND("_",B96,1)-1))))))</f>
        <v/>
      </c>
      <c r="K96" s="88" t="str">
        <f t="shared" si="185"/>
        <v/>
      </c>
      <c r="L96" s="88" t="str">
        <f t="shared" ref="L96:M96" si="186">IF(D96="","",IF(LEFT(D96,FIND("_",D96,1)-1)="battle","",IF(LEFT(D96,FIND("_",D96,1)-1)="cup","",VALUE(LEFT(D96,FIND("_",D96,1)-1)))))</f>
        <v/>
      </c>
      <c r="M96" s="88" t="str">
        <f t="shared" si="186"/>
        <v/>
      </c>
      <c r="N96" s="6"/>
      <c r="O96" s="165" t="str">
        <f t="shared" si="5"/>
        <v/>
      </c>
      <c r="P96" s="4" t="str">
        <f t="shared" si="6"/>
        <v/>
      </c>
      <c r="Q96" s="6">
        <f>IF(ISERROR(SMALL(Events!$D$10:$D$550,G96))=TRUE,"",IF(COUNTIF($Q$5:Q95,SMALL(Events!$D$10:$D$550,G96))&gt;0,"",SMALL(Events!$D$10:$D$550,G96)))</f>
        <v>1615</v>
      </c>
      <c r="R96" s="4" t="str">
        <f t="shared" si="7"/>
        <v/>
      </c>
      <c r="S96" s="6"/>
      <c r="T96" s="6"/>
      <c r="U96" s="168" t="str">
        <f t="shared" si="8"/>
        <v/>
      </c>
    </row>
    <row r="97">
      <c r="A97" s="2">
        <v>92.0</v>
      </c>
      <c r="B97" s="157"/>
      <c r="C97" s="157"/>
      <c r="D97" s="157"/>
      <c r="E97" s="157"/>
      <c r="F97" s="155"/>
      <c r="G97" s="165">
        <v>92.0</v>
      </c>
      <c r="H97" s="6"/>
      <c r="I97" s="6"/>
      <c r="J97" s="88" t="str">
        <f t="shared" ref="J97:K97" si="187">IF(B97="","",IF(LEFT(B97,FIND("_",B97,1)-1)="battle","",IF(LEFT(B97,FIND("_",B97,1)-1)="cup","",IF(LEFT(B97,FIND("_",B97,1)-1)="rate","",VALUE(LEFT(B97,FIND("_",B97,1)-1))))))</f>
        <v/>
      </c>
      <c r="K97" s="88" t="str">
        <f t="shared" si="187"/>
        <v/>
      </c>
      <c r="L97" s="88" t="str">
        <f t="shared" ref="L97:M97" si="188">IF(D97="","",IF(LEFT(D97,FIND("_",D97,1)-1)="battle","",IF(LEFT(D97,FIND("_",D97,1)-1)="cup","",VALUE(LEFT(D97,FIND("_",D97,1)-1)))))</f>
        <v/>
      </c>
      <c r="M97" s="88" t="str">
        <f t="shared" si="188"/>
        <v/>
      </c>
      <c r="N97" s="6"/>
      <c r="O97" s="165" t="str">
        <f t="shared" si="5"/>
        <v/>
      </c>
      <c r="P97" s="4" t="str">
        <f t="shared" si="6"/>
        <v/>
      </c>
      <c r="Q97" s="6">
        <f>IF(ISERROR(SMALL(Events!$D$10:$D$550,G97))=TRUE,"",IF(COUNTIF($Q$5:Q96,SMALL(Events!$D$10:$D$550,G97))&gt;0,"",SMALL(Events!$D$10:$D$550,G97)))</f>
        <v>1616</v>
      </c>
      <c r="R97" s="4" t="str">
        <f t="shared" si="7"/>
        <v/>
      </c>
      <c r="S97" s="6"/>
      <c r="T97" s="6"/>
      <c r="U97" s="168" t="str">
        <f t="shared" si="8"/>
        <v/>
      </c>
    </row>
    <row r="98">
      <c r="A98" s="2">
        <v>93.0</v>
      </c>
      <c r="B98" s="157"/>
      <c r="C98" s="157"/>
      <c r="D98" s="157"/>
      <c r="E98" s="157"/>
      <c r="F98" s="155"/>
      <c r="G98" s="165">
        <v>93.0</v>
      </c>
      <c r="H98" s="6"/>
      <c r="I98" s="6"/>
      <c r="J98" s="88" t="str">
        <f t="shared" ref="J98:K98" si="189">IF(B98="","",IF(LEFT(B98,FIND("_",B98,1)-1)="battle","",IF(LEFT(B98,FIND("_",B98,1)-1)="cup","",IF(LEFT(B98,FIND("_",B98,1)-1)="rate","",VALUE(LEFT(B98,FIND("_",B98,1)-1))))))</f>
        <v/>
      </c>
      <c r="K98" s="88" t="str">
        <f t="shared" si="189"/>
        <v/>
      </c>
      <c r="L98" s="88" t="str">
        <f t="shared" ref="L98:M98" si="190">IF(D98="","",IF(LEFT(D98,FIND("_",D98,1)-1)="battle","",IF(LEFT(D98,FIND("_",D98,1)-1)="cup","",VALUE(LEFT(D98,FIND("_",D98,1)-1)))))</f>
        <v/>
      </c>
      <c r="M98" s="88" t="str">
        <f t="shared" si="190"/>
        <v/>
      </c>
      <c r="N98" s="6"/>
      <c r="O98" s="165" t="str">
        <f t="shared" si="5"/>
        <v/>
      </c>
      <c r="P98" s="4" t="str">
        <f t="shared" si="6"/>
        <v/>
      </c>
      <c r="Q98" s="6">
        <f>IF(ISERROR(SMALL(Events!$D$10:$D$550,G98))=TRUE,"",IF(COUNTIF($Q$5:Q97,SMALL(Events!$D$10:$D$550,G98))&gt;0,"",SMALL(Events!$D$10:$D$550,G98)))</f>
        <v>1617</v>
      </c>
      <c r="R98" s="4" t="str">
        <f t="shared" si="7"/>
        <v/>
      </c>
      <c r="S98" s="6"/>
      <c r="T98" s="6"/>
      <c r="U98" s="168" t="str">
        <f t="shared" si="8"/>
        <v/>
      </c>
    </row>
    <row r="99">
      <c r="A99" s="2">
        <v>94.0</v>
      </c>
      <c r="B99" s="157"/>
      <c r="C99" s="157"/>
      <c r="D99" s="157"/>
      <c r="E99" s="157"/>
      <c r="F99" s="155"/>
      <c r="G99" s="165">
        <v>94.0</v>
      </c>
      <c r="H99" s="6"/>
      <c r="I99" s="6"/>
      <c r="J99" s="88" t="str">
        <f t="shared" ref="J99:K99" si="191">IF(B99="","",IF(LEFT(B99,FIND("_",B99,1)-1)="battle","",IF(LEFT(B99,FIND("_",B99,1)-1)="cup","",IF(LEFT(B99,FIND("_",B99,1)-1)="rate","",VALUE(LEFT(B99,FIND("_",B99,1)-1))))))</f>
        <v/>
      </c>
      <c r="K99" s="88" t="str">
        <f t="shared" si="191"/>
        <v/>
      </c>
      <c r="L99" s="88" t="str">
        <f t="shared" ref="L99:M99" si="192">IF(D99="","",IF(LEFT(D99,FIND("_",D99,1)-1)="battle","",IF(LEFT(D99,FIND("_",D99,1)-1)="cup","",VALUE(LEFT(D99,FIND("_",D99,1)-1)))))</f>
        <v/>
      </c>
      <c r="M99" s="88" t="str">
        <f t="shared" si="192"/>
        <v/>
      </c>
      <c r="N99" s="6"/>
      <c r="O99" s="165" t="str">
        <f t="shared" si="5"/>
        <v/>
      </c>
      <c r="P99" s="4" t="str">
        <f t="shared" si="6"/>
        <v/>
      </c>
      <c r="Q99" s="6">
        <f>IF(ISERROR(SMALL(Events!$D$10:$D$550,G99))=TRUE,"",IF(COUNTIF($Q$5:Q98,SMALL(Events!$D$10:$D$550,G99))&gt;0,"",SMALL(Events!$D$10:$D$550,G99)))</f>
        <v>2040</v>
      </c>
      <c r="R99" s="4" t="str">
        <f t="shared" si="7"/>
        <v/>
      </c>
      <c r="S99" s="6"/>
      <c r="T99" s="6"/>
      <c r="U99" s="168" t="str">
        <f t="shared" si="8"/>
        <v/>
      </c>
    </row>
    <row r="100">
      <c r="A100" s="2">
        <v>95.0</v>
      </c>
      <c r="B100" s="157"/>
      <c r="C100" s="157"/>
      <c r="D100" s="157"/>
      <c r="E100" s="157"/>
      <c r="F100" s="155"/>
      <c r="G100" s="165">
        <v>95.0</v>
      </c>
      <c r="H100" s="6"/>
      <c r="I100" s="6"/>
      <c r="J100" s="88" t="str">
        <f t="shared" ref="J100:K100" si="193">IF(B100="","",IF(LEFT(B100,FIND("_",B100,1)-1)="battle","",IF(LEFT(B100,FIND("_",B100,1)-1)="cup","",IF(LEFT(B100,FIND("_",B100,1)-1)="rate","",VALUE(LEFT(B100,FIND("_",B100,1)-1))))))</f>
        <v/>
      </c>
      <c r="K100" s="88" t="str">
        <f t="shared" si="193"/>
        <v/>
      </c>
      <c r="L100" s="88" t="str">
        <f t="shared" ref="L100:M100" si="194">IF(D100="","",IF(LEFT(D100,FIND("_",D100,1)-1)="battle","",IF(LEFT(D100,FIND("_",D100,1)-1)="cup","",VALUE(LEFT(D100,FIND("_",D100,1)-1)))))</f>
        <v/>
      </c>
      <c r="M100" s="88" t="str">
        <f t="shared" si="194"/>
        <v/>
      </c>
      <c r="N100" s="6"/>
      <c r="O100" s="165" t="str">
        <f t="shared" si="5"/>
        <v/>
      </c>
      <c r="P100" s="4" t="str">
        <f t="shared" si="6"/>
        <v/>
      </c>
      <c r="Q100" s="6">
        <f>IF(ISERROR(SMALL(Events!$D$10:$D$550,G100))=TRUE,"",IF(COUNTIF($Q$5:Q99,SMALL(Events!$D$10:$D$550,G100))&gt;0,"",SMALL(Events!$D$10:$D$550,G100)))</f>
        <v>2041</v>
      </c>
      <c r="R100" s="4" t="str">
        <f t="shared" si="7"/>
        <v/>
      </c>
      <c r="S100" s="6"/>
      <c r="T100" s="6"/>
      <c r="U100" s="168" t="str">
        <f t="shared" si="8"/>
        <v/>
      </c>
    </row>
    <row r="101">
      <c r="A101" s="2">
        <v>96.0</v>
      </c>
      <c r="B101" s="157"/>
      <c r="C101" s="157"/>
      <c r="D101" s="157"/>
      <c r="E101" s="157"/>
      <c r="F101" s="155"/>
      <c r="G101" s="165">
        <v>96.0</v>
      </c>
      <c r="H101" s="6"/>
      <c r="I101" s="6"/>
      <c r="J101" s="88" t="str">
        <f t="shared" ref="J101:K101" si="195">IF(B101="","",IF(LEFT(B101,FIND("_",B101,1)-1)="battle","",IF(LEFT(B101,FIND("_",B101,1)-1)="cup","",IF(LEFT(B101,FIND("_",B101,1)-1)="rate","",VALUE(LEFT(B101,FIND("_",B101,1)-1))))))</f>
        <v/>
      </c>
      <c r="K101" s="88" t="str">
        <f t="shared" si="195"/>
        <v/>
      </c>
      <c r="L101" s="88" t="str">
        <f t="shared" ref="L101:M101" si="196">IF(D101="","",IF(LEFT(D101,FIND("_",D101,1)-1)="battle","",IF(LEFT(D101,FIND("_",D101,1)-1)="cup","",VALUE(LEFT(D101,FIND("_",D101,1)-1)))))</f>
        <v/>
      </c>
      <c r="M101" s="88" t="str">
        <f t="shared" si="196"/>
        <v/>
      </c>
      <c r="N101" s="6"/>
      <c r="O101" s="165" t="str">
        <f t="shared" si="5"/>
        <v/>
      </c>
      <c r="P101" s="4" t="str">
        <f t="shared" si="6"/>
        <v/>
      </c>
      <c r="Q101" s="6">
        <f>IF(ISERROR(SMALL(Events!$D$10:$D$550,G101))=TRUE,"",IF(COUNTIF($Q$5:Q100,SMALL(Events!$D$10:$D$550,G101))&gt;0,"",SMALL(Events!$D$10:$D$550,G101)))</f>
        <v>2042</v>
      </c>
      <c r="R101" s="4" t="str">
        <f t="shared" si="7"/>
        <v/>
      </c>
      <c r="S101" s="6"/>
      <c r="T101" s="6"/>
      <c r="U101" s="168" t="str">
        <f t="shared" si="8"/>
        <v/>
      </c>
    </row>
    <row r="102">
      <c r="A102" s="2">
        <v>97.0</v>
      </c>
      <c r="B102" s="157"/>
      <c r="C102" s="157"/>
      <c r="D102" s="157"/>
      <c r="E102" s="157"/>
      <c r="F102" s="155"/>
      <c r="G102" s="165">
        <v>97.0</v>
      </c>
      <c r="H102" s="6"/>
      <c r="I102" s="6"/>
      <c r="J102" s="88" t="str">
        <f t="shared" ref="J102:K102" si="197">IF(B102="","",IF(LEFT(B102,FIND("_",B102,1)-1)="battle","",IF(LEFT(B102,FIND("_",B102,1)-1)="cup","",IF(LEFT(B102,FIND("_",B102,1)-1)="rate","",VALUE(LEFT(B102,FIND("_",B102,1)-1))))))</f>
        <v/>
      </c>
      <c r="K102" s="88" t="str">
        <f t="shared" si="197"/>
        <v/>
      </c>
      <c r="L102" s="88" t="str">
        <f t="shared" ref="L102:M102" si="198">IF(D102="","",IF(LEFT(D102,FIND("_",D102,1)-1)="battle","",IF(LEFT(D102,FIND("_",D102,1)-1)="cup","",VALUE(LEFT(D102,FIND("_",D102,1)-1)))))</f>
        <v/>
      </c>
      <c r="M102" s="88" t="str">
        <f t="shared" si="198"/>
        <v/>
      </c>
      <c r="N102" s="6"/>
      <c r="O102" s="165" t="str">
        <f t="shared" si="5"/>
        <v/>
      </c>
      <c r="P102" s="4" t="str">
        <f t="shared" si="6"/>
        <v/>
      </c>
      <c r="Q102" s="6">
        <f>IF(ISERROR(SMALL(Events!$D$10:$D$550,G102))=TRUE,"",IF(COUNTIF($Q$5:Q101,SMALL(Events!$D$10:$D$550,G102))&gt;0,"",SMALL(Events!$D$10:$D$550,G102)))</f>
        <v>2043</v>
      </c>
      <c r="R102" s="4" t="str">
        <f t="shared" si="7"/>
        <v/>
      </c>
      <c r="S102" s="6"/>
      <c r="T102" s="6"/>
      <c r="U102" s="168" t="str">
        <f t="shared" si="8"/>
        <v/>
      </c>
    </row>
    <row r="103">
      <c r="A103" s="2">
        <v>98.0</v>
      </c>
      <c r="B103" s="157"/>
      <c r="C103" s="157"/>
      <c r="D103" s="157"/>
      <c r="E103" s="157"/>
      <c r="F103" s="155"/>
      <c r="G103" s="165">
        <v>98.0</v>
      </c>
      <c r="H103" s="6"/>
      <c r="I103" s="6"/>
      <c r="J103" s="88" t="str">
        <f t="shared" ref="J103:K103" si="199">IF(B103="","",IF(LEFT(B103,FIND("_",B103,1)-1)="battle","",IF(LEFT(B103,FIND("_",B103,1)-1)="cup","",IF(LEFT(B103,FIND("_",B103,1)-1)="rate","",VALUE(LEFT(B103,FIND("_",B103,1)-1))))))</f>
        <v/>
      </c>
      <c r="K103" s="88" t="str">
        <f t="shared" si="199"/>
        <v/>
      </c>
      <c r="L103" s="88" t="str">
        <f t="shared" ref="L103:M103" si="200">IF(D103="","",IF(LEFT(D103,FIND("_",D103,1)-1)="battle","",IF(LEFT(D103,FIND("_",D103,1)-1)="cup","",VALUE(LEFT(D103,FIND("_",D103,1)-1)))))</f>
        <v/>
      </c>
      <c r="M103" s="88" t="str">
        <f t="shared" si="200"/>
        <v/>
      </c>
      <c r="N103" s="6"/>
      <c r="O103" s="165" t="str">
        <f t="shared" si="5"/>
        <v/>
      </c>
      <c r="P103" s="4" t="str">
        <f t="shared" si="6"/>
        <v/>
      </c>
      <c r="Q103" s="6">
        <f>IF(ISERROR(SMALL(Events!$D$10:$D$550,G103))=TRUE,"",IF(COUNTIF($Q$5:Q102,SMALL(Events!$D$10:$D$550,G103))&gt;0,"",SMALL(Events!$D$10:$D$550,G103)))</f>
        <v>2044</v>
      </c>
      <c r="R103" s="4" t="str">
        <f t="shared" si="7"/>
        <v/>
      </c>
      <c r="S103" s="6"/>
      <c r="T103" s="6"/>
      <c r="U103" s="168" t="str">
        <f t="shared" si="8"/>
        <v/>
      </c>
    </row>
    <row r="104">
      <c r="A104" s="2">
        <v>99.0</v>
      </c>
      <c r="B104" s="157"/>
      <c r="C104" s="157"/>
      <c r="D104" s="157"/>
      <c r="E104" s="157"/>
      <c r="F104" s="155"/>
      <c r="G104" s="165">
        <v>99.0</v>
      </c>
      <c r="H104" s="6"/>
      <c r="I104" s="6"/>
      <c r="J104" s="88" t="str">
        <f t="shared" ref="J104:K104" si="201">IF(B104="","",IF(LEFT(B104,FIND("_",B104,1)-1)="battle","",IF(LEFT(B104,FIND("_",B104,1)-1)="cup","",IF(LEFT(B104,FIND("_",B104,1)-1)="rate","",VALUE(LEFT(B104,FIND("_",B104,1)-1))))))</f>
        <v/>
      </c>
      <c r="K104" s="88" t="str">
        <f t="shared" si="201"/>
        <v/>
      </c>
      <c r="L104" s="88" t="str">
        <f t="shared" ref="L104:M104" si="202">IF(D104="","",IF(LEFT(D104,FIND("_",D104,1)-1)="battle","",IF(LEFT(D104,FIND("_",D104,1)-1)="cup","",VALUE(LEFT(D104,FIND("_",D104,1)-1)))))</f>
        <v/>
      </c>
      <c r="M104" s="88" t="str">
        <f t="shared" si="202"/>
        <v/>
      </c>
      <c r="N104" s="6"/>
      <c r="O104" s="165" t="str">
        <f t="shared" si="5"/>
        <v/>
      </c>
      <c r="P104" s="4" t="str">
        <f t="shared" si="6"/>
        <v/>
      </c>
      <c r="Q104" s="6">
        <f>IF(ISERROR(SMALL(Events!$D$10:$D$550,G104))=TRUE,"",IF(COUNTIF($Q$5:Q103,SMALL(Events!$D$10:$D$550,G104))&gt;0,"",SMALL(Events!$D$10:$D$550,G104)))</f>
        <v>2045</v>
      </c>
      <c r="R104" s="4" t="str">
        <f t="shared" si="7"/>
        <v/>
      </c>
      <c r="S104" s="6"/>
      <c r="T104" s="6"/>
      <c r="U104" s="168" t="str">
        <f t="shared" si="8"/>
        <v/>
      </c>
    </row>
    <row r="105">
      <c r="A105" s="2">
        <v>100.0</v>
      </c>
      <c r="B105" s="157"/>
      <c r="C105" s="157"/>
      <c r="D105" s="157"/>
      <c r="E105" s="157"/>
      <c r="F105" s="155"/>
      <c r="G105" s="165">
        <v>100.0</v>
      </c>
      <c r="H105" s="6"/>
      <c r="I105" s="6"/>
      <c r="J105" s="88" t="str">
        <f t="shared" ref="J105:K105" si="203">IF(B105="","",IF(LEFT(B105,FIND("_",B105,1)-1)="battle","",IF(LEFT(B105,FIND("_",B105,1)-1)="cup","",IF(LEFT(B105,FIND("_",B105,1)-1)="rate","",VALUE(LEFT(B105,FIND("_",B105,1)-1))))))</f>
        <v/>
      </c>
      <c r="K105" s="88" t="str">
        <f t="shared" si="203"/>
        <v/>
      </c>
      <c r="L105" s="88" t="str">
        <f t="shared" ref="L105:M105" si="204">IF(D105="","",IF(LEFT(D105,FIND("_",D105,1)-1)="battle","",IF(LEFT(D105,FIND("_",D105,1)-1)="cup","",VALUE(LEFT(D105,FIND("_",D105,1)-1)))))</f>
        <v/>
      </c>
      <c r="M105" s="88" t="str">
        <f t="shared" si="204"/>
        <v/>
      </c>
      <c r="N105" s="6"/>
      <c r="O105" s="165" t="str">
        <f t="shared" si="5"/>
        <v/>
      </c>
      <c r="P105" s="4" t="str">
        <f t="shared" si="6"/>
        <v/>
      </c>
      <c r="Q105" s="6">
        <f>IF(ISERROR(SMALL(Events!$D$10:$D$550,G105))=TRUE,"",IF(COUNTIF($Q$5:Q104,SMALL(Events!$D$10:$D$550,G105))&gt;0,"",SMALL(Events!$D$10:$D$550,G105)))</f>
        <v>2046</v>
      </c>
      <c r="R105" s="4" t="str">
        <f t="shared" si="7"/>
        <v/>
      </c>
      <c r="S105" s="6"/>
      <c r="T105" s="6"/>
      <c r="U105" s="168" t="str">
        <f t="shared" si="8"/>
        <v/>
      </c>
    </row>
    <row r="106">
      <c r="A106" s="2">
        <v>101.0</v>
      </c>
      <c r="B106" s="157"/>
      <c r="C106" s="157"/>
      <c r="D106" s="157"/>
      <c r="E106" s="157"/>
      <c r="F106" s="155"/>
      <c r="G106" s="165">
        <v>101.0</v>
      </c>
      <c r="H106" s="6"/>
      <c r="I106" s="6"/>
      <c r="J106" s="88" t="str">
        <f t="shared" ref="J106:K106" si="205">IF(B106="","",IF(LEFT(B106,FIND("_",B106,1)-1)="battle","",IF(LEFT(B106,FIND("_",B106,1)-1)="cup","",IF(LEFT(B106,FIND("_",B106,1)-1)="rate","",VALUE(LEFT(B106,FIND("_",B106,1)-1))))))</f>
        <v/>
      </c>
      <c r="K106" s="88" t="str">
        <f t="shared" si="205"/>
        <v/>
      </c>
      <c r="L106" s="88" t="str">
        <f t="shared" ref="L106:M106" si="206">IF(D106="","",IF(LEFT(D106,FIND("_",D106,1)-1)="battle","",IF(LEFT(D106,FIND("_",D106,1)-1)="cup","",VALUE(LEFT(D106,FIND("_",D106,1)-1)))))</f>
        <v/>
      </c>
      <c r="M106" s="88" t="str">
        <f t="shared" si="206"/>
        <v/>
      </c>
      <c r="N106" s="6"/>
      <c r="O106" s="165" t="str">
        <f t="shared" si="5"/>
        <v/>
      </c>
      <c r="P106" s="4" t="str">
        <f t="shared" si="6"/>
        <v/>
      </c>
      <c r="Q106" s="6">
        <f>IF(ISERROR(SMALL(Events!$D$10:$D$550,G106))=TRUE,"",IF(COUNTIF($Q$5:Q105,SMALL(Events!$D$10:$D$550,G106))&gt;0,"",SMALL(Events!$D$10:$D$550,G106)))</f>
        <v>2047</v>
      </c>
      <c r="R106" s="4" t="str">
        <f t="shared" si="7"/>
        <v/>
      </c>
      <c r="S106" s="6"/>
      <c r="T106" s="6"/>
      <c r="U106" s="168" t="str">
        <f t="shared" si="8"/>
        <v/>
      </c>
    </row>
    <row r="107">
      <c r="A107" s="2">
        <v>102.0</v>
      </c>
      <c r="B107" s="157"/>
      <c r="C107" s="157"/>
      <c r="D107" s="157"/>
      <c r="E107" s="157"/>
      <c r="F107" s="155"/>
      <c r="G107" s="165">
        <v>102.0</v>
      </c>
      <c r="H107" s="6"/>
      <c r="I107" s="6"/>
      <c r="J107" s="88" t="str">
        <f t="shared" ref="J107:K107" si="207">IF(B107="","",IF(LEFT(B107,FIND("_",B107,1)-1)="battle","",IF(LEFT(B107,FIND("_",B107,1)-1)="cup","",IF(LEFT(B107,FIND("_",B107,1)-1)="rate","",VALUE(LEFT(B107,FIND("_",B107,1)-1))))))</f>
        <v/>
      </c>
      <c r="K107" s="88" t="str">
        <f t="shared" si="207"/>
        <v/>
      </c>
      <c r="L107" s="88" t="str">
        <f t="shared" ref="L107:M107" si="208">IF(D107="","",IF(LEFT(D107,FIND("_",D107,1)-1)="battle","",IF(LEFT(D107,FIND("_",D107,1)-1)="cup","",VALUE(LEFT(D107,FIND("_",D107,1)-1)))))</f>
        <v/>
      </c>
      <c r="M107" s="88" t="str">
        <f t="shared" si="208"/>
        <v/>
      </c>
      <c r="N107" s="6"/>
      <c r="O107" s="165" t="str">
        <f t="shared" si="5"/>
        <v/>
      </c>
      <c r="P107" s="4" t="str">
        <f t="shared" si="6"/>
        <v/>
      </c>
      <c r="Q107" s="6" t="str">
        <f>IF(ISERROR(SMALL(Events!$D$10:$D$550,G107))=TRUE,"",IF(COUNTIF($Q$5:Q106,SMALL(Events!$D$10:$D$550,G107))&gt;0,"",SMALL(Events!$D$10:$D$550,G107)))</f>
        <v/>
      </c>
      <c r="R107" s="4" t="str">
        <f t="shared" si="7"/>
        <v/>
      </c>
      <c r="S107" s="6"/>
      <c r="T107" s="6"/>
      <c r="U107" s="168" t="str">
        <f t="shared" si="8"/>
        <v/>
      </c>
    </row>
    <row r="108">
      <c r="A108" s="2">
        <v>103.0</v>
      </c>
      <c r="B108" s="157"/>
      <c r="C108" s="157"/>
      <c r="D108" s="157"/>
      <c r="E108" s="157"/>
      <c r="F108" s="155"/>
      <c r="G108" s="165">
        <v>103.0</v>
      </c>
      <c r="H108" s="6"/>
      <c r="I108" s="6"/>
      <c r="J108" s="88" t="str">
        <f t="shared" ref="J108:K108" si="209">IF(B108="","",IF(LEFT(B108,FIND("_",B108,1)-1)="battle","",IF(LEFT(B108,FIND("_",B108,1)-1)="cup","",IF(LEFT(B108,FIND("_",B108,1)-1)="rate","",VALUE(LEFT(B108,FIND("_",B108,1)-1))))))</f>
        <v/>
      </c>
      <c r="K108" s="88" t="str">
        <f t="shared" si="209"/>
        <v/>
      </c>
      <c r="L108" s="88" t="str">
        <f t="shared" ref="L108:M108" si="210">IF(D108="","",IF(LEFT(D108,FIND("_",D108,1)-1)="battle","",IF(LEFT(D108,FIND("_",D108,1)-1)="cup","",VALUE(LEFT(D108,FIND("_",D108,1)-1)))))</f>
        <v/>
      </c>
      <c r="M108" s="88" t="str">
        <f t="shared" si="210"/>
        <v/>
      </c>
      <c r="N108" s="6"/>
      <c r="O108" s="165" t="str">
        <f t="shared" si="5"/>
        <v/>
      </c>
      <c r="P108" s="4" t="str">
        <f t="shared" si="6"/>
        <v/>
      </c>
      <c r="Q108" s="6" t="str">
        <f>IF(ISERROR(SMALL(Events!$D$10:$D$550,G108))=TRUE,"",IF(COUNTIF($Q$5:Q107,SMALL(Events!$D$10:$D$550,G108))&gt;0,"",SMALL(Events!$D$10:$D$550,G108)))</f>
        <v/>
      </c>
      <c r="R108" s="4" t="str">
        <f t="shared" si="7"/>
        <v/>
      </c>
      <c r="S108" s="6"/>
      <c r="T108" s="6"/>
      <c r="U108" s="168" t="str">
        <f t="shared" si="8"/>
        <v/>
      </c>
    </row>
    <row r="109">
      <c r="A109" s="2">
        <v>104.0</v>
      </c>
      <c r="B109" s="157"/>
      <c r="C109" s="157"/>
      <c r="D109" s="157"/>
      <c r="E109" s="157"/>
      <c r="F109" s="155"/>
      <c r="G109" s="165">
        <v>104.0</v>
      </c>
      <c r="H109" s="6"/>
      <c r="I109" s="6"/>
      <c r="J109" s="88" t="str">
        <f t="shared" ref="J109:K109" si="211">IF(B109="","",IF(LEFT(B109,FIND("_",B109,1)-1)="battle","",IF(LEFT(B109,FIND("_",B109,1)-1)="cup","",IF(LEFT(B109,FIND("_",B109,1)-1)="rate","",VALUE(LEFT(B109,FIND("_",B109,1)-1))))))</f>
        <v/>
      </c>
      <c r="K109" s="88" t="str">
        <f t="shared" si="211"/>
        <v/>
      </c>
      <c r="L109" s="88" t="str">
        <f t="shared" ref="L109:M109" si="212">IF(D109="","",IF(LEFT(D109,FIND("_",D109,1)-1)="battle","",IF(LEFT(D109,FIND("_",D109,1)-1)="cup","",VALUE(LEFT(D109,FIND("_",D109,1)-1)))))</f>
        <v/>
      </c>
      <c r="M109" s="88" t="str">
        <f t="shared" si="212"/>
        <v/>
      </c>
      <c r="N109" s="6"/>
      <c r="O109" s="165" t="str">
        <f t="shared" si="5"/>
        <v/>
      </c>
      <c r="P109" s="4" t="str">
        <f t="shared" si="6"/>
        <v/>
      </c>
      <c r="Q109" s="6" t="str">
        <f>IF(ISERROR(SMALL(Events!$D$10:$D$550,G109))=TRUE,"",IF(COUNTIF($Q$5:Q108,SMALL(Events!$D$10:$D$550,G109))&gt;0,"",SMALL(Events!$D$10:$D$550,G109)))</f>
        <v/>
      </c>
      <c r="R109" s="4" t="str">
        <f t="shared" si="7"/>
        <v/>
      </c>
      <c r="S109" s="6"/>
      <c r="T109" s="6"/>
      <c r="U109" s="168" t="str">
        <f t="shared" si="8"/>
        <v/>
      </c>
    </row>
    <row r="110">
      <c r="A110" s="2">
        <v>105.0</v>
      </c>
      <c r="B110" s="157"/>
      <c r="C110" s="157"/>
      <c r="D110" s="157"/>
      <c r="E110" s="157"/>
      <c r="F110" s="155"/>
      <c r="G110" s="165">
        <v>105.0</v>
      </c>
      <c r="H110" s="6"/>
      <c r="I110" s="6"/>
      <c r="J110" s="88" t="str">
        <f t="shared" ref="J110:K110" si="213">IF(B110="","",IF(LEFT(B110,FIND("_",B110,1)-1)="battle","",IF(LEFT(B110,FIND("_",B110,1)-1)="cup","",IF(LEFT(B110,FIND("_",B110,1)-1)="rate","",VALUE(LEFT(B110,FIND("_",B110,1)-1))))))</f>
        <v/>
      </c>
      <c r="K110" s="88" t="str">
        <f t="shared" si="213"/>
        <v/>
      </c>
      <c r="L110" s="88" t="str">
        <f t="shared" ref="L110:M110" si="214">IF(D110="","",IF(LEFT(D110,FIND("_",D110,1)-1)="battle","",IF(LEFT(D110,FIND("_",D110,1)-1)="cup","",VALUE(LEFT(D110,FIND("_",D110,1)-1)))))</f>
        <v/>
      </c>
      <c r="M110" s="88" t="str">
        <f t="shared" si="214"/>
        <v/>
      </c>
      <c r="N110" s="6"/>
      <c r="O110" s="165" t="str">
        <f t="shared" si="5"/>
        <v/>
      </c>
      <c r="P110" s="4" t="str">
        <f t="shared" si="6"/>
        <v/>
      </c>
      <c r="Q110" s="6" t="str">
        <f>IF(ISERROR(SMALL(Events!$D$10:$D$550,G110))=TRUE,"",IF(COUNTIF($Q$5:Q109,SMALL(Events!$D$10:$D$550,G110))&gt;0,"",SMALL(Events!$D$10:$D$550,G110)))</f>
        <v/>
      </c>
      <c r="R110" s="4" t="str">
        <f t="shared" si="7"/>
        <v/>
      </c>
      <c r="S110" s="6"/>
      <c r="T110" s="6"/>
      <c r="U110" s="168" t="str">
        <f t="shared" si="8"/>
        <v/>
      </c>
    </row>
    <row r="111">
      <c r="A111" s="2">
        <v>106.0</v>
      </c>
      <c r="B111" s="157"/>
      <c r="C111" s="157"/>
      <c r="D111" s="157"/>
      <c r="E111" s="157"/>
      <c r="F111" s="155"/>
      <c r="G111" s="165">
        <v>106.0</v>
      </c>
      <c r="H111" s="6"/>
      <c r="I111" s="6"/>
      <c r="J111" s="88" t="str">
        <f t="shared" ref="J111:K111" si="215">IF(B111="","",IF(LEFT(B111,FIND("_",B111,1)-1)="battle","",IF(LEFT(B111,FIND("_",B111,1)-1)="cup","",IF(LEFT(B111,FIND("_",B111,1)-1)="rate","",VALUE(LEFT(B111,FIND("_",B111,1)-1))))))</f>
        <v/>
      </c>
      <c r="K111" s="88" t="str">
        <f t="shared" si="215"/>
        <v/>
      </c>
      <c r="L111" s="88" t="str">
        <f t="shared" ref="L111:M111" si="216">IF(D111="","",IF(LEFT(D111,FIND("_",D111,1)-1)="battle","",IF(LEFT(D111,FIND("_",D111,1)-1)="cup","",VALUE(LEFT(D111,FIND("_",D111,1)-1)))))</f>
        <v/>
      </c>
      <c r="M111" s="88" t="str">
        <f t="shared" si="216"/>
        <v/>
      </c>
      <c r="N111" s="6"/>
      <c r="O111" s="165" t="str">
        <f t="shared" si="5"/>
        <v/>
      </c>
      <c r="P111" s="4" t="str">
        <f t="shared" si="6"/>
        <v/>
      </c>
      <c r="Q111" s="6" t="str">
        <f>IF(ISERROR(SMALL(Events!$D$10:$D$550,G111))=TRUE,"",IF(COUNTIF($Q$5:Q110,SMALL(Events!$D$10:$D$550,G111))&gt;0,"",SMALL(Events!$D$10:$D$550,G111)))</f>
        <v/>
      </c>
      <c r="R111" s="4" t="str">
        <f t="shared" si="7"/>
        <v/>
      </c>
      <c r="S111" s="6"/>
      <c r="T111" s="6"/>
      <c r="U111" s="168" t="str">
        <f t="shared" si="8"/>
        <v/>
      </c>
    </row>
    <row r="112">
      <c r="A112" s="2">
        <v>107.0</v>
      </c>
      <c r="B112" s="157"/>
      <c r="C112" s="157"/>
      <c r="D112" s="157"/>
      <c r="E112" s="157"/>
      <c r="F112" s="155"/>
      <c r="G112" s="165">
        <v>107.0</v>
      </c>
      <c r="H112" s="6"/>
      <c r="I112" s="6"/>
      <c r="J112" s="88" t="str">
        <f t="shared" ref="J112:K112" si="217">IF(B112="","",IF(LEFT(B112,FIND("_",B112,1)-1)="battle","",IF(LEFT(B112,FIND("_",B112,1)-1)="cup","",IF(LEFT(B112,FIND("_",B112,1)-1)="rate","",VALUE(LEFT(B112,FIND("_",B112,1)-1))))))</f>
        <v/>
      </c>
      <c r="K112" s="88" t="str">
        <f t="shared" si="217"/>
        <v/>
      </c>
      <c r="L112" s="88" t="str">
        <f t="shared" ref="L112:M112" si="218">IF(D112="","",IF(LEFT(D112,FIND("_",D112,1)-1)="battle","",IF(LEFT(D112,FIND("_",D112,1)-1)="cup","",VALUE(LEFT(D112,FIND("_",D112,1)-1)))))</f>
        <v/>
      </c>
      <c r="M112" s="88" t="str">
        <f t="shared" si="218"/>
        <v/>
      </c>
      <c r="N112" s="6"/>
      <c r="O112" s="165" t="str">
        <f t="shared" si="5"/>
        <v/>
      </c>
      <c r="P112" s="4" t="str">
        <f t="shared" si="6"/>
        <v/>
      </c>
      <c r="Q112" s="6" t="str">
        <f>IF(ISERROR(SMALL(Events!$D$10:$D$550,G112))=TRUE,"",IF(COUNTIF($Q$5:Q111,SMALL(Events!$D$10:$D$550,G112))&gt;0,"",SMALL(Events!$D$10:$D$550,G112)))</f>
        <v/>
      </c>
      <c r="R112" s="4" t="str">
        <f t="shared" si="7"/>
        <v/>
      </c>
      <c r="S112" s="6"/>
      <c r="T112" s="6"/>
      <c r="U112" s="168" t="str">
        <f t="shared" si="8"/>
        <v/>
      </c>
    </row>
    <row r="113">
      <c r="A113" s="2">
        <v>108.0</v>
      </c>
      <c r="B113" s="157"/>
      <c r="C113" s="157"/>
      <c r="D113" s="157"/>
      <c r="E113" s="157"/>
      <c r="F113" s="155"/>
      <c r="G113" s="165">
        <v>108.0</v>
      </c>
      <c r="H113" s="6"/>
      <c r="I113" s="6"/>
      <c r="J113" s="88" t="str">
        <f t="shared" ref="J113:K113" si="219">IF(B113="","",IF(LEFT(B113,FIND("_",B113,1)-1)="battle","",IF(LEFT(B113,FIND("_",B113,1)-1)="cup","",IF(LEFT(B113,FIND("_",B113,1)-1)="rate","",VALUE(LEFT(B113,FIND("_",B113,1)-1))))))</f>
        <v/>
      </c>
      <c r="K113" s="88" t="str">
        <f t="shared" si="219"/>
        <v/>
      </c>
      <c r="L113" s="88" t="str">
        <f t="shared" ref="L113:M113" si="220">IF(D113="","",IF(LEFT(D113,FIND("_",D113,1)-1)="battle","",IF(LEFT(D113,FIND("_",D113,1)-1)="cup","",VALUE(LEFT(D113,FIND("_",D113,1)-1)))))</f>
        <v/>
      </c>
      <c r="M113" s="88" t="str">
        <f t="shared" si="220"/>
        <v/>
      </c>
      <c r="N113" s="6"/>
      <c r="O113" s="165" t="str">
        <f t="shared" si="5"/>
        <v/>
      </c>
      <c r="P113" s="4" t="str">
        <f t="shared" si="6"/>
        <v/>
      </c>
      <c r="Q113" s="6" t="str">
        <f>IF(ISERROR(SMALL(Events!$D$10:$D$550,G113))=TRUE,"",IF(COUNTIF($Q$5:Q112,SMALL(Events!$D$10:$D$550,G113))&gt;0,"",SMALL(Events!$D$10:$D$550,G113)))</f>
        <v/>
      </c>
      <c r="R113" s="4" t="str">
        <f t="shared" si="7"/>
        <v/>
      </c>
      <c r="S113" s="6"/>
      <c r="T113" s="6"/>
      <c r="U113" s="168" t="str">
        <f t="shared" si="8"/>
        <v/>
      </c>
    </row>
    <row r="114">
      <c r="A114" s="2">
        <v>109.0</v>
      </c>
      <c r="B114" s="157"/>
      <c r="C114" s="157"/>
      <c r="D114" s="157"/>
      <c r="E114" s="157"/>
      <c r="F114" s="155"/>
      <c r="G114" s="165">
        <v>109.0</v>
      </c>
      <c r="H114" s="6"/>
      <c r="I114" s="6"/>
      <c r="J114" s="88" t="str">
        <f t="shared" ref="J114:K114" si="221">IF(B114="","",IF(LEFT(B114,FIND("_",B114,1)-1)="battle","",IF(LEFT(B114,FIND("_",B114,1)-1)="cup","",IF(LEFT(B114,FIND("_",B114,1)-1)="rate","",VALUE(LEFT(B114,FIND("_",B114,1)-1))))))</f>
        <v/>
      </c>
      <c r="K114" s="88" t="str">
        <f t="shared" si="221"/>
        <v/>
      </c>
      <c r="L114" s="88" t="str">
        <f t="shared" ref="L114:M114" si="222">IF(D114="","",IF(LEFT(D114,FIND("_",D114,1)-1)="battle","",IF(LEFT(D114,FIND("_",D114,1)-1)="cup","",VALUE(LEFT(D114,FIND("_",D114,1)-1)))))</f>
        <v/>
      </c>
      <c r="M114" s="88" t="str">
        <f t="shared" si="222"/>
        <v/>
      </c>
      <c r="N114" s="6"/>
      <c r="O114" s="165" t="str">
        <f t="shared" si="5"/>
        <v/>
      </c>
      <c r="P114" s="4" t="str">
        <f t="shared" si="6"/>
        <v/>
      </c>
      <c r="Q114" s="6" t="str">
        <f>IF(ISERROR(SMALL(Events!$D$10:$D$550,G114))=TRUE,"",IF(COUNTIF($Q$5:Q113,SMALL(Events!$D$10:$D$550,G114))&gt;0,"",SMALL(Events!$D$10:$D$550,G114)))</f>
        <v/>
      </c>
      <c r="R114" s="4" t="str">
        <f t="shared" si="7"/>
        <v/>
      </c>
      <c r="S114" s="6"/>
      <c r="T114" s="6"/>
      <c r="U114" s="168" t="str">
        <f t="shared" si="8"/>
        <v/>
      </c>
    </row>
    <row r="115">
      <c r="A115" s="2">
        <v>110.0</v>
      </c>
      <c r="B115" s="157"/>
      <c r="C115" s="157"/>
      <c r="D115" s="157"/>
      <c r="E115" s="157"/>
      <c r="F115" s="155"/>
      <c r="G115" s="165">
        <v>110.0</v>
      </c>
      <c r="H115" s="6"/>
      <c r="I115" s="6"/>
      <c r="J115" s="88" t="str">
        <f t="shared" ref="J115:K115" si="223">IF(B115="","",IF(LEFT(B115,FIND("_",B115,1)-1)="battle","",IF(LEFT(B115,FIND("_",B115,1)-1)="cup","",IF(LEFT(B115,FIND("_",B115,1)-1)="rate","",VALUE(LEFT(B115,FIND("_",B115,1)-1))))))</f>
        <v/>
      </c>
      <c r="K115" s="88" t="str">
        <f t="shared" si="223"/>
        <v/>
      </c>
      <c r="L115" s="88" t="str">
        <f t="shared" ref="L115:M115" si="224">IF(D115="","",IF(LEFT(D115,FIND("_",D115,1)-1)="battle","",IF(LEFT(D115,FIND("_",D115,1)-1)="cup","",VALUE(LEFT(D115,FIND("_",D115,1)-1)))))</f>
        <v/>
      </c>
      <c r="M115" s="88" t="str">
        <f t="shared" si="224"/>
        <v/>
      </c>
      <c r="N115" s="6"/>
      <c r="O115" s="165" t="str">
        <f t="shared" si="5"/>
        <v/>
      </c>
      <c r="P115" s="4" t="str">
        <f t="shared" si="6"/>
        <v/>
      </c>
      <c r="Q115" s="6" t="str">
        <f>IF(ISERROR(SMALL(Events!$D$10:$D$550,G115))=TRUE,"",IF(COUNTIF($Q$5:Q114,SMALL(Events!$D$10:$D$550,G115))&gt;0,"",SMALL(Events!$D$10:$D$550,G115)))</f>
        <v/>
      </c>
      <c r="R115" s="4" t="str">
        <f t="shared" si="7"/>
        <v/>
      </c>
      <c r="S115" s="6"/>
      <c r="T115" s="6"/>
      <c r="U115" s="168" t="str">
        <f t="shared" si="8"/>
        <v/>
      </c>
    </row>
    <row r="116">
      <c r="A116" s="2">
        <v>111.0</v>
      </c>
      <c r="B116" s="157"/>
      <c r="C116" s="157"/>
      <c r="D116" s="157"/>
      <c r="E116" s="157"/>
      <c r="F116" s="155"/>
      <c r="G116" s="165">
        <v>111.0</v>
      </c>
      <c r="H116" s="6"/>
      <c r="I116" s="6"/>
      <c r="J116" s="88" t="str">
        <f t="shared" ref="J116:K116" si="225">IF(B116="","",IF(LEFT(B116,FIND("_",B116,1)-1)="battle","",IF(LEFT(B116,FIND("_",B116,1)-1)="cup","",IF(LEFT(B116,FIND("_",B116,1)-1)="rate","",VALUE(LEFT(B116,FIND("_",B116,1)-1))))))</f>
        <v/>
      </c>
      <c r="K116" s="88" t="str">
        <f t="shared" si="225"/>
        <v/>
      </c>
      <c r="L116" s="88" t="str">
        <f t="shared" ref="L116:M116" si="226">IF(D116="","",IF(LEFT(D116,FIND("_",D116,1)-1)="battle","",IF(LEFT(D116,FIND("_",D116,1)-1)="cup","",VALUE(LEFT(D116,FIND("_",D116,1)-1)))))</f>
        <v/>
      </c>
      <c r="M116" s="88" t="str">
        <f t="shared" si="226"/>
        <v/>
      </c>
      <c r="N116" s="6"/>
      <c r="O116" s="165" t="str">
        <f t="shared" si="5"/>
        <v/>
      </c>
      <c r="P116" s="4" t="str">
        <f t="shared" si="6"/>
        <v/>
      </c>
      <c r="Q116" s="6" t="str">
        <f>IF(ISERROR(SMALL(Events!$D$10:$D$550,G116))=TRUE,"",IF(COUNTIF($Q$5:Q115,SMALL(Events!$D$10:$D$550,G116))&gt;0,"",SMALL(Events!$D$10:$D$550,G116)))</f>
        <v/>
      </c>
      <c r="R116" s="4" t="str">
        <f t="shared" si="7"/>
        <v/>
      </c>
      <c r="S116" s="6"/>
      <c r="T116" s="6"/>
      <c r="U116" s="168" t="str">
        <f t="shared" si="8"/>
        <v/>
      </c>
    </row>
    <row r="117">
      <c r="A117" s="2">
        <v>112.0</v>
      </c>
      <c r="B117" s="157"/>
      <c r="C117" s="157"/>
      <c r="D117" s="2"/>
      <c r="E117" s="154"/>
      <c r="F117" s="155"/>
      <c r="G117" s="165">
        <v>112.0</v>
      </c>
      <c r="H117" s="6"/>
      <c r="I117" s="6"/>
      <c r="J117" s="88" t="str">
        <f t="shared" ref="J117:K117" si="227">IF(B117="","",IF(LEFT(B117,FIND("_",B117,1)-1)="battle","",IF(LEFT(B117,FIND("_",B117,1)-1)="cup","",IF(LEFT(B117,FIND("_",B117,1)-1)="rate","",VALUE(LEFT(B117,FIND("_",B117,1)-1))))))</f>
        <v/>
      </c>
      <c r="K117" s="88" t="str">
        <f t="shared" si="227"/>
        <v/>
      </c>
      <c r="L117" s="88" t="str">
        <f t="shared" ref="L117:M117" si="228">IF(D117="","",IF(LEFT(D117,FIND("_",D117,1)-1)="battle","",IF(LEFT(D117,FIND("_",D117,1)-1)="cup","",VALUE(LEFT(D117,FIND("_",D117,1)-1)))))</f>
        <v/>
      </c>
      <c r="M117" s="88" t="str">
        <f t="shared" si="228"/>
        <v/>
      </c>
      <c r="N117" s="6"/>
      <c r="O117" s="165" t="str">
        <f t="shared" si="5"/>
        <v/>
      </c>
      <c r="P117" s="4" t="str">
        <f t="shared" si="6"/>
        <v/>
      </c>
      <c r="Q117" s="6" t="str">
        <f>IF(ISERROR(SMALL(Events!$D$10:$D$550,G117))=TRUE,"",IF(COUNTIF($Q$5:Q116,SMALL(Events!$D$10:$D$550,G117))&gt;0,"",SMALL(Events!$D$10:$D$550,G117)))</f>
        <v/>
      </c>
      <c r="R117" s="4" t="str">
        <f t="shared" si="7"/>
        <v/>
      </c>
      <c r="S117" s="6"/>
      <c r="T117" s="6"/>
      <c r="U117" s="168" t="str">
        <f t="shared" si="8"/>
        <v/>
      </c>
    </row>
    <row r="118">
      <c r="A118" s="2">
        <v>113.0</v>
      </c>
      <c r="B118" s="157"/>
      <c r="C118" s="157"/>
      <c r="D118" s="2"/>
      <c r="E118" s="154"/>
      <c r="F118" s="155"/>
      <c r="G118" s="165">
        <v>113.0</v>
      </c>
      <c r="H118" s="6"/>
      <c r="I118" s="6"/>
      <c r="J118" s="88" t="str">
        <f t="shared" ref="J118:K118" si="229">IF(B118="","",IF(LEFT(B118,FIND("_",B118,1)-1)="battle","",IF(LEFT(B118,FIND("_",B118,1)-1)="cup","",IF(LEFT(B118,FIND("_",B118,1)-1)="rate","",VALUE(LEFT(B118,FIND("_",B118,1)-1))))))</f>
        <v/>
      </c>
      <c r="K118" s="88" t="str">
        <f t="shared" si="229"/>
        <v/>
      </c>
      <c r="L118" s="88" t="str">
        <f t="shared" ref="L118:M118" si="230">IF(D118="","",IF(LEFT(D118,FIND("_",D118,1)-1)="battle","",IF(LEFT(D118,FIND("_",D118,1)-1)="cup","",VALUE(LEFT(D118,FIND("_",D118,1)-1)))))</f>
        <v/>
      </c>
      <c r="M118" s="88" t="str">
        <f t="shared" si="230"/>
        <v/>
      </c>
      <c r="N118" s="6"/>
      <c r="O118" s="165" t="str">
        <f t="shared" si="5"/>
        <v/>
      </c>
      <c r="P118" s="4" t="str">
        <f t="shared" si="6"/>
        <v/>
      </c>
      <c r="Q118" s="6" t="str">
        <f>IF(ISERROR(SMALL(Events!$D$10:$D$550,G118))=TRUE,"",IF(COUNTIF($Q$5:Q117,SMALL(Events!$D$10:$D$550,G118))&gt;0,"",SMALL(Events!$D$10:$D$550,G118)))</f>
        <v/>
      </c>
      <c r="R118" s="4" t="str">
        <f t="shared" si="7"/>
        <v/>
      </c>
      <c r="S118" s="6"/>
      <c r="T118" s="6"/>
      <c r="U118" s="168" t="str">
        <f t="shared" si="8"/>
        <v/>
      </c>
    </row>
    <row r="119">
      <c r="A119" s="2">
        <v>114.0</v>
      </c>
      <c r="B119" s="157"/>
      <c r="C119" s="157"/>
      <c r="D119" s="2"/>
      <c r="E119" s="154"/>
      <c r="F119" s="155"/>
      <c r="G119" s="165">
        <v>114.0</v>
      </c>
      <c r="H119" s="6"/>
      <c r="I119" s="6"/>
      <c r="J119" s="88" t="str">
        <f t="shared" ref="J119:K119" si="231">IF(B119="","",IF(LEFT(B119,FIND("_",B119,1)-1)="battle","",IF(LEFT(B119,FIND("_",B119,1)-1)="cup","",IF(LEFT(B119,FIND("_",B119,1)-1)="rate","",VALUE(LEFT(B119,FIND("_",B119,1)-1))))))</f>
        <v/>
      </c>
      <c r="K119" s="88" t="str">
        <f t="shared" si="231"/>
        <v/>
      </c>
      <c r="L119" s="88" t="str">
        <f t="shared" ref="L119:M119" si="232">IF(D119="","",IF(LEFT(D119,FIND("_",D119,1)-1)="battle","",IF(LEFT(D119,FIND("_",D119,1)-1)="cup","",VALUE(LEFT(D119,FIND("_",D119,1)-1)))))</f>
        <v/>
      </c>
      <c r="M119" s="88" t="str">
        <f t="shared" si="232"/>
        <v/>
      </c>
      <c r="N119" s="6"/>
      <c r="O119" s="165" t="str">
        <f t="shared" si="5"/>
        <v/>
      </c>
      <c r="P119" s="4" t="str">
        <f t="shared" si="6"/>
        <v/>
      </c>
      <c r="Q119" s="6" t="str">
        <f>IF(ISERROR(SMALL(Events!$D$10:$D$550,G119))=TRUE,"",IF(COUNTIF($Q$5:Q118,SMALL(Events!$D$10:$D$550,G119))&gt;0,"",SMALL(Events!$D$10:$D$550,G119)))</f>
        <v/>
      </c>
      <c r="R119" s="4" t="str">
        <f t="shared" si="7"/>
        <v/>
      </c>
      <c r="S119" s="6"/>
      <c r="T119" s="6"/>
      <c r="U119" s="168" t="str">
        <f t="shared" si="8"/>
        <v/>
      </c>
    </row>
    <row r="120">
      <c r="A120" s="2">
        <v>115.0</v>
      </c>
      <c r="B120" s="157"/>
      <c r="C120" s="157"/>
      <c r="D120" s="2"/>
      <c r="E120" s="154"/>
      <c r="F120" s="155"/>
      <c r="G120" s="165">
        <v>115.0</v>
      </c>
      <c r="H120" s="6"/>
      <c r="I120" s="6"/>
      <c r="J120" s="88" t="str">
        <f t="shared" ref="J120:K120" si="233">IF(B120="","",IF(LEFT(B120,FIND("_",B120,1)-1)="battle","",IF(LEFT(B120,FIND("_",B120,1)-1)="cup","",IF(LEFT(B120,FIND("_",B120,1)-1)="rate","",VALUE(LEFT(B120,FIND("_",B120,1)-1))))))</f>
        <v/>
      </c>
      <c r="K120" s="88" t="str">
        <f t="shared" si="233"/>
        <v/>
      </c>
      <c r="L120" s="88" t="str">
        <f t="shared" ref="L120:M120" si="234">IF(D120="","",IF(LEFT(D120,FIND("_",D120,1)-1)="battle","",IF(LEFT(D120,FIND("_",D120,1)-1)="cup","",VALUE(LEFT(D120,FIND("_",D120,1)-1)))))</f>
        <v/>
      </c>
      <c r="M120" s="88" t="str">
        <f t="shared" si="234"/>
        <v/>
      </c>
      <c r="N120" s="6"/>
      <c r="O120" s="165" t="str">
        <f t="shared" si="5"/>
        <v/>
      </c>
      <c r="P120" s="4" t="str">
        <f t="shared" si="6"/>
        <v/>
      </c>
      <c r="Q120" s="6" t="str">
        <f>IF(ISERROR(SMALL(Events!$D$10:$D$550,G120))=TRUE,"",IF(COUNTIF($Q$5:Q119,SMALL(Events!$D$10:$D$550,G120))&gt;0,"",SMALL(Events!$D$10:$D$550,G120)))</f>
        <v/>
      </c>
      <c r="R120" s="4" t="str">
        <f t="shared" si="7"/>
        <v/>
      </c>
      <c r="S120" s="6"/>
      <c r="T120" s="6"/>
      <c r="U120" s="168" t="str">
        <f t="shared" si="8"/>
        <v/>
      </c>
    </row>
    <row r="121">
      <c r="A121" s="2">
        <v>116.0</v>
      </c>
      <c r="B121" s="157"/>
      <c r="C121" s="157"/>
      <c r="D121" s="2"/>
      <c r="E121" s="154"/>
      <c r="F121" s="155"/>
      <c r="G121" s="165">
        <v>116.0</v>
      </c>
      <c r="H121" s="6"/>
      <c r="I121" s="6"/>
      <c r="J121" s="88" t="str">
        <f t="shared" ref="J121:K121" si="235">IF(B121="","",IF(LEFT(B121,FIND("_",B121,1)-1)="battle","",IF(LEFT(B121,FIND("_",B121,1)-1)="cup","",IF(LEFT(B121,FIND("_",B121,1)-1)="rate","",VALUE(LEFT(B121,FIND("_",B121,1)-1))))))</f>
        <v/>
      </c>
      <c r="K121" s="88" t="str">
        <f t="shared" si="235"/>
        <v/>
      </c>
      <c r="L121" s="88" t="str">
        <f t="shared" ref="L121:M121" si="236">IF(D121="","",IF(LEFT(D121,FIND("_",D121,1)-1)="battle","",IF(LEFT(D121,FIND("_",D121,1)-1)="cup","",VALUE(LEFT(D121,FIND("_",D121,1)-1)))))</f>
        <v/>
      </c>
      <c r="M121" s="88" t="str">
        <f t="shared" si="236"/>
        <v/>
      </c>
      <c r="N121" s="6"/>
      <c r="O121" s="165" t="str">
        <f t="shared" si="5"/>
        <v/>
      </c>
      <c r="P121" s="4" t="str">
        <f t="shared" si="6"/>
        <v/>
      </c>
      <c r="Q121" s="6" t="str">
        <f>IF(ISERROR(SMALL(Events!$D$10:$D$550,G121))=TRUE,"",IF(COUNTIF($Q$5:Q120,SMALL(Events!$D$10:$D$550,G121))&gt;0,"",SMALL(Events!$D$10:$D$550,G121)))</f>
        <v/>
      </c>
      <c r="R121" s="4" t="str">
        <f t="shared" si="7"/>
        <v/>
      </c>
      <c r="S121" s="6"/>
      <c r="T121" s="6"/>
      <c r="U121" s="168" t="str">
        <f t="shared" si="8"/>
        <v/>
      </c>
    </row>
    <row r="122">
      <c r="A122" s="2">
        <v>117.0</v>
      </c>
      <c r="B122" s="157"/>
      <c r="C122" s="157"/>
      <c r="D122" s="2"/>
      <c r="E122" s="154"/>
      <c r="F122" s="155"/>
      <c r="G122" s="165">
        <v>117.0</v>
      </c>
      <c r="H122" s="6"/>
      <c r="I122" s="6"/>
      <c r="J122" s="88" t="str">
        <f t="shared" ref="J122:K122" si="237">IF(B122="","",IF(LEFT(B122,FIND("_",B122,1)-1)="battle","",IF(LEFT(B122,FIND("_",B122,1)-1)="cup","",IF(LEFT(B122,FIND("_",B122,1)-1)="rate","",VALUE(LEFT(B122,FIND("_",B122,1)-1))))))</f>
        <v/>
      </c>
      <c r="K122" s="88" t="str">
        <f t="shared" si="237"/>
        <v/>
      </c>
      <c r="L122" s="88" t="str">
        <f t="shared" ref="L122:M122" si="238">IF(D122="","",IF(LEFT(D122,FIND("_",D122,1)-1)="battle","",IF(LEFT(D122,FIND("_",D122,1)-1)="cup","",VALUE(LEFT(D122,FIND("_",D122,1)-1)))))</f>
        <v/>
      </c>
      <c r="M122" s="88" t="str">
        <f t="shared" si="238"/>
        <v/>
      </c>
      <c r="N122" s="6"/>
      <c r="O122" s="165" t="str">
        <f t="shared" si="5"/>
        <v/>
      </c>
      <c r="P122" s="4" t="str">
        <f t="shared" si="6"/>
        <v/>
      </c>
      <c r="Q122" s="6" t="str">
        <f>IF(ISERROR(SMALL(Events!$D$10:$D$550,G122))=TRUE,"",IF(COUNTIF($Q$5:Q121,SMALL(Events!$D$10:$D$550,G122))&gt;0,"",SMALL(Events!$D$10:$D$550,G122)))</f>
        <v/>
      </c>
      <c r="R122" s="4" t="str">
        <f t="shared" si="7"/>
        <v/>
      </c>
      <c r="S122" s="6"/>
      <c r="T122" s="6"/>
      <c r="U122" s="168" t="str">
        <f t="shared" si="8"/>
        <v/>
      </c>
    </row>
    <row r="123">
      <c r="A123" s="2">
        <v>118.0</v>
      </c>
      <c r="B123" s="157"/>
      <c r="C123" s="157"/>
      <c r="D123" s="2"/>
      <c r="E123" s="154"/>
      <c r="F123" s="155"/>
      <c r="G123" s="165">
        <v>118.0</v>
      </c>
      <c r="H123" s="6"/>
      <c r="I123" s="6"/>
      <c r="J123" s="88" t="str">
        <f t="shared" ref="J123:K123" si="239">IF(B123="","",IF(LEFT(B123,FIND("_",B123,1)-1)="battle","",IF(LEFT(B123,FIND("_",B123,1)-1)="cup","",IF(LEFT(B123,FIND("_",B123,1)-1)="rate","",VALUE(LEFT(B123,FIND("_",B123,1)-1))))))</f>
        <v/>
      </c>
      <c r="K123" s="88" t="str">
        <f t="shared" si="239"/>
        <v/>
      </c>
      <c r="L123" s="88" t="str">
        <f t="shared" ref="L123:M123" si="240">IF(D123="","",IF(LEFT(D123,FIND("_",D123,1)-1)="battle","",IF(LEFT(D123,FIND("_",D123,1)-1)="cup","",VALUE(LEFT(D123,FIND("_",D123,1)-1)))))</f>
        <v/>
      </c>
      <c r="M123" s="88" t="str">
        <f t="shared" si="240"/>
        <v/>
      </c>
      <c r="N123" s="6"/>
      <c r="O123" s="165" t="str">
        <f t="shared" si="5"/>
        <v/>
      </c>
      <c r="P123" s="4" t="str">
        <f t="shared" si="6"/>
        <v/>
      </c>
      <c r="Q123" s="6" t="str">
        <f>IF(ISERROR(SMALL(Events!$D$10:$D$550,G123))=TRUE,"",IF(COUNTIF($Q$5:Q122,SMALL(Events!$D$10:$D$550,G123))&gt;0,"",SMALL(Events!$D$10:$D$550,G123)))</f>
        <v/>
      </c>
      <c r="R123" s="4" t="str">
        <f t="shared" si="7"/>
        <v/>
      </c>
      <c r="S123" s="6"/>
      <c r="T123" s="6"/>
      <c r="U123" s="168" t="str">
        <f t="shared" si="8"/>
        <v/>
      </c>
    </row>
    <row r="124">
      <c r="A124" s="2">
        <v>119.0</v>
      </c>
      <c r="B124" s="157"/>
      <c r="C124" s="157"/>
      <c r="D124" s="2"/>
      <c r="E124" s="154"/>
      <c r="F124" s="155"/>
      <c r="G124" s="165">
        <v>119.0</v>
      </c>
      <c r="H124" s="6"/>
      <c r="I124" s="6"/>
      <c r="J124" s="88" t="str">
        <f t="shared" ref="J124:K124" si="241">IF(B124="","",IF(LEFT(B124,FIND("_",B124,1)-1)="battle","",IF(LEFT(B124,FIND("_",B124,1)-1)="cup","",IF(LEFT(B124,FIND("_",B124,1)-1)="rate","",VALUE(LEFT(B124,FIND("_",B124,1)-1))))))</f>
        <v/>
      </c>
      <c r="K124" s="88" t="str">
        <f t="shared" si="241"/>
        <v/>
      </c>
      <c r="L124" s="88" t="str">
        <f t="shared" ref="L124:M124" si="242">IF(D124="","",IF(LEFT(D124,FIND("_",D124,1)-1)="battle","",IF(LEFT(D124,FIND("_",D124,1)-1)="cup","",VALUE(LEFT(D124,FIND("_",D124,1)-1)))))</f>
        <v/>
      </c>
      <c r="M124" s="88" t="str">
        <f t="shared" si="242"/>
        <v/>
      </c>
      <c r="N124" s="6"/>
      <c r="O124" s="165" t="str">
        <f t="shared" si="5"/>
        <v/>
      </c>
      <c r="P124" s="4" t="str">
        <f t="shared" si="6"/>
        <v/>
      </c>
      <c r="Q124" s="6" t="str">
        <f>IF(ISERROR(SMALL(Events!$D$10:$D$550,G124))=TRUE,"",IF(COUNTIF($Q$5:Q123,SMALL(Events!$D$10:$D$550,G124))&gt;0,"",SMALL(Events!$D$10:$D$550,G124)))</f>
        <v/>
      </c>
      <c r="R124" s="4" t="str">
        <f t="shared" si="7"/>
        <v/>
      </c>
      <c r="S124" s="6"/>
      <c r="T124" s="6"/>
      <c r="U124" s="168" t="str">
        <f t="shared" si="8"/>
        <v/>
      </c>
    </row>
    <row r="125">
      <c r="A125" s="2">
        <v>120.0</v>
      </c>
      <c r="B125" s="157"/>
      <c r="C125" s="157"/>
      <c r="D125" s="2"/>
      <c r="E125" s="154"/>
      <c r="F125" s="155"/>
      <c r="G125" s="165">
        <v>120.0</v>
      </c>
      <c r="H125" s="6"/>
      <c r="I125" s="6"/>
      <c r="J125" s="88" t="str">
        <f t="shared" ref="J125:K125" si="243">IF(B125="","",IF(LEFT(B125,FIND("_",B125,1)-1)="battle","",IF(LEFT(B125,FIND("_",B125,1)-1)="cup","",IF(LEFT(B125,FIND("_",B125,1)-1)="rate","",VALUE(LEFT(B125,FIND("_",B125,1)-1))))))</f>
        <v/>
      </c>
      <c r="K125" s="88" t="str">
        <f t="shared" si="243"/>
        <v/>
      </c>
      <c r="L125" s="88" t="str">
        <f t="shared" ref="L125:M125" si="244">IF(D125="","",IF(LEFT(D125,FIND("_",D125,1)-1)="battle","",IF(LEFT(D125,FIND("_",D125,1)-1)="cup","",VALUE(LEFT(D125,FIND("_",D125,1)-1)))))</f>
        <v/>
      </c>
      <c r="M125" s="88" t="str">
        <f t="shared" si="244"/>
        <v/>
      </c>
      <c r="N125" s="6"/>
      <c r="O125" s="165" t="str">
        <f t="shared" si="5"/>
        <v/>
      </c>
      <c r="P125" s="4" t="str">
        <f t="shared" si="6"/>
        <v/>
      </c>
      <c r="Q125" s="6" t="str">
        <f>IF(ISERROR(SMALL(Events!$D$10:$D$550,G125))=TRUE,"",IF(COUNTIF($Q$5:Q124,SMALL(Events!$D$10:$D$550,G125))&gt;0,"",SMALL(Events!$D$10:$D$550,G125)))</f>
        <v/>
      </c>
      <c r="R125" s="4" t="str">
        <f t="shared" si="7"/>
        <v/>
      </c>
      <c r="S125" s="6"/>
      <c r="T125" s="6"/>
      <c r="U125" s="168" t="str">
        <f t="shared" si="8"/>
        <v/>
      </c>
    </row>
    <row r="126">
      <c r="A126" s="2">
        <v>121.0</v>
      </c>
      <c r="B126" s="157"/>
      <c r="C126" s="157"/>
      <c r="D126" s="2"/>
      <c r="E126" s="154"/>
      <c r="F126" s="155"/>
      <c r="G126" s="165">
        <v>121.0</v>
      </c>
      <c r="H126" s="6"/>
      <c r="I126" s="6"/>
      <c r="J126" s="88" t="str">
        <f t="shared" ref="J126:K126" si="245">IF(B126="","",IF(LEFT(B126,FIND("_",B126,1)-1)="battle","",IF(LEFT(B126,FIND("_",B126,1)-1)="cup","",IF(LEFT(B126,FIND("_",B126,1)-1)="rate","",VALUE(LEFT(B126,FIND("_",B126,1)-1))))))</f>
        <v/>
      </c>
      <c r="K126" s="88" t="str">
        <f t="shared" si="245"/>
        <v/>
      </c>
      <c r="L126" s="88" t="str">
        <f t="shared" ref="L126:M126" si="246">IF(D126="","",IF(LEFT(D126,FIND("_",D126,1)-1)="battle","",IF(LEFT(D126,FIND("_",D126,1)-1)="cup","",VALUE(LEFT(D126,FIND("_",D126,1)-1)))))</f>
        <v/>
      </c>
      <c r="M126" s="88" t="str">
        <f t="shared" si="246"/>
        <v/>
      </c>
      <c r="N126" s="6"/>
      <c r="O126" s="165" t="str">
        <f t="shared" si="5"/>
        <v/>
      </c>
      <c r="P126" s="4" t="str">
        <f t="shared" si="6"/>
        <v/>
      </c>
      <c r="Q126" s="6" t="str">
        <f>IF(ISERROR(SMALL(Events!$D$10:$D$550,G126))=TRUE,"",IF(COUNTIF($Q$5:Q125,SMALL(Events!$D$10:$D$550,G126))&gt;0,"",SMALL(Events!$D$10:$D$550,G126)))</f>
        <v/>
      </c>
      <c r="R126" s="4" t="str">
        <f t="shared" si="7"/>
        <v/>
      </c>
      <c r="S126" s="6"/>
      <c r="T126" s="6"/>
      <c r="U126" s="168" t="str">
        <f t="shared" si="8"/>
        <v/>
      </c>
    </row>
    <row r="127">
      <c r="A127" s="2">
        <v>122.0</v>
      </c>
      <c r="B127" s="157"/>
      <c r="C127" s="157"/>
      <c r="D127" s="2"/>
      <c r="E127" s="154"/>
      <c r="F127" s="155"/>
      <c r="G127" s="165">
        <v>122.0</v>
      </c>
      <c r="H127" s="6"/>
      <c r="I127" s="6"/>
      <c r="J127" s="88" t="str">
        <f t="shared" ref="J127:K127" si="247">IF(B127="","",IF(LEFT(B127,FIND("_",B127,1)-1)="battle","",IF(LEFT(B127,FIND("_",B127,1)-1)="cup","",IF(LEFT(B127,FIND("_",B127,1)-1)="rate","",VALUE(LEFT(B127,FIND("_",B127,1)-1))))))</f>
        <v/>
      </c>
      <c r="K127" s="88" t="str">
        <f t="shared" si="247"/>
        <v/>
      </c>
      <c r="L127" s="88" t="str">
        <f t="shared" ref="L127:M127" si="248">IF(D127="","",IF(LEFT(D127,FIND("_",D127,1)-1)="battle","",IF(LEFT(D127,FIND("_",D127,1)-1)="cup","",VALUE(LEFT(D127,FIND("_",D127,1)-1)))))</f>
        <v/>
      </c>
      <c r="M127" s="88" t="str">
        <f t="shared" si="248"/>
        <v/>
      </c>
      <c r="N127" s="6"/>
      <c r="O127" s="165" t="str">
        <f t="shared" si="5"/>
        <v/>
      </c>
      <c r="P127" s="4" t="str">
        <f t="shared" si="6"/>
        <v/>
      </c>
      <c r="Q127" s="6" t="str">
        <f>IF(ISERROR(SMALL(Events!$D$10:$D$550,G127))=TRUE,"",IF(COUNTIF($Q$5:Q126,SMALL(Events!$D$10:$D$550,G127))&gt;0,"",SMALL(Events!$D$10:$D$550,G127)))</f>
        <v/>
      </c>
      <c r="R127" s="4" t="str">
        <f t="shared" si="7"/>
        <v/>
      </c>
      <c r="S127" s="6"/>
      <c r="T127" s="6"/>
      <c r="U127" s="168" t="str">
        <f t="shared" si="8"/>
        <v/>
      </c>
    </row>
    <row r="128">
      <c r="A128" s="2">
        <v>123.0</v>
      </c>
      <c r="B128" s="157"/>
      <c r="C128" s="157"/>
      <c r="D128" s="2"/>
      <c r="E128" s="154"/>
      <c r="F128" s="155"/>
      <c r="G128" s="165">
        <v>123.0</v>
      </c>
      <c r="H128" s="6"/>
      <c r="I128" s="6"/>
      <c r="J128" s="88" t="str">
        <f t="shared" ref="J128:K128" si="249">IF(B128="","",IF(LEFT(B128,FIND("_",B128,1)-1)="battle","",IF(LEFT(B128,FIND("_",B128,1)-1)="cup","",IF(LEFT(B128,FIND("_",B128,1)-1)="rate","",VALUE(LEFT(B128,FIND("_",B128,1)-1))))))</f>
        <v/>
      </c>
      <c r="K128" s="88" t="str">
        <f t="shared" si="249"/>
        <v/>
      </c>
      <c r="L128" s="88" t="str">
        <f t="shared" ref="L128:M128" si="250">IF(D128="","",IF(LEFT(D128,FIND("_",D128,1)-1)="battle","",IF(LEFT(D128,FIND("_",D128,1)-1)="cup","",VALUE(LEFT(D128,FIND("_",D128,1)-1)))))</f>
        <v/>
      </c>
      <c r="M128" s="88" t="str">
        <f t="shared" si="250"/>
        <v/>
      </c>
      <c r="N128" s="6"/>
      <c r="O128" s="165" t="str">
        <f t="shared" si="5"/>
        <v/>
      </c>
      <c r="P128" s="4" t="str">
        <f t="shared" si="6"/>
        <v/>
      </c>
      <c r="Q128" s="6" t="str">
        <f>IF(ISERROR(SMALL(Events!$D$10:$D$550,G128))=TRUE,"",IF(COUNTIF($Q$5:Q127,SMALL(Events!$D$10:$D$550,G128))&gt;0,"",SMALL(Events!$D$10:$D$550,G128)))</f>
        <v/>
      </c>
      <c r="R128" s="4" t="str">
        <f t="shared" si="7"/>
        <v/>
      </c>
      <c r="S128" s="6"/>
      <c r="T128" s="6"/>
      <c r="U128" s="168" t="str">
        <f t="shared" si="8"/>
        <v/>
      </c>
    </row>
    <row r="129">
      <c r="A129" s="2">
        <v>124.0</v>
      </c>
      <c r="B129" s="157"/>
      <c r="C129" s="157"/>
      <c r="D129" s="2"/>
      <c r="E129" s="154"/>
      <c r="F129" s="155"/>
      <c r="G129" s="165">
        <v>124.0</v>
      </c>
      <c r="H129" s="6"/>
      <c r="I129" s="6"/>
      <c r="J129" s="88" t="str">
        <f t="shared" ref="J129:K129" si="251">IF(B129="","",IF(LEFT(B129,FIND("_",B129,1)-1)="battle","",IF(LEFT(B129,FIND("_",B129,1)-1)="cup","",IF(LEFT(B129,FIND("_",B129,1)-1)="rate","",VALUE(LEFT(B129,FIND("_",B129,1)-1))))))</f>
        <v/>
      </c>
      <c r="K129" s="88" t="str">
        <f t="shared" si="251"/>
        <v/>
      </c>
      <c r="L129" s="88" t="str">
        <f t="shared" ref="L129:M129" si="252">IF(D129="","",IF(LEFT(D129,FIND("_",D129,1)-1)="battle","",IF(LEFT(D129,FIND("_",D129,1)-1)="cup","",VALUE(LEFT(D129,FIND("_",D129,1)-1)))))</f>
        <v/>
      </c>
      <c r="M129" s="88" t="str">
        <f t="shared" si="252"/>
        <v/>
      </c>
      <c r="N129" s="6"/>
      <c r="O129" s="165" t="str">
        <f t="shared" si="5"/>
        <v/>
      </c>
      <c r="P129" s="4" t="str">
        <f t="shared" si="6"/>
        <v/>
      </c>
      <c r="Q129" s="6" t="str">
        <f>IF(ISERROR(SMALL(Events!$D$10:$D$550,G129))=TRUE,"",IF(COUNTIF($Q$5:Q128,SMALL(Events!$D$10:$D$550,G129))&gt;0,"",SMALL(Events!$D$10:$D$550,G129)))</f>
        <v/>
      </c>
      <c r="R129" s="4" t="str">
        <f t="shared" si="7"/>
        <v/>
      </c>
      <c r="S129" s="6"/>
      <c r="T129" s="6"/>
      <c r="U129" s="168" t="str">
        <f t="shared" si="8"/>
        <v/>
      </c>
    </row>
    <row r="130">
      <c r="A130" s="2">
        <v>125.0</v>
      </c>
      <c r="B130" s="157"/>
      <c r="C130" s="157"/>
      <c r="D130" s="2"/>
      <c r="E130" s="154"/>
      <c r="F130" s="155"/>
      <c r="G130" s="165">
        <v>125.0</v>
      </c>
      <c r="H130" s="6"/>
      <c r="I130" s="6"/>
      <c r="J130" s="88" t="str">
        <f t="shared" ref="J130:K130" si="253">IF(B130="","",IF(LEFT(B130,FIND("_",B130,1)-1)="battle","",IF(LEFT(B130,FIND("_",B130,1)-1)="cup","",IF(LEFT(B130,FIND("_",B130,1)-1)="rate","",VALUE(LEFT(B130,FIND("_",B130,1)-1))))))</f>
        <v/>
      </c>
      <c r="K130" s="88" t="str">
        <f t="shared" si="253"/>
        <v/>
      </c>
      <c r="L130" s="88" t="str">
        <f t="shared" ref="L130:M130" si="254">IF(D130="","",IF(LEFT(D130,FIND("_",D130,1)-1)="battle","",IF(LEFT(D130,FIND("_",D130,1)-1)="cup","",VALUE(LEFT(D130,FIND("_",D130,1)-1)))))</f>
        <v/>
      </c>
      <c r="M130" s="88" t="str">
        <f t="shared" si="254"/>
        <v/>
      </c>
      <c r="N130" s="6"/>
      <c r="O130" s="165" t="str">
        <f t="shared" si="5"/>
        <v/>
      </c>
      <c r="P130" s="4" t="str">
        <f t="shared" si="6"/>
        <v/>
      </c>
      <c r="Q130" s="6" t="str">
        <f>IF(ISERROR(SMALL(Events!$D$10:$D$550,G130))=TRUE,"",IF(COUNTIF($Q$5:Q129,SMALL(Events!$D$10:$D$550,G130))&gt;0,"",SMALL(Events!$D$10:$D$550,G130)))</f>
        <v/>
      </c>
      <c r="R130" s="4" t="str">
        <f t="shared" si="7"/>
        <v/>
      </c>
      <c r="S130" s="6"/>
      <c r="T130" s="6"/>
      <c r="U130" s="168" t="str">
        <f t="shared" si="8"/>
        <v/>
      </c>
    </row>
    <row r="131">
      <c r="A131" s="2">
        <v>126.0</v>
      </c>
      <c r="B131" s="157"/>
      <c r="C131" s="157"/>
      <c r="D131" s="2"/>
      <c r="E131" s="154"/>
      <c r="F131" s="155"/>
      <c r="G131" s="165">
        <v>126.0</v>
      </c>
      <c r="H131" s="6"/>
      <c r="I131" s="6"/>
      <c r="J131" s="88" t="str">
        <f t="shared" ref="J131:K131" si="255">IF(B131="","",IF(LEFT(B131,FIND("_",B131,1)-1)="battle","",IF(LEFT(B131,FIND("_",B131,1)-1)="cup","",IF(LEFT(B131,FIND("_",B131,1)-1)="rate","",VALUE(LEFT(B131,FIND("_",B131,1)-1))))))</f>
        <v/>
      </c>
      <c r="K131" s="88" t="str">
        <f t="shared" si="255"/>
        <v/>
      </c>
      <c r="L131" s="88" t="str">
        <f t="shared" ref="L131:M131" si="256">IF(D131="","",IF(LEFT(D131,FIND("_",D131,1)-1)="battle","",IF(LEFT(D131,FIND("_",D131,1)-1)="cup","",VALUE(LEFT(D131,FIND("_",D131,1)-1)))))</f>
        <v/>
      </c>
      <c r="M131" s="88" t="str">
        <f t="shared" si="256"/>
        <v/>
      </c>
      <c r="N131" s="6"/>
      <c r="O131" s="165" t="str">
        <f t="shared" si="5"/>
        <v/>
      </c>
      <c r="P131" s="4" t="str">
        <f t="shared" si="6"/>
        <v/>
      </c>
      <c r="Q131" s="6" t="str">
        <f>IF(ISERROR(SMALL(Events!$D$10:$D$550,G131))=TRUE,"",IF(COUNTIF($Q$5:Q130,SMALL(Events!$D$10:$D$550,G131))&gt;0,"",SMALL(Events!$D$10:$D$550,G131)))</f>
        <v/>
      </c>
      <c r="R131" s="4" t="str">
        <f t="shared" si="7"/>
        <v/>
      </c>
      <c r="S131" s="6"/>
      <c r="T131" s="6"/>
      <c r="U131" s="168" t="str">
        <f t="shared" si="8"/>
        <v/>
      </c>
    </row>
    <row r="132">
      <c r="A132" s="2">
        <v>127.0</v>
      </c>
      <c r="B132" s="157"/>
      <c r="C132" s="157"/>
      <c r="D132" s="2"/>
      <c r="E132" s="154"/>
      <c r="F132" s="155"/>
      <c r="G132" s="165">
        <v>127.0</v>
      </c>
      <c r="H132" s="6"/>
      <c r="I132" s="6"/>
      <c r="J132" s="88" t="str">
        <f t="shared" ref="J132:K132" si="257">IF(B132="","",IF(LEFT(B132,FIND("_",B132,1)-1)="battle","",IF(LEFT(B132,FIND("_",B132,1)-1)="cup","",IF(LEFT(B132,FIND("_",B132,1)-1)="rate","",VALUE(LEFT(B132,FIND("_",B132,1)-1))))))</f>
        <v/>
      </c>
      <c r="K132" s="88" t="str">
        <f t="shared" si="257"/>
        <v/>
      </c>
      <c r="L132" s="88" t="str">
        <f t="shared" ref="L132:M132" si="258">IF(D132="","",IF(LEFT(D132,FIND("_",D132,1)-1)="battle","",IF(LEFT(D132,FIND("_",D132,1)-1)="cup","",VALUE(LEFT(D132,FIND("_",D132,1)-1)))))</f>
        <v/>
      </c>
      <c r="M132" s="88" t="str">
        <f t="shared" si="258"/>
        <v/>
      </c>
      <c r="N132" s="6"/>
      <c r="O132" s="165" t="str">
        <f t="shared" si="5"/>
        <v/>
      </c>
      <c r="P132" s="4" t="str">
        <f t="shared" si="6"/>
        <v/>
      </c>
      <c r="Q132" s="6" t="str">
        <f>IF(ISERROR(SMALL(Events!$D$10:$D$550,G132))=TRUE,"",IF(COUNTIF($Q$5:Q131,SMALL(Events!$D$10:$D$550,G132))&gt;0,"",SMALL(Events!$D$10:$D$550,G132)))</f>
        <v/>
      </c>
      <c r="R132" s="4" t="str">
        <f t="shared" si="7"/>
        <v/>
      </c>
      <c r="S132" s="6"/>
      <c r="T132" s="6"/>
      <c r="U132" s="168" t="str">
        <f t="shared" si="8"/>
        <v/>
      </c>
    </row>
    <row r="133">
      <c r="A133" s="2">
        <v>128.0</v>
      </c>
      <c r="B133" s="157"/>
      <c r="C133" s="157"/>
      <c r="D133" s="2"/>
      <c r="E133" s="154"/>
      <c r="F133" s="155"/>
      <c r="G133" s="165">
        <v>128.0</v>
      </c>
      <c r="H133" s="6"/>
      <c r="I133" s="6"/>
      <c r="J133" s="88" t="str">
        <f t="shared" ref="J133:K133" si="259">IF(B133="","",IF(LEFT(B133,FIND("_",B133,1)-1)="battle","",IF(LEFT(B133,FIND("_",B133,1)-1)="cup","",IF(LEFT(B133,FIND("_",B133,1)-1)="rate","",VALUE(LEFT(B133,FIND("_",B133,1)-1))))))</f>
        <v/>
      </c>
      <c r="K133" s="88" t="str">
        <f t="shared" si="259"/>
        <v/>
      </c>
      <c r="L133" s="88" t="str">
        <f t="shared" ref="L133:M133" si="260">IF(D133="","",IF(LEFT(D133,FIND("_",D133,1)-1)="battle","",IF(LEFT(D133,FIND("_",D133,1)-1)="cup","",VALUE(LEFT(D133,FIND("_",D133,1)-1)))))</f>
        <v/>
      </c>
      <c r="M133" s="88" t="str">
        <f t="shared" si="260"/>
        <v/>
      </c>
      <c r="N133" s="6"/>
      <c r="O133" s="165" t="str">
        <f t="shared" si="5"/>
        <v/>
      </c>
      <c r="P133" s="4" t="str">
        <f t="shared" si="6"/>
        <v/>
      </c>
      <c r="Q133" s="6" t="str">
        <f>IF(ISERROR(SMALL(Events!$D$10:$D$550,G133))=TRUE,"",IF(COUNTIF($Q$5:Q132,SMALL(Events!$D$10:$D$550,G133))&gt;0,"",SMALL(Events!$D$10:$D$550,G133)))</f>
        <v/>
      </c>
      <c r="R133" s="4" t="str">
        <f t="shared" si="7"/>
        <v/>
      </c>
      <c r="S133" s="6"/>
      <c r="T133" s="6"/>
      <c r="U133" s="168" t="str">
        <f t="shared" si="8"/>
        <v/>
      </c>
    </row>
    <row r="134">
      <c r="A134" s="2">
        <v>129.0</v>
      </c>
      <c r="B134" s="157"/>
      <c r="C134" s="157"/>
      <c r="D134" s="2"/>
      <c r="E134" s="154"/>
      <c r="F134" s="155"/>
      <c r="G134" s="165">
        <v>129.0</v>
      </c>
      <c r="H134" s="6"/>
      <c r="I134" s="6"/>
      <c r="J134" s="88" t="str">
        <f t="shared" ref="J134:K134" si="261">IF(B134="","",IF(LEFT(B134,FIND("_",B134,1)-1)="battle","",IF(LEFT(B134,FIND("_",B134,1)-1)="cup","",IF(LEFT(B134,FIND("_",B134,1)-1)="rate","",VALUE(LEFT(B134,FIND("_",B134,1)-1))))))</f>
        <v/>
      </c>
      <c r="K134" s="88" t="str">
        <f t="shared" si="261"/>
        <v/>
      </c>
      <c r="L134" s="88" t="str">
        <f t="shared" ref="L134:M134" si="262">IF(D134="","",IF(LEFT(D134,FIND("_",D134,1)-1)="battle","",IF(LEFT(D134,FIND("_",D134,1)-1)="cup","",VALUE(LEFT(D134,FIND("_",D134,1)-1)))))</f>
        <v/>
      </c>
      <c r="M134" s="88" t="str">
        <f t="shared" si="262"/>
        <v/>
      </c>
      <c r="N134" s="6"/>
      <c r="O134" s="165" t="str">
        <f t="shared" si="5"/>
        <v/>
      </c>
      <c r="P134" s="4" t="str">
        <f t="shared" si="6"/>
        <v/>
      </c>
      <c r="Q134" s="6" t="str">
        <f>IF(ISERROR(SMALL(Events!$D$10:$D$550,G134))=TRUE,"",IF(COUNTIF($Q$5:Q133,SMALL(Events!$D$10:$D$550,G134))&gt;0,"",SMALL(Events!$D$10:$D$550,G134)))</f>
        <v/>
      </c>
      <c r="R134" s="4" t="str">
        <f t="shared" si="7"/>
        <v/>
      </c>
      <c r="S134" s="6"/>
      <c r="T134" s="6"/>
      <c r="U134" s="168" t="str">
        <f t="shared" si="8"/>
        <v/>
      </c>
    </row>
    <row r="135">
      <c r="A135" s="2">
        <v>130.0</v>
      </c>
      <c r="B135" s="157"/>
      <c r="C135" s="157"/>
      <c r="D135" s="2"/>
      <c r="E135" s="154"/>
      <c r="F135" s="155"/>
      <c r="G135" s="165">
        <v>130.0</v>
      </c>
      <c r="H135" s="6"/>
      <c r="I135" s="6"/>
      <c r="J135" s="88" t="str">
        <f t="shared" ref="J135:K135" si="263">IF(B135="","",IF(LEFT(B135,FIND("_",B135,1)-1)="battle","",IF(LEFT(B135,FIND("_",B135,1)-1)="cup","",IF(LEFT(B135,FIND("_",B135,1)-1)="rate","",VALUE(LEFT(B135,FIND("_",B135,1)-1))))))</f>
        <v/>
      </c>
      <c r="K135" s="88" t="str">
        <f t="shared" si="263"/>
        <v/>
      </c>
      <c r="L135" s="88" t="str">
        <f t="shared" ref="L135:M135" si="264">IF(D135="","",IF(LEFT(D135,FIND("_",D135,1)-1)="battle","",IF(LEFT(D135,FIND("_",D135,1)-1)="cup","",VALUE(LEFT(D135,FIND("_",D135,1)-1)))))</f>
        <v/>
      </c>
      <c r="M135" s="88" t="str">
        <f t="shared" si="264"/>
        <v/>
      </c>
      <c r="N135" s="6"/>
      <c r="O135" s="165" t="str">
        <f t="shared" si="5"/>
        <v/>
      </c>
      <c r="P135" s="4" t="str">
        <f t="shared" si="6"/>
        <v/>
      </c>
      <c r="Q135" s="6" t="str">
        <f>IF(ISERROR(SMALL(Events!$D$10:$D$550,G135))=TRUE,"",IF(COUNTIF($Q$5:Q134,SMALL(Events!$D$10:$D$550,G135))&gt;0,"",SMALL(Events!$D$10:$D$550,G135)))</f>
        <v/>
      </c>
      <c r="R135" s="4" t="str">
        <f t="shared" si="7"/>
        <v/>
      </c>
      <c r="S135" s="6"/>
      <c r="T135" s="6"/>
      <c r="U135" s="168" t="str">
        <f t="shared" si="8"/>
        <v/>
      </c>
    </row>
    <row r="136">
      <c r="A136" s="2">
        <v>131.0</v>
      </c>
      <c r="B136" s="157"/>
      <c r="C136" s="157"/>
      <c r="D136" s="2"/>
      <c r="E136" s="154"/>
      <c r="F136" s="155"/>
      <c r="G136" s="165">
        <v>131.0</v>
      </c>
      <c r="H136" s="6"/>
      <c r="I136" s="6"/>
      <c r="J136" s="88" t="str">
        <f t="shared" ref="J136:K136" si="265">IF(B136="","",IF(LEFT(B136,FIND("_",B136,1)-1)="battle","",IF(LEFT(B136,FIND("_",B136,1)-1)="cup","",IF(LEFT(B136,FIND("_",B136,1)-1)="rate","",VALUE(LEFT(B136,FIND("_",B136,1)-1))))))</f>
        <v/>
      </c>
      <c r="K136" s="88" t="str">
        <f t="shared" si="265"/>
        <v/>
      </c>
      <c r="L136" s="88" t="str">
        <f t="shared" ref="L136:M136" si="266">IF(D136="","",IF(LEFT(D136,FIND("_",D136,1)-1)="battle","",IF(LEFT(D136,FIND("_",D136,1)-1)="cup","",VALUE(LEFT(D136,FIND("_",D136,1)-1)))))</f>
        <v/>
      </c>
      <c r="M136" s="88" t="str">
        <f t="shared" si="266"/>
        <v/>
      </c>
      <c r="N136" s="6"/>
      <c r="O136" s="165" t="str">
        <f t="shared" si="5"/>
        <v/>
      </c>
      <c r="P136" s="4" t="str">
        <f t="shared" si="6"/>
        <v/>
      </c>
      <c r="Q136" s="6" t="str">
        <f>IF(ISERROR(SMALL(Events!$D$10:$D$550,G136))=TRUE,"",IF(COUNTIF($Q$5:Q135,SMALL(Events!$D$10:$D$550,G136))&gt;0,"",SMALL(Events!$D$10:$D$550,G136)))</f>
        <v/>
      </c>
      <c r="R136" s="4" t="str">
        <f t="shared" si="7"/>
        <v/>
      </c>
      <c r="S136" s="6"/>
      <c r="T136" s="6"/>
      <c r="U136" s="168" t="str">
        <f t="shared" si="8"/>
        <v/>
      </c>
    </row>
    <row r="137">
      <c r="A137" s="2">
        <v>132.0</v>
      </c>
      <c r="B137" s="157"/>
      <c r="C137" s="157"/>
      <c r="D137" s="2"/>
      <c r="E137" s="154"/>
      <c r="F137" s="155"/>
      <c r="G137" s="165">
        <v>132.0</v>
      </c>
      <c r="H137" s="6"/>
      <c r="I137" s="6"/>
      <c r="J137" s="88" t="str">
        <f t="shared" ref="J137:K137" si="267">IF(B137="","",IF(LEFT(B137,FIND("_",B137,1)-1)="battle","",IF(LEFT(B137,FIND("_",B137,1)-1)="cup","",IF(LEFT(B137,FIND("_",B137,1)-1)="rate","",VALUE(LEFT(B137,FIND("_",B137,1)-1))))))</f>
        <v/>
      </c>
      <c r="K137" s="88" t="str">
        <f t="shared" si="267"/>
        <v/>
      </c>
      <c r="L137" s="88" t="str">
        <f t="shared" ref="L137:M137" si="268">IF(D137="","",IF(LEFT(D137,FIND("_",D137,1)-1)="battle","",IF(LEFT(D137,FIND("_",D137,1)-1)="cup","",VALUE(LEFT(D137,FIND("_",D137,1)-1)))))</f>
        <v/>
      </c>
      <c r="M137" s="88" t="str">
        <f t="shared" si="268"/>
        <v/>
      </c>
      <c r="N137" s="6"/>
      <c r="O137" s="165" t="str">
        <f t="shared" si="5"/>
        <v/>
      </c>
      <c r="P137" s="4" t="str">
        <f t="shared" si="6"/>
        <v/>
      </c>
      <c r="Q137" s="6" t="str">
        <f>IF(ISERROR(SMALL(Events!$D$10:$D$550,G137))=TRUE,"",IF(COUNTIF($Q$5:Q136,SMALL(Events!$D$10:$D$550,G137))&gt;0,"",SMALL(Events!$D$10:$D$550,G137)))</f>
        <v/>
      </c>
      <c r="R137" s="4" t="str">
        <f t="shared" si="7"/>
        <v/>
      </c>
      <c r="S137" s="6"/>
      <c r="T137" s="6"/>
      <c r="U137" s="168" t="str">
        <f t="shared" si="8"/>
        <v/>
      </c>
    </row>
    <row r="138">
      <c r="A138" s="2">
        <v>133.0</v>
      </c>
      <c r="B138" s="157"/>
      <c r="C138" s="157"/>
      <c r="D138" s="2"/>
      <c r="E138" s="154"/>
      <c r="F138" s="155"/>
      <c r="G138" s="165">
        <v>133.0</v>
      </c>
      <c r="H138" s="6"/>
      <c r="I138" s="6"/>
      <c r="J138" s="88" t="str">
        <f t="shared" ref="J138:K138" si="269">IF(B138="","",IF(LEFT(B138,FIND("_",B138,1)-1)="battle","",IF(LEFT(B138,FIND("_",B138,1)-1)="cup","",IF(LEFT(B138,FIND("_",B138,1)-1)="rate","",VALUE(LEFT(B138,FIND("_",B138,1)-1))))))</f>
        <v/>
      </c>
      <c r="K138" s="88" t="str">
        <f t="shared" si="269"/>
        <v/>
      </c>
      <c r="L138" s="88" t="str">
        <f t="shared" ref="L138:M138" si="270">IF(D138="","",IF(LEFT(D138,FIND("_",D138,1)-1)="battle","",IF(LEFT(D138,FIND("_",D138,1)-1)="cup","",VALUE(LEFT(D138,FIND("_",D138,1)-1)))))</f>
        <v/>
      </c>
      <c r="M138" s="88" t="str">
        <f t="shared" si="270"/>
        <v/>
      </c>
      <c r="N138" s="6"/>
      <c r="O138" s="165" t="str">
        <f t="shared" si="5"/>
        <v/>
      </c>
      <c r="P138" s="4" t="str">
        <f t="shared" si="6"/>
        <v/>
      </c>
      <c r="Q138" s="6" t="str">
        <f>IF(ISERROR(SMALL(Events!$D$10:$D$550,G138))=TRUE,"",IF(COUNTIF($Q$5:Q137,SMALL(Events!$D$10:$D$550,G138))&gt;0,"",SMALL(Events!$D$10:$D$550,G138)))</f>
        <v/>
      </c>
      <c r="R138" s="4" t="str">
        <f t="shared" si="7"/>
        <v/>
      </c>
      <c r="S138" s="6"/>
      <c r="T138" s="6"/>
      <c r="U138" s="168" t="str">
        <f t="shared" si="8"/>
        <v/>
      </c>
    </row>
    <row r="139">
      <c r="A139" s="2">
        <v>134.0</v>
      </c>
      <c r="B139" s="157"/>
      <c r="C139" s="157"/>
      <c r="D139" s="2"/>
      <c r="E139" s="154"/>
      <c r="F139" s="155"/>
      <c r="G139" s="165">
        <v>134.0</v>
      </c>
      <c r="H139" s="6"/>
      <c r="I139" s="6"/>
      <c r="J139" s="88" t="str">
        <f t="shared" ref="J139:K139" si="271">IF(B139="","",IF(LEFT(B139,FIND("_",B139,1)-1)="battle","",IF(LEFT(B139,FIND("_",B139,1)-1)="cup","",IF(LEFT(B139,FIND("_",B139,1)-1)="rate","",VALUE(LEFT(B139,FIND("_",B139,1)-1))))))</f>
        <v/>
      </c>
      <c r="K139" s="88" t="str">
        <f t="shared" si="271"/>
        <v/>
      </c>
      <c r="L139" s="88" t="str">
        <f t="shared" ref="L139:M139" si="272">IF(D139="","",IF(LEFT(D139,FIND("_",D139,1)-1)="battle","",IF(LEFT(D139,FIND("_",D139,1)-1)="cup","",VALUE(LEFT(D139,FIND("_",D139,1)-1)))))</f>
        <v/>
      </c>
      <c r="M139" s="88" t="str">
        <f t="shared" si="272"/>
        <v/>
      </c>
      <c r="N139" s="6"/>
      <c r="O139" s="165" t="str">
        <f t="shared" si="5"/>
        <v/>
      </c>
      <c r="P139" s="4" t="str">
        <f t="shared" si="6"/>
        <v/>
      </c>
      <c r="Q139" s="6" t="str">
        <f>IF(ISERROR(SMALL(Events!$D$10:$D$550,G139))=TRUE,"",IF(COUNTIF($Q$5:Q138,SMALL(Events!$D$10:$D$550,G139))&gt;0,"",SMALL(Events!$D$10:$D$550,G139)))</f>
        <v/>
      </c>
      <c r="R139" s="4" t="str">
        <f t="shared" si="7"/>
        <v/>
      </c>
      <c r="S139" s="6"/>
      <c r="T139" s="6"/>
      <c r="U139" s="168" t="str">
        <f t="shared" si="8"/>
        <v/>
      </c>
    </row>
    <row r="140">
      <c r="A140" s="2">
        <v>135.0</v>
      </c>
      <c r="B140" s="157"/>
      <c r="C140" s="157"/>
      <c r="D140" s="2"/>
      <c r="E140" s="154"/>
      <c r="F140" s="155"/>
      <c r="G140" s="165">
        <v>135.0</v>
      </c>
      <c r="H140" s="6"/>
      <c r="I140" s="6"/>
      <c r="J140" s="88" t="str">
        <f t="shared" ref="J140:K140" si="273">IF(B140="","",IF(LEFT(B140,FIND("_",B140,1)-1)="battle","",IF(LEFT(B140,FIND("_",B140,1)-1)="cup","",IF(LEFT(B140,FIND("_",B140,1)-1)="rate","",VALUE(LEFT(B140,FIND("_",B140,1)-1))))))</f>
        <v/>
      </c>
      <c r="K140" s="88" t="str">
        <f t="shared" si="273"/>
        <v/>
      </c>
      <c r="L140" s="88" t="str">
        <f t="shared" ref="L140:M140" si="274">IF(D140="","",IF(LEFT(D140,FIND("_",D140,1)-1)="battle","",IF(LEFT(D140,FIND("_",D140,1)-1)="cup","",VALUE(LEFT(D140,FIND("_",D140,1)-1)))))</f>
        <v/>
      </c>
      <c r="M140" s="88" t="str">
        <f t="shared" si="274"/>
        <v/>
      </c>
      <c r="N140" s="6"/>
      <c r="O140" s="165" t="str">
        <f t="shared" si="5"/>
        <v/>
      </c>
      <c r="P140" s="4" t="str">
        <f t="shared" si="6"/>
        <v/>
      </c>
      <c r="Q140" s="6" t="str">
        <f>IF(ISERROR(SMALL(Events!$D$10:$D$550,G140))=TRUE,"",IF(COUNTIF($Q$5:Q139,SMALL(Events!$D$10:$D$550,G140))&gt;0,"",SMALL(Events!$D$10:$D$550,G140)))</f>
        <v/>
      </c>
      <c r="R140" s="4" t="str">
        <f t="shared" si="7"/>
        <v/>
      </c>
      <c r="S140" s="6"/>
      <c r="T140" s="6"/>
      <c r="U140" s="168" t="str">
        <f t="shared" si="8"/>
        <v/>
      </c>
    </row>
    <row r="141">
      <c r="A141" s="2">
        <v>136.0</v>
      </c>
      <c r="B141" s="157"/>
      <c r="C141" s="157"/>
      <c r="D141" s="2"/>
      <c r="E141" s="154"/>
      <c r="F141" s="155"/>
      <c r="G141" s="165">
        <v>136.0</v>
      </c>
      <c r="H141" s="6"/>
      <c r="I141" s="6"/>
      <c r="J141" s="88" t="str">
        <f t="shared" ref="J141:K141" si="275">IF(B141="","",IF(LEFT(B141,FIND("_",B141,1)-1)="battle","",IF(LEFT(B141,FIND("_",B141,1)-1)="cup","",IF(LEFT(B141,FIND("_",B141,1)-1)="rate","",VALUE(LEFT(B141,FIND("_",B141,1)-1))))))</f>
        <v/>
      </c>
      <c r="K141" s="88" t="str">
        <f t="shared" si="275"/>
        <v/>
      </c>
      <c r="L141" s="88" t="str">
        <f t="shared" ref="L141:M141" si="276">IF(D141="","",IF(LEFT(D141,FIND("_",D141,1)-1)="battle","",IF(LEFT(D141,FIND("_",D141,1)-1)="cup","",VALUE(LEFT(D141,FIND("_",D141,1)-1)))))</f>
        <v/>
      </c>
      <c r="M141" s="88" t="str">
        <f t="shared" si="276"/>
        <v/>
      </c>
      <c r="N141" s="6"/>
      <c r="O141" s="165" t="str">
        <f t="shared" si="5"/>
        <v/>
      </c>
      <c r="P141" s="4" t="str">
        <f t="shared" si="6"/>
        <v/>
      </c>
      <c r="Q141" s="6" t="str">
        <f>IF(ISERROR(SMALL(Events!$D$10:$D$550,G141))=TRUE,"",IF(COUNTIF($Q$5:Q140,SMALL(Events!$D$10:$D$550,G141))&gt;0,"",SMALL(Events!$D$10:$D$550,G141)))</f>
        <v/>
      </c>
      <c r="R141" s="4" t="str">
        <f t="shared" si="7"/>
        <v/>
      </c>
      <c r="S141" s="6"/>
      <c r="T141" s="6"/>
      <c r="U141" s="168" t="str">
        <f t="shared" si="8"/>
        <v/>
      </c>
    </row>
    <row r="142">
      <c r="A142" s="2">
        <v>137.0</v>
      </c>
      <c r="B142" s="157"/>
      <c r="C142" s="157"/>
      <c r="D142" s="2"/>
      <c r="E142" s="154"/>
      <c r="F142" s="155"/>
      <c r="G142" s="165">
        <v>137.0</v>
      </c>
      <c r="H142" s="6"/>
      <c r="I142" s="6"/>
      <c r="J142" s="88" t="str">
        <f t="shared" ref="J142:K142" si="277">IF(B142="","",IF(LEFT(B142,FIND("_",B142,1)-1)="battle","",IF(LEFT(B142,FIND("_",B142,1)-1)="cup","",IF(LEFT(B142,FIND("_",B142,1)-1)="rate","",VALUE(LEFT(B142,FIND("_",B142,1)-1))))))</f>
        <v/>
      </c>
      <c r="K142" s="88" t="str">
        <f t="shared" si="277"/>
        <v/>
      </c>
      <c r="L142" s="88" t="str">
        <f t="shared" ref="L142:M142" si="278">IF(D142="","",IF(LEFT(D142,FIND("_",D142,1)-1)="battle","",IF(LEFT(D142,FIND("_",D142,1)-1)="cup","",VALUE(LEFT(D142,FIND("_",D142,1)-1)))))</f>
        <v/>
      </c>
      <c r="M142" s="88" t="str">
        <f t="shared" si="278"/>
        <v/>
      </c>
      <c r="N142" s="6"/>
      <c r="O142" s="165" t="str">
        <f t="shared" si="5"/>
        <v/>
      </c>
      <c r="P142" s="4" t="str">
        <f t="shared" si="6"/>
        <v/>
      </c>
      <c r="Q142" s="6" t="str">
        <f>IF(ISERROR(SMALL(Events!$D$10:$D$550,G142))=TRUE,"",IF(COUNTIF($Q$5:Q141,SMALL(Events!$D$10:$D$550,G142))&gt;0,"",SMALL(Events!$D$10:$D$550,G142)))</f>
        <v/>
      </c>
      <c r="R142" s="4" t="str">
        <f t="shared" si="7"/>
        <v/>
      </c>
      <c r="S142" s="6"/>
      <c r="T142" s="6"/>
      <c r="U142" s="168" t="str">
        <f t="shared" si="8"/>
        <v/>
      </c>
    </row>
    <row r="143">
      <c r="A143" s="2">
        <v>138.0</v>
      </c>
      <c r="B143" s="157"/>
      <c r="C143" s="157"/>
      <c r="D143" s="2"/>
      <c r="E143" s="154"/>
      <c r="F143" s="155"/>
      <c r="G143" s="165">
        <v>138.0</v>
      </c>
      <c r="H143" s="6"/>
      <c r="I143" s="6"/>
      <c r="J143" s="88" t="str">
        <f t="shared" ref="J143:K143" si="279">IF(B143="","",IF(LEFT(B143,FIND("_",B143,1)-1)="battle","",IF(LEFT(B143,FIND("_",B143,1)-1)="cup","",IF(LEFT(B143,FIND("_",B143,1)-1)="rate","",VALUE(LEFT(B143,FIND("_",B143,1)-1))))))</f>
        <v/>
      </c>
      <c r="K143" s="88" t="str">
        <f t="shared" si="279"/>
        <v/>
      </c>
      <c r="L143" s="88" t="str">
        <f t="shared" ref="L143:M143" si="280">IF(D143="","",IF(LEFT(D143,FIND("_",D143,1)-1)="battle","",IF(LEFT(D143,FIND("_",D143,1)-1)="cup","",VALUE(LEFT(D143,FIND("_",D143,1)-1)))))</f>
        <v/>
      </c>
      <c r="M143" s="88" t="str">
        <f t="shared" si="280"/>
        <v/>
      </c>
      <c r="N143" s="6"/>
      <c r="O143" s="165" t="str">
        <f t="shared" si="5"/>
        <v/>
      </c>
      <c r="P143" s="4" t="str">
        <f t="shared" si="6"/>
        <v/>
      </c>
      <c r="Q143" s="6" t="str">
        <f>IF(ISERROR(SMALL(Events!$D$10:$D$550,G143))=TRUE,"",IF(COUNTIF($Q$5:Q142,SMALL(Events!$D$10:$D$550,G143))&gt;0,"",SMALL(Events!$D$10:$D$550,G143)))</f>
        <v/>
      </c>
      <c r="R143" s="4" t="str">
        <f t="shared" si="7"/>
        <v/>
      </c>
      <c r="S143" s="6"/>
      <c r="T143" s="6"/>
      <c r="U143" s="168" t="str">
        <f t="shared" si="8"/>
        <v/>
      </c>
    </row>
    <row r="144">
      <c r="A144" s="2">
        <v>139.0</v>
      </c>
      <c r="B144" s="157"/>
      <c r="C144" s="157"/>
      <c r="D144" s="2"/>
      <c r="E144" s="154"/>
      <c r="F144" s="155"/>
      <c r="G144" s="165">
        <v>139.0</v>
      </c>
      <c r="H144" s="6"/>
      <c r="I144" s="6"/>
      <c r="J144" s="88" t="str">
        <f t="shared" ref="J144:K144" si="281">IF(B144="","",IF(LEFT(B144,FIND("_",B144,1)-1)="battle","",IF(LEFT(B144,FIND("_",B144,1)-1)="cup","",IF(LEFT(B144,FIND("_",B144,1)-1)="rate","",VALUE(LEFT(B144,FIND("_",B144,1)-1))))))</f>
        <v/>
      </c>
      <c r="K144" s="88" t="str">
        <f t="shared" si="281"/>
        <v/>
      </c>
      <c r="L144" s="88" t="str">
        <f t="shared" ref="L144:M144" si="282">IF(D144="","",IF(LEFT(D144,FIND("_",D144,1)-1)="battle","",IF(LEFT(D144,FIND("_",D144,1)-1)="cup","",VALUE(LEFT(D144,FIND("_",D144,1)-1)))))</f>
        <v/>
      </c>
      <c r="M144" s="88" t="str">
        <f t="shared" si="282"/>
        <v/>
      </c>
      <c r="N144" s="6"/>
      <c r="O144" s="165" t="str">
        <f t="shared" si="5"/>
        <v/>
      </c>
      <c r="P144" s="4" t="str">
        <f t="shared" si="6"/>
        <v/>
      </c>
      <c r="Q144" s="6" t="str">
        <f>IF(ISERROR(SMALL(Events!$D$10:$D$550,G144))=TRUE,"",IF(COUNTIF($Q$5:Q143,SMALL(Events!$D$10:$D$550,G144))&gt;0,"",SMALL(Events!$D$10:$D$550,G144)))</f>
        <v/>
      </c>
      <c r="R144" s="4" t="str">
        <f t="shared" si="7"/>
        <v/>
      </c>
      <c r="S144" s="6"/>
      <c r="T144" s="6"/>
      <c r="U144" s="168" t="str">
        <f t="shared" si="8"/>
        <v/>
      </c>
    </row>
    <row r="145">
      <c r="A145" s="2">
        <v>140.0</v>
      </c>
      <c r="B145" s="157"/>
      <c r="C145" s="157"/>
      <c r="D145" s="2"/>
      <c r="E145" s="154"/>
      <c r="F145" s="155"/>
      <c r="G145" s="165">
        <v>140.0</v>
      </c>
      <c r="H145" s="6"/>
      <c r="I145" s="6"/>
      <c r="J145" s="88" t="str">
        <f t="shared" ref="J145:K145" si="283">IF(B145="","",IF(LEFT(B145,FIND("_",B145,1)-1)="battle","",IF(LEFT(B145,FIND("_",B145,1)-1)="cup","",IF(LEFT(B145,FIND("_",B145,1)-1)="rate","",VALUE(LEFT(B145,FIND("_",B145,1)-1))))))</f>
        <v/>
      </c>
      <c r="K145" s="88" t="str">
        <f t="shared" si="283"/>
        <v/>
      </c>
      <c r="L145" s="88" t="str">
        <f t="shared" ref="L145:M145" si="284">IF(D145="","",IF(LEFT(D145,FIND("_",D145,1)-1)="battle","",IF(LEFT(D145,FIND("_",D145,1)-1)="cup","",VALUE(LEFT(D145,FIND("_",D145,1)-1)))))</f>
        <v/>
      </c>
      <c r="M145" s="88" t="str">
        <f t="shared" si="284"/>
        <v/>
      </c>
      <c r="N145" s="6"/>
      <c r="O145" s="165" t="str">
        <f t="shared" si="5"/>
        <v/>
      </c>
      <c r="P145" s="4" t="str">
        <f t="shared" si="6"/>
        <v/>
      </c>
      <c r="Q145" s="6" t="str">
        <f>IF(ISERROR(SMALL(Events!$D$10:$D$550,G145))=TRUE,"",IF(COUNTIF($Q$5:Q144,SMALL(Events!$D$10:$D$550,G145))&gt;0,"",SMALL(Events!$D$10:$D$550,G145)))</f>
        <v/>
      </c>
      <c r="R145" s="4" t="str">
        <f t="shared" si="7"/>
        <v/>
      </c>
      <c r="S145" s="6"/>
      <c r="T145" s="6"/>
      <c r="U145" s="168" t="str">
        <f t="shared" si="8"/>
        <v/>
      </c>
    </row>
    <row r="146">
      <c r="A146" s="2">
        <v>141.0</v>
      </c>
      <c r="B146" s="157"/>
      <c r="C146" s="157"/>
      <c r="D146" s="2"/>
      <c r="E146" s="154"/>
      <c r="F146" s="155"/>
      <c r="G146" s="165">
        <v>141.0</v>
      </c>
      <c r="H146" s="6"/>
      <c r="I146" s="6"/>
      <c r="J146" s="88" t="str">
        <f t="shared" ref="J146:K146" si="285">IF(B146="","",IF(LEFT(B146,FIND("_",B146,1)-1)="battle","",IF(LEFT(B146,FIND("_",B146,1)-1)="cup","",IF(LEFT(B146,FIND("_",B146,1)-1)="rate","",VALUE(LEFT(B146,FIND("_",B146,1)-1))))))</f>
        <v/>
      </c>
      <c r="K146" s="88" t="str">
        <f t="shared" si="285"/>
        <v/>
      </c>
      <c r="L146" s="88" t="str">
        <f t="shared" ref="L146:M146" si="286">IF(D146="","",IF(LEFT(D146,FIND("_",D146,1)-1)="battle","",IF(LEFT(D146,FIND("_",D146,1)-1)="cup","",VALUE(LEFT(D146,FIND("_",D146,1)-1)))))</f>
        <v/>
      </c>
      <c r="M146" s="88" t="str">
        <f t="shared" si="286"/>
        <v/>
      </c>
      <c r="N146" s="6"/>
      <c r="O146" s="165" t="str">
        <f t="shared" si="5"/>
        <v/>
      </c>
      <c r="P146" s="4" t="str">
        <f t="shared" si="6"/>
        <v/>
      </c>
      <c r="Q146" s="6" t="str">
        <f>IF(ISERROR(SMALL(Events!$D$10:$D$550,G146))=TRUE,"",IF(COUNTIF($Q$5:Q145,SMALL(Events!$D$10:$D$550,G146))&gt;0,"",SMALL(Events!$D$10:$D$550,G146)))</f>
        <v/>
      </c>
      <c r="R146" s="4" t="str">
        <f t="shared" si="7"/>
        <v/>
      </c>
      <c r="S146" s="6"/>
      <c r="T146" s="6"/>
      <c r="U146" s="168" t="str">
        <f t="shared" si="8"/>
        <v/>
      </c>
    </row>
    <row r="147">
      <c r="A147" s="2">
        <v>142.0</v>
      </c>
      <c r="B147" s="157"/>
      <c r="C147" s="157"/>
      <c r="D147" s="2"/>
      <c r="E147" s="154"/>
      <c r="F147" s="155"/>
      <c r="G147" s="165">
        <v>142.0</v>
      </c>
      <c r="H147" s="6"/>
      <c r="I147" s="6"/>
      <c r="J147" s="88" t="str">
        <f t="shared" ref="J147:K147" si="287">IF(B147="","",IF(LEFT(B147,FIND("_",B147,1)-1)="battle","",IF(LEFT(B147,FIND("_",B147,1)-1)="cup","",IF(LEFT(B147,FIND("_",B147,1)-1)="rate","",VALUE(LEFT(B147,FIND("_",B147,1)-1))))))</f>
        <v/>
      </c>
      <c r="K147" s="88" t="str">
        <f t="shared" si="287"/>
        <v/>
      </c>
      <c r="L147" s="88" t="str">
        <f t="shared" ref="L147:M147" si="288">IF(D147="","",IF(LEFT(D147,FIND("_",D147,1)-1)="battle","",IF(LEFT(D147,FIND("_",D147,1)-1)="cup","",VALUE(LEFT(D147,FIND("_",D147,1)-1)))))</f>
        <v/>
      </c>
      <c r="M147" s="88" t="str">
        <f t="shared" si="288"/>
        <v/>
      </c>
      <c r="N147" s="6"/>
      <c r="O147" s="165" t="str">
        <f t="shared" si="5"/>
        <v/>
      </c>
      <c r="P147" s="4" t="str">
        <f t="shared" si="6"/>
        <v/>
      </c>
      <c r="Q147" s="6" t="str">
        <f>IF(ISERROR(SMALL(Events!$D$10:$D$550,G147))=TRUE,"",IF(COUNTIF($Q$5:Q146,SMALL(Events!$D$10:$D$550,G147))&gt;0,"",SMALL(Events!$D$10:$D$550,G147)))</f>
        <v/>
      </c>
      <c r="R147" s="4" t="str">
        <f t="shared" si="7"/>
        <v/>
      </c>
      <c r="S147" s="6"/>
      <c r="T147" s="6"/>
      <c r="U147" s="168" t="str">
        <f t="shared" si="8"/>
        <v/>
      </c>
    </row>
    <row r="148">
      <c r="A148" s="2">
        <v>143.0</v>
      </c>
      <c r="B148" s="157"/>
      <c r="C148" s="157"/>
      <c r="D148" s="2"/>
      <c r="E148" s="154"/>
      <c r="F148" s="155"/>
      <c r="G148" s="165">
        <v>143.0</v>
      </c>
      <c r="H148" s="6"/>
      <c r="I148" s="6"/>
      <c r="J148" s="88" t="str">
        <f t="shared" ref="J148:K148" si="289">IF(B148="","",IF(LEFT(B148,FIND("_",B148,1)-1)="battle","",IF(LEFT(B148,FIND("_",B148,1)-1)="cup","",IF(LEFT(B148,FIND("_",B148,1)-1)="rate","",VALUE(LEFT(B148,FIND("_",B148,1)-1))))))</f>
        <v/>
      </c>
      <c r="K148" s="88" t="str">
        <f t="shared" si="289"/>
        <v/>
      </c>
      <c r="L148" s="88" t="str">
        <f t="shared" ref="L148:M148" si="290">IF(D148="","",IF(LEFT(D148,FIND("_",D148,1)-1)="battle","",IF(LEFT(D148,FIND("_",D148,1)-1)="cup","",VALUE(LEFT(D148,FIND("_",D148,1)-1)))))</f>
        <v/>
      </c>
      <c r="M148" s="88" t="str">
        <f t="shared" si="290"/>
        <v/>
      </c>
      <c r="N148" s="6"/>
      <c r="O148" s="165" t="str">
        <f t="shared" si="5"/>
        <v/>
      </c>
      <c r="P148" s="4" t="str">
        <f t="shared" si="6"/>
        <v/>
      </c>
      <c r="Q148" s="6" t="str">
        <f>IF(ISERROR(SMALL(Events!$D$10:$D$550,G148))=TRUE,"",IF(COUNTIF($Q$5:Q147,SMALL(Events!$D$10:$D$550,G148))&gt;0,"",SMALL(Events!$D$10:$D$550,G148)))</f>
        <v/>
      </c>
      <c r="R148" s="4" t="str">
        <f t="shared" si="7"/>
        <v/>
      </c>
      <c r="S148" s="6"/>
      <c r="T148" s="6"/>
      <c r="U148" s="168" t="str">
        <f t="shared" si="8"/>
        <v/>
      </c>
    </row>
    <row r="149">
      <c r="A149" s="2">
        <v>144.0</v>
      </c>
      <c r="B149" s="157"/>
      <c r="C149" s="157"/>
      <c r="D149" s="2"/>
      <c r="E149" s="154"/>
      <c r="F149" s="155"/>
      <c r="G149" s="165">
        <v>144.0</v>
      </c>
      <c r="H149" s="6"/>
      <c r="I149" s="6"/>
      <c r="J149" s="88" t="str">
        <f t="shared" ref="J149:K149" si="291">IF(B149="","",IF(LEFT(B149,FIND("_",B149,1)-1)="battle","",IF(LEFT(B149,FIND("_",B149,1)-1)="cup","",IF(LEFT(B149,FIND("_",B149,1)-1)="rate","",VALUE(LEFT(B149,FIND("_",B149,1)-1))))))</f>
        <v/>
      </c>
      <c r="K149" s="88" t="str">
        <f t="shared" si="291"/>
        <v/>
      </c>
      <c r="L149" s="88" t="str">
        <f t="shared" ref="L149:M149" si="292">IF(D149="","",IF(LEFT(D149,FIND("_",D149,1)-1)="battle","",IF(LEFT(D149,FIND("_",D149,1)-1)="cup","",VALUE(LEFT(D149,FIND("_",D149,1)-1)))))</f>
        <v/>
      </c>
      <c r="M149" s="88" t="str">
        <f t="shared" si="292"/>
        <v/>
      </c>
      <c r="N149" s="6"/>
      <c r="O149" s="165" t="str">
        <f t="shared" si="5"/>
        <v/>
      </c>
      <c r="P149" s="4" t="str">
        <f t="shared" si="6"/>
        <v/>
      </c>
      <c r="Q149" s="6" t="str">
        <f>IF(ISERROR(SMALL(Events!$D$10:$D$550,G149))=TRUE,"",IF(COUNTIF($Q$5:Q148,SMALL(Events!$D$10:$D$550,G149))&gt;0,"",SMALL(Events!$D$10:$D$550,G149)))</f>
        <v/>
      </c>
      <c r="R149" s="4" t="str">
        <f t="shared" si="7"/>
        <v/>
      </c>
      <c r="S149" s="6"/>
      <c r="T149" s="6"/>
      <c r="U149" s="168" t="str">
        <f t="shared" si="8"/>
        <v/>
      </c>
    </row>
    <row r="150">
      <c r="A150" s="2">
        <v>145.0</v>
      </c>
      <c r="B150" s="157"/>
      <c r="C150" s="157"/>
      <c r="D150" s="2"/>
      <c r="E150" s="154"/>
      <c r="F150" s="155"/>
      <c r="G150" s="165">
        <v>145.0</v>
      </c>
      <c r="H150" s="6"/>
      <c r="I150" s="6"/>
      <c r="J150" s="88" t="str">
        <f t="shared" ref="J150:K150" si="293">IF(B150="","",IF(LEFT(B150,FIND("_",B150,1)-1)="battle","",IF(LEFT(B150,FIND("_",B150,1)-1)="cup","",IF(LEFT(B150,FIND("_",B150,1)-1)="rate","",VALUE(LEFT(B150,FIND("_",B150,1)-1))))))</f>
        <v/>
      </c>
      <c r="K150" s="88" t="str">
        <f t="shared" si="293"/>
        <v/>
      </c>
      <c r="L150" s="88" t="str">
        <f t="shared" ref="L150:M150" si="294">IF(D150="","",IF(LEFT(D150,FIND("_",D150,1)-1)="battle","",IF(LEFT(D150,FIND("_",D150,1)-1)="cup","",VALUE(LEFT(D150,FIND("_",D150,1)-1)))))</f>
        <v/>
      </c>
      <c r="M150" s="88" t="str">
        <f t="shared" si="294"/>
        <v/>
      </c>
      <c r="N150" s="6"/>
      <c r="O150" s="165" t="str">
        <f t="shared" si="5"/>
        <v/>
      </c>
      <c r="P150" s="4" t="str">
        <f t="shared" si="6"/>
        <v/>
      </c>
      <c r="Q150" s="6" t="str">
        <f>IF(ISERROR(SMALL(Events!$D$10:$D$550,G150))=TRUE,"",IF(COUNTIF($Q$5:Q149,SMALL(Events!$D$10:$D$550,G150))&gt;0,"",SMALL(Events!$D$10:$D$550,G150)))</f>
        <v/>
      </c>
      <c r="R150" s="4" t="str">
        <f t="shared" si="7"/>
        <v/>
      </c>
      <c r="S150" s="6"/>
      <c r="T150" s="6"/>
      <c r="U150" s="168" t="str">
        <f t="shared" si="8"/>
        <v/>
      </c>
    </row>
    <row r="151">
      <c r="A151" s="2">
        <v>146.0</v>
      </c>
      <c r="B151" s="157"/>
      <c r="C151" s="157"/>
      <c r="D151" s="2"/>
      <c r="E151" s="154"/>
      <c r="F151" s="155"/>
      <c r="G151" s="165">
        <v>146.0</v>
      </c>
      <c r="H151" s="6"/>
      <c r="I151" s="6"/>
      <c r="J151" s="88" t="str">
        <f t="shared" ref="J151:K151" si="295">IF(B151="","",IF(LEFT(B151,FIND("_",B151,1)-1)="battle","",IF(LEFT(B151,FIND("_",B151,1)-1)="cup","",IF(LEFT(B151,FIND("_",B151,1)-1)="rate","",VALUE(LEFT(B151,FIND("_",B151,1)-1))))))</f>
        <v/>
      </c>
      <c r="K151" s="88" t="str">
        <f t="shared" si="295"/>
        <v/>
      </c>
      <c r="L151" s="88" t="str">
        <f t="shared" ref="L151:M151" si="296">IF(D151="","",IF(LEFT(D151,FIND("_",D151,1)-1)="battle","",IF(LEFT(D151,FIND("_",D151,1)-1)="cup","",VALUE(LEFT(D151,FIND("_",D151,1)-1)))))</f>
        <v/>
      </c>
      <c r="M151" s="88" t="str">
        <f t="shared" si="296"/>
        <v/>
      </c>
      <c r="N151" s="6"/>
      <c r="O151" s="165" t="str">
        <f t="shared" si="5"/>
        <v/>
      </c>
      <c r="P151" s="4" t="str">
        <f t="shared" si="6"/>
        <v/>
      </c>
      <c r="Q151" s="6" t="str">
        <f>IF(ISERROR(SMALL(Events!$D$10:$D$550,G151))=TRUE,"",IF(COUNTIF($Q$5:Q150,SMALL(Events!$D$10:$D$550,G151))&gt;0,"",SMALL(Events!$D$10:$D$550,G151)))</f>
        <v/>
      </c>
      <c r="R151" s="4" t="str">
        <f t="shared" si="7"/>
        <v/>
      </c>
      <c r="S151" s="6"/>
      <c r="T151" s="6"/>
      <c r="U151" s="168" t="str">
        <f t="shared" si="8"/>
        <v/>
      </c>
    </row>
    <row r="152">
      <c r="A152" s="2">
        <v>147.0</v>
      </c>
      <c r="B152" s="157"/>
      <c r="C152" s="157"/>
      <c r="D152" s="2"/>
      <c r="E152" s="154"/>
      <c r="F152" s="155"/>
      <c r="G152" s="165">
        <v>147.0</v>
      </c>
      <c r="H152" s="6"/>
      <c r="I152" s="6"/>
      <c r="J152" s="88" t="str">
        <f t="shared" ref="J152:K152" si="297">IF(B152="","",IF(LEFT(B152,FIND("_",B152,1)-1)="battle","",IF(LEFT(B152,FIND("_",B152,1)-1)="cup","",IF(LEFT(B152,FIND("_",B152,1)-1)="rate","",VALUE(LEFT(B152,FIND("_",B152,1)-1))))))</f>
        <v/>
      </c>
      <c r="K152" s="88" t="str">
        <f t="shared" si="297"/>
        <v/>
      </c>
      <c r="L152" s="88" t="str">
        <f t="shared" ref="L152:M152" si="298">IF(D152="","",IF(LEFT(D152,FIND("_",D152,1)-1)="battle","",IF(LEFT(D152,FIND("_",D152,1)-1)="cup","",VALUE(LEFT(D152,FIND("_",D152,1)-1)))))</f>
        <v/>
      </c>
      <c r="M152" s="88" t="str">
        <f t="shared" si="298"/>
        <v/>
      </c>
      <c r="N152" s="6"/>
      <c r="O152" s="165" t="str">
        <f t="shared" si="5"/>
        <v/>
      </c>
      <c r="P152" s="4" t="str">
        <f t="shared" si="6"/>
        <v/>
      </c>
      <c r="Q152" s="6" t="str">
        <f>IF(ISERROR(SMALL(Events!$D$10:$D$550,G152))=TRUE,"",IF(COUNTIF($Q$5:Q151,SMALL(Events!$D$10:$D$550,G152))&gt;0,"",SMALL(Events!$D$10:$D$550,G152)))</f>
        <v/>
      </c>
      <c r="R152" s="4" t="str">
        <f t="shared" si="7"/>
        <v/>
      </c>
      <c r="S152" s="6"/>
      <c r="T152" s="6"/>
      <c r="U152" s="168" t="str">
        <f t="shared" si="8"/>
        <v/>
      </c>
    </row>
    <row r="153">
      <c r="A153" s="2">
        <v>148.0</v>
      </c>
      <c r="B153" s="157"/>
      <c r="C153" s="157"/>
      <c r="D153" s="2"/>
      <c r="E153" s="154"/>
      <c r="F153" s="155"/>
      <c r="G153" s="165">
        <v>148.0</v>
      </c>
      <c r="H153" s="6"/>
      <c r="I153" s="6"/>
      <c r="J153" s="88" t="str">
        <f t="shared" ref="J153:K153" si="299">IF(B153="","",IF(LEFT(B153,FIND("_",B153,1)-1)="battle","",IF(LEFT(B153,FIND("_",B153,1)-1)="cup","",IF(LEFT(B153,FIND("_",B153,1)-1)="rate","",VALUE(LEFT(B153,FIND("_",B153,1)-1))))))</f>
        <v/>
      </c>
      <c r="K153" s="88" t="str">
        <f t="shared" si="299"/>
        <v/>
      </c>
      <c r="L153" s="88" t="str">
        <f t="shared" ref="L153:M153" si="300">IF(D153="","",IF(LEFT(D153,FIND("_",D153,1)-1)="battle","",IF(LEFT(D153,FIND("_",D153,1)-1)="cup","",VALUE(LEFT(D153,FIND("_",D153,1)-1)))))</f>
        <v/>
      </c>
      <c r="M153" s="88" t="str">
        <f t="shared" si="300"/>
        <v/>
      </c>
      <c r="N153" s="6"/>
      <c r="O153" s="165" t="str">
        <f t="shared" si="5"/>
        <v/>
      </c>
      <c r="P153" s="4" t="str">
        <f t="shared" si="6"/>
        <v/>
      </c>
      <c r="Q153" s="6" t="str">
        <f>IF(ISERROR(SMALL(Events!$D$10:$D$550,G153))=TRUE,"",IF(COUNTIF($Q$5:Q152,SMALL(Events!$D$10:$D$550,G153))&gt;0,"",SMALL(Events!$D$10:$D$550,G153)))</f>
        <v/>
      </c>
      <c r="R153" s="4" t="str">
        <f t="shared" si="7"/>
        <v/>
      </c>
      <c r="S153" s="6"/>
      <c r="T153" s="6"/>
      <c r="U153" s="168" t="str">
        <f t="shared" si="8"/>
        <v/>
      </c>
    </row>
    <row r="154">
      <c r="A154" s="2">
        <v>149.0</v>
      </c>
      <c r="B154" s="157"/>
      <c r="C154" s="157"/>
      <c r="D154" s="2"/>
      <c r="E154" s="154"/>
      <c r="F154" s="155"/>
      <c r="G154" s="165">
        <v>149.0</v>
      </c>
      <c r="H154" s="6"/>
      <c r="I154" s="6"/>
      <c r="J154" s="88" t="str">
        <f t="shared" ref="J154:K154" si="301">IF(B154="","",IF(LEFT(B154,FIND("_",B154,1)-1)="battle","",IF(LEFT(B154,FIND("_",B154,1)-1)="cup","",IF(LEFT(B154,FIND("_",B154,1)-1)="rate","",VALUE(LEFT(B154,FIND("_",B154,1)-1))))))</f>
        <v/>
      </c>
      <c r="K154" s="88" t="str">
        <f t="shared" si="301"/>
        <v/>
      </c>
      <c r="L154" s="88" t="str">
        <f t="shared" ref="L154:M154" si="302">IF(D154="","",IF(LEFT(D154,FIND("_",D154,1)-1)="battle","",IF(LEFT(D154,FIND("_",D154,1)-1)="cup","",VALUE(LEFT(D154,FIND("_",D154,1)-1)))))</f>
        <v/>
      </c>
      <c r="M154" s="88" t="str">
        <f t="shared" si="302"/>
        <v/>
      </c>
      <c r="N154" s="6"/>
      <c r="O154" s="165" t="str">
        <f t="shared" si="5"/>
        <v/>
      </c>
      <c r="P154" s="4" t="str">
        <f t="shared" si="6"/>
        <v/>
      </c>
      <c r="Q154" s="6" t="str">
        <f>IF(ISERROR(SMALL(Events!$D$10:$D$550,G154))=TRUE,"",IF(COUNTIF($Q$5:Q153,SMALL(Events!$D$10:$D$550,G154))&gt;0,"",SMALL(Events!$D$10:$D$550,G154)))</f>
        <v/>
      </c>
      <c r="R154" s="4" t="str">
        <f t="shared" si="7"/>
        <v/>
      </c>
      <c r="S154" s="6"/>
      <c r="T154" s="6"/>
      <c r="U154" s="168" t="str">
        <f t="shared" si="8"/>
        <v/>
      </c>
    </row>
    <row r="155">
      <c r="A155" s="2">
        <v>150.0</v>
      </c>
      <c r="B155" s="157"/>
      <c r="C155" s="157"/>
      <c r="D155" s="2"/>
      <c r="E155" s="154"/>
      <c r="F155" s="155"/>
      <c r="G155" s="165">
        <v>150.0</v>
      </c>
      <c r="H155" s="6"/>
      <c r="I155" s="6"/>
      <c r="J155" s="88" t="str">
        <f t="shared" ref="J155:K155" si="303">IF(B155="","",IF(LEFT(B155,FIND("_",B155,1)-1)="battle","",IF(LEFT(B155,FIND("_",B155,1)-1)="cup","",IF(LEFT(B155,FIND("_",B155,1)-1)="rate","",VALUE(LEFT(B155,FIND("_",B155,1)-1))))))</f>
        <v/>
      </c>
      <c r="K155" s="88" t="str">
        <f t="shared" si="303"/>
        <v/>
      </c>
      <c r="L155" s="88" t="str">
        <f t="shared" ref="L155:M155" si="304">IF(D155="","",IF(LEFT(D155,FIND("_",D155,1)-1)="battle","",IF(LEFT(D155,FIND("_",D155,1)-1)="cup","",VALUE(LEFT(D155,FIND("_",D155,1)-1)))))</f>
        <v/>
      </c>
      <c r="M155" s="88" t="str">
        <f t="shared" si="304"/>
        <v/>
      </c>
      <c r="N155" s="6"/>
      <c r="O155" s="165" t="str">
        <f t="shared" si="5"/>
        <v/>
      </c>
      <c r="P155" s="4" t="str">
        <f t="shared" si="6"/>
        <v/>
      </c>
      <c r="Q155" s="6" t="str">
        <f>IF(ISERROR(SMALL(Events!$D$10:$D$550,G155))=TRUE,"",IF(COUNTIF($Q$5:Q154,SMALL(Events!$D$10:$D$550,G155))&gt;0,"",SMALL(Events!$D$10:$D$550,G155)))</f>
        <v/>
      </c>
      <c r="R155" s="4" t="str">
        <f t="shared" si="7"/>
        <v/>
      </c>
      <c r="S155" s="6"/>
      <c r="T155" s="6"/>
      <c r="U155" s="168" t="str">
        <f t="shared" si="8"/>
        <v/>
      </c>
    </row>
    <row r="156">
      <c r="A156" s="2">
        <v>151.0</v>
      </c>
      <c r="B156" s="157"/>
      <c r="C156" s="157"/>
      <c r="D156" s="2"/>
      <c r="E156" s="154"/>
      <c r="F156" s="155"/>
      <c r="G156" s="165">
        <v>151.0</v>
      </c>
      <c r="H156" s="6"/>
      <c r="I156" s="6"/>
      <c r="J156" s="88" t="str">
        <f t="shared" ref="J156:K156" si="305">IF(B156="","",IF(LEFT(B156,FIND("_",B156,1)-1)="battle","",IF(LEFT(B156,FIND("_",B156,1)-1)="cup","",IF(LEFT(B156,FIND("_",B156,1)-1)="rate","",VALUE(LEFT(B156,FIND("_",B156,1)-1))))))</f>
        <v/>
      </c>
      <c r="K156" s="88" t="str">
        <f t="shared" si="305"/>
        <v/>
      </c>
      <c r="L156" s="88" t="str">
        <f t="shared" ref="L156:M156" si="306">IF(D156="","",IF(LEFT(D156,FIND("_",D156,1)-1)="battle","",IF(LEFT(D156,FIND("_",D156,1)-1)="cup","",VALUE(LEFT(D156,FIND("_",D156,1)-1)))))</f>
        <v/>
      </c>
      <c r="M156" s="88" t="str">
        <f t="shared" si="306"/>
        <v/>
      </c>
      <c r="N156" s="6"/>
      <c r="O156" s="165" t="str">
        <f t="shared" si="5"/>
        <v/>
      </c>
      <c r="P156" s="4" t="str">
        <f t="shared" si="6"/>
        <v/>
      </c>
      <c r="Q156" s="6" t="str">
        <f>IF(ISERROR(SMALL(Events!$D$10:$D$550,G156))=TRUE,"",IF(COUNTIF($Q$5:Q155,SMALL(Events!$D$10:$D$550,G156))&gt;0,"",SMALL(Events!$D$10:$D$550,G156)))</f>
        <v/>
      </c>
      <c r="R156" s="4" t="str">
        <f t="shared" si="7"/>
        <v/>
      </c>
      <c r="S156" s="6"/>
      <c r="T156" s="6"/>
      <c r="U156" s="168" t="str">
        <f t="shared" si="8"/>
        <v/>
      </c>
    </row>
    <row r="157">
      <c r="A157" s="2">
        <v>152.0</v>
      </c>
      <c r="B157" s="157"/>
      <c r="C157" s="157"/>
      <c r="D157" s="2"/>
      <c r="E157" s="154"/>
      <c r="F157" s="155"/>
      <c r="G157" s="165">
        <v>152.0</v>
      </c>
      <c r="H157" s="6"/>
      <c r="I157" s="6"/>
      <c r="J157" s="88" t="str">
        <f t="shared" ref="J157:K157" si="307">IF(B157="","",IF(LEFT(B157,FIND("_",B157,1)-1)="battle","",IF(LEFT(B157,FIND("_",B157,1)-1)="cup","",IF(LEFT(B157,FIND("_",B157,1)-1)="rate","",VALUE(LEFT(B157,FIND("_",B157,1)-1))))))</f>
        <v/>
      </c>
      <c r="K157" s="88" t="str">
        <f t="shared" si="307"/>
        <v/>
      </c>
      <c r="L157" s="88" t="str">
        <f t="shared" ref="L157:M157" si="308">IF(D157="","",IF(LEFT(D157,FIND("_",D157,1)-1)="battle","",IF(LEFT(D157,FIND("_",D157,1)-1)="cup","",VALUE(LEFT(D157,FIND("_",D157,1)-1)))))</f>
        <v/>
      </c>
      <c r="M157" s="88" t="str">
        <f t="shared" si="308"/>
        <v/>
      </c>
      <c r="N157" s="6"/>
      <c r="O157" s="165" t="str">
        <f t="shared" si="5"/>
        <v/>
      </c>
      <c r="P157" s="4" t="str">
        <f t="shared" si="6"/>
        <v/>
      </c>
      <c r="Q157" s="6" t="str">
        <f>IF(ISERROR(SMALL(Events!$D$10:$D$550,G157))=TRUE,"",IF(COUNTIF($Q$5:Q156,SMALL(Events!$D$10:$D$550,G157))&gt;0,"",SMALL(Events!$D$10:$D$550,G157)))</f>
        <v/>
      </c>
      <c r="R157" s="4" t="str">
        <f t="shared" si="7"/>
        <v/>
      </c>
      <c r="S157" s="6"/>
      <c r="T157" s="6"/>
      <c r="U157" s="168" t="str">
        <f t="shared" si="8"/>
        <v/>
      </c>
    </row>
    <row r="158">
      <c r="A158" s="2">
        <v>153.0</v>
      </c>
      <c r="B158" s="157"/>
      <c r="C158" s="157"/>
      <c r="D158" s="2"/>
      <c r="E158" s="154"/>
      <c r="F158" s="155"/>
      <c r="G158" s="165">
        <v>153.0</v>
      </c>
      <c r="H158" s="6"/>
      <c r="I158" s="6"/>
      <c r="J158" s="88" t="str">
        <f t="shared" ref="J158:K158" si="309">IF(B158="","",IF(LEFT(B158,FIND("_",B158,1)-1)="battle","",IF(LEFT(B158,FIND("_",B158,1)-1)="cup","",IF(LEFT(B158,FIND("_",B158,1)-1)="rate","",VALUE(LEFT(B158,FIND("_",B158,1)-1))))))</f>
        <v/>
      </c>
      <c r="K158" s="88" t="str">
        <f t="shared" si="309"/>
        <v/>
      </c>
      <c r="L158" s="88" t="str">
        <f t="shared" ref="L158:M158" si="310">IF(D158="","",IF(LEFT(D158,FIND("_",D158,1)-1)="battle","",IF(LEFT(D158,FIND("_",D158,1)-1)="cup","",VALUE(LEFT(D158,FIND("_",D158,1)-1)))))</f>
        <v/>
      </c>
      <c r="M158" s="88" t="str">
        <f t="shared" si="310"/>
        <v/>
      </c>
      <c r="N158" s="6"/>
      <c r="O158" s="165" t="str">
        <f t="shared" si="5"/>
        <v/>
      </c>
      <c r="P158" s="4" t="str">
        <f t="shared" si="6"/>
        <v/>
      </c>
      <c r="Q158" s="6" t="str">
        <f>IF(ISERROR(SMALL(Events!$D$10:$D$550,G158))=TRUE,"",IF(COUNTIF($Q$5:Q157,SMALL(Events!$D$10:$D$550,G158))&gt;0,"",SMALL(Events!$D$10:$D$550,G158)))</f>
        <v/>
      </c>
      <c r="R158" s="4" t="str">
        <f t="shared" si="7"/>
        <v/>
      </c>
      <c r="S158" s="6"/>
      <c r="T158" s="6"/>
      <c r="U158" s="168" t="str">
        <f t="shared" si="8"/>
        <v/>
      </c>
    </row>
    <row r="159">
      <c r="A159" s="2">
        <v>154.0</v>
      </c>
      <c r="B159" s="157"/>
      <c r="C159" s="157"/>
      <c r="D159" s="2"/>
      <c r="E159" s="154"/>
      <c r="F159" s="155"/>
      <c r="G159" s="165">
        <v>154.0</v>
      </c>
      <c r="H159" s="6"/>
      <c r="I159" s="6"/>
      <c r="J159" s="88" t="str">
        <f t="shared" ref="J159:K159" si="311">IF(B159="","",IF(LEFT(B159,FIND("_",B159,1)-1)="battle","",IF(LEFT(B159,FIND("_",B159,1)-1)="cup","",IF(LEFT(B159,FIND("_",B159,1)-1)="rate","",VALUE(LEFT(B159,FIND("_",B159,1)-1))))))</f>
        <v/>
      </c>
      <c r="K159" s="88" t="str">
        <f t="shared" si="311"/>
        <v/>
      </c>
      <c r="L159" s="88" t="str">
        <f t="shared" ref="L159:M159" si="312">IF(D159="","",IF(LEFT(D159,FIND("_",D159,1)-1)="battle","",IF(LEFT(D159,FIND("_",D159,1)-1)="cup","",VALUE(LEFT(D159,FIND("_",D159,1)-1)))))</f>
        <v/>
      </c>
      <c r="M159" s="88" t="str">
        <f t="shared" si="312"/>
        <v/>
      </c>
      <c r="N159" s="6"/>
      <c r="O159" s="165" t="str">
        <f t="shared" si="5"/>
        <v/>
      </c>
      <c r="P159" s="4" t="str">
        <f t="shared" si="6"/>
        <v/>
      </c>
      <c r="Q159" s="6" t="str">
        <f>IF(ISERROR(SMALL(Events!$D$10:$D$550,G159))=TRUE,"",IF(COUNTIF($Q$5:Q158,SMALL(Events!$D$10:$D$550,G159))&gt;0,"",SMALL(Events!$D$10:$D$550,G159)))</f>
        <v/>
      </c>
      <c r="R159" s="4" t="str">
        <f t="shared" si="7"/>
        <v/>
      </c>
      <c r="S159" s="6"/>
      <c r="T159" s="6"/>
      <c r="U159" s="168" t="str">
        <f t="shared" si="8"/>
        <v/>
      </c>
    </row>
    <row r="160">
      <c r="A160" s="2">
        <v>155.0</v>
      </c>
      <c r="B160" s="157"/>
      <c r="C160" s="157"/>
      <c r="D160" s="2"/>
      <c r="E160" s="154"/>
      <c r="F160" s="155"/>
      <c r="G160" s="165">
        <v>155.0</v>
      </c>
      <c r="H160" s="6"/>
      <c r="I160" s="6"/>
      <c r="J160" s="88" t="str">
        <f t="shared" ref="J160:K160" si="313">IF(B160="","",IF(LEFT(B160,FIND("_",B160,1)-1)="battle","",IF(LEFT(B160,FIND("_",B160,1)-1)="cup","",IF(LEFT(B160,FIND("_",B160,1)-1)="rate","",VALUE(LEFT(B160,FIND("_",B160,1)-1))))))</f>
        <v/>
      </c>
      <c r="K160" s="88" t="str">
        <f t="shared" si="313"/>
        <v/>
      </c>
      <c r="L160" s="88" t="str">
        <f t="shared" ref="L160:M160" si="314">IF(D160="","",IF(LEFT(D160,FIND("_",D160,1)-1)="battle","",IF(LEFT(D160,FIND("_",D160,1)-1)="cup","",VALUE(LEFT(D160,FIND("_",D160,1)-1)))))</f>
        <v/>
      </c>
      <c r="M160" s="88" t="str">
        <f t="shared" si="314"/>
        <v/>
      </c>
      <c r="N160" s="6"/>
      <c r="O160" s="165" t="str">
        <f t="shared" si="5"/>
        <v/>
      </c>
      <c r="P160" s="4" t="str">
        <f t="shared" si="6"/>
        <v/>
      </c>
      <c r="Q160" s="6" t="str">
        <f>IF(ISERROR(SMALL(Events!$D$10:$D$550,G160))=TRUE,"",IF(COUNTIF($Q$5:Q159,SMALL(Events!$D$10:$D$550,G160))&gt;0,"",SMALL(Events!$D$10:$D$550,G160)))</f>
        <v/>
      </c>
      <c r="R160" s="4" t="str">
        <f t="shared" si="7"/>
        <v/>
      </c>
      <c r="S160" s="6"/>
      <c r="T160" s="6"/>
      <c r="U160" s="168" t="str">
        <f t="shared" si="8"/>
        <v/>
      </c>
    </row>
    <row r="161">
      <c r="A161" s="2">
        <v>156.0</v>
      </c>
      <c r="B161" s="157"/>
      <c r="C161" s="157"/>
      <c r="D161" s="2"/>
      <c r="E161" s="154"/>
      <c r="F161" s="155"/>
      <c r="G161" s="165">
        <v>156.0</v>
      </c>
      <c r="H161" s="6"/>
      <c r="I161" s="6"/>
      <c r="J161" s="88" t="str">
        <f t="shared" ref="J161:K161" si="315">IF(B161="","",IF(LEFT(B161,FIND("_",B161,1)-1)="battle","",IF(LEFT(B161,FIND("_",B161,1)-1)="cup","",IF(LEFT(B161,FIND("_",B161,1)-1)="rate","",VALUE(LEFT(B161,FIND("_",B161,1)-1))))))</f>
        <v/>
      </c>
      <c r="K161" s="88" t="str">
        <f t="shared" si="315"/>
        <v/>
      </c>
      <c r="L161" s="88" t="str">
        <f t="shared" ref="L161:M161" si="316">IF(D161="","",IF(LEFT(D161,FIND("_",D161,1)-1)="battle","",IF(LEFT(D161,FIND("_",D161,1)-1)="cup","",VALUE(LEFT(D161,FIND("_",D161,1)-1)))))</f>
        <v/>
      </c>
      <c r="M161" s="88" t="str">
        <f t="shared" si="316"/>
        <v/>
      </c>
      <c r="N161" s="6"/>
      <c r="O161" s="165" t="str">
        <f t="shared" si="5"/>
        <v/>
      </c>
      <c r="P161" s="4" t="str">
        <f t="shared" si="6"/>
        <v/>
      </c>
      <c r="Q161" s="6" t="str">
        <f>IF(ISERROR(SMALL(Events!$D$10:$D$550,G161))=TRUE,"",IF(COUNTIF($Q$5:Q160,SMALL(Events!$D$10:$D$550,G161))&gt;0,"",SMALL(Events!$D$10:$D$550,G161)))</f>
        <v/>
      </c>
      <c r="R161" s="4" t="str">
        <f t="shared" si="7"/>
        <v/>
      </c>
      <c r="S161" s="6"/>
      <c r="T161" s="6"/>
      <c r="U161" s="168" t="str">
        <f t="shared" si="8"/>
        <v/>
      </c>
    </row>
    <row r="162">
      <c r="A162" s="2">
        <v>157.0</v>
      </c>
      <c r="B162" s="157"/>
      <c r="C162" s="157"/>
      <c r="D162" s="2"/>
      <c r="E162" s="154"/>
      <c r="F162" s="155"/>
      <c r="G162" s="165">
        <v>157.0</v>
      </c>
      <c r="H162" s="6"/>
      <c r="I162" s="6"/>
      <c r="J162" s="88" t="str">
        <f t="shared" ref="J162:K162" si="317">IF(B162="","",IF(LEFT(B162,FIND("_",B162,1)-1)="battle","",IF(LEFT(B162,FIND("_",B162,1)-1)="cup","",IF(LEFT(B162,FIND("_",B162,1)-1)="rate","",VALUE(LEFT(B162,FIND("_",B162,1)-1))))))</f>
        <v/>
      </c>
      <c r="K162" s="88" t="str">
        <f t="shared" si="317"/>
        <v/>
      </c>
      <c r="L162" s="88" t="str">
        <f t="shared" ref="L162:M162" si="318">IF(D162="","",IF(LEFT(D162,FIND("_",D162,1)-1)="battle","",IF(LEFT(D162,FIND("_",D162,1)-1)="cup","",VALUE(LEFT(D162,FIND("_",D162,1)-1)))))</f>
        <v/>
      </c>
      <c r="M162" s="88" t="str">
        <f t="shared" si="318"/>
        <v/>
      </c>
      <c r="N162" s="6"/>
      <c r="O162" s="165" t="str">
        <f t="shared" si="5"/>
        <v/>
      </c>
      <c r="P162" s="4" t="str">
        <f t="shared" si="6"/>
        <v/>
      </c>
      <c r="Q162" s="6" t="str">
        <f>IF(ISERROR(SMALL(Events!$D$10:$D$550,G162))=TRUE,"",IF(COUNTIF($Q$5:Q161,SMALL(Events!$D$10:$D$550,G162))&gt;0,"",SMALL(Events!$D$10:$D$550,G162)))</f>
        <v/>
      </c>
      <c r="R162" s="4" t="str">
        <f t="shared" si="7"/>
        <v/>
      </c>
      <c r="S162" s="6"/>
      <c r="T162" s="6"/>
      <c r="U162" s="168" t="str">
        <f t="shared" si="8"/>
        <v/>
      </c>
    </row>
    <row r="163">
      <c r="A163" s="2">
        <v>158.0</v>
      </c>
      <c r="B163" s="157"/>
      <c r="C163" s="157"/>
      <c r="D163" s="2"/>
      <c r="E163" s="154"/>
      <c r="F163" s="155"/>
      <c r="G163" s="165">
        <v>158.0</v>
      </c>
      <c r="H163" s="6"/>
      <c r="I163" s="6"/>
      <c r="J163" s="88" t="str">
        <f t="shared" ref="J163:K163" si="319">IF(B163="","",IF(LEFT(B163,FIND("_",B163,1)-1)="battle","",IF(LEFT(B163,FIND("_",B163,1)-1)="cup","",IF(LEFT(B163,FIND("_",B163,1)-1)="rate","",VALUE(LEFT(B163,FIND("_",B163,1)-1))))))</f>
        <v/>
      </c>
      <c r="K163" s="88" t="str">
        <f t="shared" si="319"/>
        <v/>
      </c>
      <c r="L163" s="88" t="str">
        <f t="shared" ref="L163:M163" si="320">IF(D163="","",IF(LEFT(D163,FIND("_",D163,1)-1)="battle","",IF(LEFT(D163,FIND("_",D163,1)-1)="cup","",VALUE(LEFT(D163,FIND("_",D163,1)-1)))))</f>
        <v/>
      </c>
      <c r="M163" s="88" t="str">
        <f t="shared" si="320"/>
        <v/>
      </c>
      <c r="N163" s="6"/>
      <c r="O163" s="165" t="str">
        <f t="shared" si="5"/>
        <v/>
      </c>
      <c r="P163" s="4" t="str">
        <f t="shared" si="6"/>
        <v/>
      </c>
      <c r="Q163" s="6" t="str">
        <f>IF(ISERROR(SMALL(Events!$D$10:$D$550,G163))=TRUE,"",IF(COUNTIF($Q$5:Q162,SMALL(Events!$D$10:$D$550,G163))&gt;0,"",SMALL(Events!$D$10:$D$550,G163)))</f>
        <v/>
      </c>
      <c r="R163" s="4" t="str">
        <f t="shared" si="7"/>
        <v/>
      </c>
      <c r="S163" s="6"/>
      <c r="T163" s="6"/>
      <c r="U163" s="168" t="str">
        <f t="shared" si="8"/>
        <v/>
      </c>
    </row>
    <row r="164">
      <c r="A164" s="2">
        <v>159.0</v>
      </c>
      <c r="B164" s="157"/>
      <c r="C164" s="157"/>
      <c r="D164" s="2"/>
      <c r="E164" s="154"/>
      <c r="F164" s="155"/>
      <c r="G164" s="165">
        <v>159.0</v>
      </c>
      <c r="H164" s="6"/>
      <c r="I164" s="6"/>
      <c r="J164" s="88" t="str">
        <f t="shared" ref="J164:K164" si="321">IF(B164="","",IF(LEFT(B164,FIND("_",B164,1)-1)="battle","",IF(LEFT(B164,FIND("_",B164,1)-1)="cup","",IF(LEFT(B164,FIND("_",B164,1)-1)="rate","",VALUE(LEFT(B164,FIND("_",B164,1)-1))))))</f>
        <v/>
      </c>
      <c r="K164" s="88" t="str">
        <f t="shared" si="321"/>
        <v/>
      </c>
      <c r="L164" s="88" t="str">
        <f t="shared" ref="L164:M164" si="322">IF(D164="","",IF(LEFT(D164,FIND("_",D164,1)-1)="battle","",IF(LEFT(D164,FIND("_",D164,1)-1)="cup","",VALUE(LEFT(D164,FIND("_",D164,1)-1)))))</f>
        <v/>
      </c>
      <c r="M164" s="88" t="str">
        <f t="shared" si="322"/>
        <v/>
      </c>
      <c r="N164" s="6"/>
      <c r="O164" s="165" t="str">
        <f t="shared" si="5"/>
        <v/>
      </c>
      <c r="P164" s="4" t="str">
        <f t="shared" si="6"/>
        <v/>
      </c>
      <c r="Q164" s="6" t="str">
        <f>IF(ISERROR(SMALL(Events!$D$10:$D$550,G164))=TRUE,"",IF(COUNTIF($Q$5:Q163,SMALL(Events!$D$10:$D$550,G164))&gt;0,"",SMALL(Events!$D$10:$D$550,G164)))</f>
        <v/>
      </c>
      <c r="R164" s="4" t="str">
        <f t="shared" si="7"/>
        <v/>
      </c>
      <c r="S164" s="6"/>
      <c r="T164" s="6"/>
      <c r="U164" s="168" t="str">
        <f t="shared" si="8"/>
        <v/>
      </c>
    </row>
    <row r="165">
      <c r="A165" s="2">
        <v>160.0</v>
      </c>
      <c r="B165" s="157"/>
      <c r="C165" s="157"/>
      <c r="D165" s="2"/>
      <c r="E165" s="154"/>
      <c r="F165" s="155"/>
      <c r="G165" s="165">
        <v>160.0</v>
      </c>
      <c r="H165" s="6"/>
      <c r="I165" s="6"/>
      <c r="J165" s="88" t="str">
        <f t="shared" ref="J165:K165" si="323">IF(B165="","",IF(LEFT(B165,FIND("_",B165,1)-1)="battle","",IF(LEFT(B165,FIND("_",B165,1)-1)="cup","",IF(LEFT(B165,FIND("_",B165,1)-1)="rate","",VALUE(LEFT(B165,FIND("_",B165,1)-1))))))</f>
        <v/>
      </c>
      <c r="K165" s="88" t="str">
        <f t="shared" si="323"/>
        <v/>
      </c>
      <c r="L165" s="88" t="str">
        <f t="shared" ref="L165:M165" si="324">IF(D165="","",IF(LEFT(D165,FIND("_",D165,1)-1)="battle","",IF(LEFT(D165,FIND("_",D165,1)-1)="cup","",VALUE(LEFT(D165,FIND("_",D165,1)-1)))))</f>
        <v/>
      </c>
      <c r="M165" s="88" t="str">
        <f t="shared" si="324"/>
        <v/>
      </c>
      <c r="N165" s="6"/>
      <c r="O165" s="165" t="str">
        <f t="shared" si="5"/>
        <v/>
      </c>
      <c r="P165" s="4" t="str">
        <f t="shared" si="6"/>
        <v/>
      </c>
      <c r="Q165" s="6" t="str">
        <f>IF(ISERROR(SMALL(Events!$D$10:$D$550,G165))=TRUE,"",IF(COUNTIF($Q$5:Q164,SMALL(Events!$D$10:$D$550,G165))&gt;0,"",SMALL(Events!$D$10:$D$550,G165)))</f>
        <v/>
      </c>
      <c r="R165" s="4" t="str">
        <f t="shared" si="7"/>
        <v/>
      </c>
      <c r="S165" s="6"/>
      <c r="T165" s="6"/>
      <c r="U165" s="168" t="str">
        <f t="shared" si="8"/>
        <v/>
      </c>
    </row>
    <row r="166">
      <c r="A166" s="2">
        <v>161.0</v>
      </c>
      <c r="B166" s="157"/>
      <c r="C166" s="157"/>
      <c r="D166" s="2"/>
      <c r="E166" s="154"/>
      <c r="F166" s="155"/>
      <c r="G166" s="165">
        <v>161.0</v>
      </c>
      <c r="H166" s="6"/>
      <c r="I166" s="6"/>
      <c r="J166" s="88" t="str">
        <f t="shared" ref="J166:K166" si="325">IF(B166="","",IF(LEFT(B166,FIND("_",B166,1)-1)="battle","",IF(LEFT(B166,FIND("_",B166,1)-1)="cup","",IF(LEFT(B166,FIND("_",B166,1)-1)="rate","",VALUE(LEFT(B166,FIND("_",B166,1)-1))))))</f>
        <v/>
      </c>
      <c r="K166" s="88" t="str">
        <f t="shared" si="325"/>
        <v/>
      </c>
      <c r="L166" s="88" t="str">
        <f t="shared" ref="L166:M166" si="326">IF(D166="","",IF(LEFT(D166,FIND("_",D166,1)-1)="battle","",IF(LEFT(D166,FIND("_",D166,1)-1)="cup","",VALUE(LEFT(D166,FIND("_",D166,1)-1)))))</f>
        <v/>
      </c>
      <c r="M166" s="88" t="str">
        <f t="shared" si="326"/>
        <v/>
      </c>
      <c r="N166" s="6"/>
      <c r="O166" s="165" t="str">
        <f t="shared" si="5"/>
        <v/>
      </c>
      <c r="P166" s="4" t="str">
        <f t="shared" si="6"/>
        <v/>
      </c>
      <c r="Q166" s="6" t="str">
        <f>IF(ISERROR(SMALL(Events!$D$10:$D$550,G166))=TRUE,"",IF(COUNTIF($Q$5:Q165,SMALL(Events!$D$10:$D$550,G166))&gt;0,"",SMALL(Events!$D$10:$D$550,G166)))</f>
        <v/>
      </c>
      <c r="R166" s="4" t="str">
        <f t="shared" si="7"/>
        <v/>
      </c>
      <c r="S166" s="6"/>
      <c r="T166" s="6"/>
      <c r="U166" s="168" t="str">
        <f t="shared" si="8"/>
        <v/>
      </c>
    </row>
    <row r="167">
      <c r="A167" s="2">
        <v>162.0</v>
      </c>
      <c r="B167" s="157"/>
      <c r="C167" s="157"/>
      <c r="D167" s="2"/>
      <c r="E167" s="154"/>
      <c r="F167" s="155"/>
      <c r="G167" s="165">
        <v>162.0</v>
      </c>
      <c r="H167" s="6"/>
      <c r="I167" s="6"/>
      <c r="J167" s="88" t="str">
        <f t="shared" ref="J167:K167" si="327">IF(B167="","",IF(LEFT(B167,FIND("_",B167,1)-1)="battle","",IF(LEFT(B167,FIND("_",B167,1)-1)="cup","",IF(LEFT(B167,FIND("_",B167,1)-1)="rate","",VALUE(LEFT(B167,FIND("_",B167,1)-1))))))</f>
        <v/>
      </c>
      <c r="K167" s="88" t="str">
        <f t="shared" si="327"/>
        <v/>
      </c>
      <c r="L167" s="88" t="str">
        <f t="shared" ref="L167:M167" si="328">IF(D167="","",IF(LEFT(D167,FIND("_",D167,1)-1)="battle","",IF(LEFT(D167,FIND("_",D167,1)-1)="cup","",VALUE(LEFT(D167,FIND("_",D167,1)-1)))))</f>
        <v/>
      </c>
      <c r="M167" s="88" t="str">
        <f t="shared" si="328"/>
        <v/>
      </c>
      <c r="N167" s="6"/>
      <c r="O167" s="165" t="str">
        <f t="shared" si="5"/>
        <v/>
      </c>
      <c r="P167" s="4" t="str">
        <f t="shared" si="6"/>
        <v/>
      </c>
      <c r="Q167" s="6" t="str">
        <f>IF(ISERROR(SMALL(Events!$D$10:$D$550,G167))=TRUE,"",IF(COUNTIF($Q$5:Q166,SMALL(Events!$D$10:$D$550,G167))&gt;0,"",SMALL(Events!$D$10:$D$550,G167)))</f>
        <v/>
      </c>
      <c r="R167" s="4" t="str">
        <f t="shared" si="7"/>
        <v/>
      </c>
      <c r="S167" s="6"/>
      <c r="T167" s="6"/>
      <c r="U167" s="168" t="str">
        <f t="shared" si="8"/>
        <v/>
      </c>
    </row>
    <row r="168">
      <c r="A168" s="2">
        <v>163.0</v>
      </c>
      <c r="B168" s="157"/>
      <c r="C168" s="157"/>
      <c r="D168" s="2"/>
      <c r="E168" s="154"/>
      <c r="F168" s="155"/>
      <c r="G168" s="165">
        <v>163.0</v>
      </c>
      <c r="H168" s="6"/>
      <c r="I168" s="6"/>
      <c r="J168" s="88" t="str">
        <f t="shared" ref="J168:K168" si="329">IF(B168="","",IF(LEFT(B168,FIND("_",B168,1)-1)="battle","",IF(LEFT(B168,FIND("_",B168,1)-1)="cup","",IF(LEFT(B168,FIND("_",B168,1)-1)="rate","",VALUE(LEFT(B168,FIND("_",B168,1)-1))))))</f>
        <v/>
      </c>
      <c r="K168" s="88" t="str">
        <f t="shared" si="329"/>
        <v/>
      </c>
      <c r="L168" s="88" t="str">
        <f t="shared" ref="L168:M168" si="330">IF(D168="","",IF(LEFT(D168,FIND("_",D168,1)-1)="battle","",IF(LEFT(D168,FIND("_",D168,1)-1)="cup","",VALUE(LEFT(D168,FIND("_",D168,1)-1)))))</f>
        <v/>
      </c>
      <c r="M168" s="88" t="str">
        <f t="shared" si="330"/>
        <v/>
      </c>
      <c r="N168" s="6"/>
      <c r="O168" s="165" t="str">
        <f t="shared" si="5"/>
        <v/>
      </c>
      <c r="P168" s="4" t="str">
        <f t="shared" si="6"/>
        <v/>
      </c>
      <c r="Q168" s="6" t="str">
        <f>IF(ISERROR(SMALL(Events!$D$10:$D$550,G168))=TRUE,"",IF(COUNTIF($Q$5:Q167,SMALL(Events!$D$10:$D$550,G168))&gt;0,"",SMALL(Events!$D$10:$D$550,G168)))</f>
        <v/>
      </c>
      <c r="R168" s="4" t="str">
        <f t="shared" si="7"/>
        <v/>
      </c>
      <c r="S168" s="6"/>
      <c r="T168" s="6"/>
      <c r="U168" s="168" t="str">
        <f t="shared" si="8"/>
        <v/>
      </c>
    </row>
    <row r="169">
      <c r="A169" s="2">
        <v>164.0</v>
      </c>
      <c r="B169" s="157"/>
      <c r="C169" s="157"/>
      <c r="D169" s="2"/>
      <c r="E169" s="154"/>
      <c r="F169" s="155"/>
      <c r="G169" s="165">
        <v>164.0</v>
      </c>
      <c r="H169" s="6"/>
      <c r="I169" s="6"/>
      <c r="J169" s="88" t="str">
        <f t="shared" ref="J169:K169" si="331">IF(B169="","",IF(LEFT(B169,FIND("_",B169,1)-1)="battle","",IF(LEFT(B169,FIND("_",B169,1)-1)="cup","",IF(LEFT(B169,FIND("_",B169,1)-1)="rate","",VALUE(LEFT(B169,FIND("_",B169,1)-1))))))</f>
        <v/>
      </c>
      <c r="K169" s="88" t="str">
        <f t="shared" si="331"/>
        <v/>
      </c>
      <c r="L169" s="88" t="str">
        <f t="shared" ref="L169:M169" si="332">IF(D169="","",IF(LEFT(D169,FIND("_",D169,1)-1)="battle","",IF(LEFT(D169,FIND("_",D169,1)-1)="cup","",VALUE(LEFT(D169,FIND("_",D169,1)-1)))))</f>
        <v/>
      </c>
      <c r="M169" s="88" t="str">
        <f t="shared" si="332"/>
        <v/>
      </c>
      <c r="N169" s="6"/>
      <c r="O169" s="165" t="str">
        <f t="shared" si="5"/>
        <v/>
      </c>
      <c r="P169" s="4" t="str">
        <f t="shared" si="6"/>
        <v/>
      </c>
      <c r="Q169" s="6" t="str">
        <f>IF(ISERROR(SMALL(Events!$D$10:$D$550,G169))=TRUE,"",IF(COUNTIF($Q$5:Q168,SMALL(Events!$D$10:$D$550,G169))&gt;0,"",SMALL(Events!$D$10:$D$550,G169)))</f>
        <v/>
      </c>
      <c r="R169" s="4" t="str">
        <f t="shared" si="7"/>
        <v/>
      </c>
      <c r="S169" s="6"/>
      <c r="T169" s="6"/>
      <c r="U169" s="168" t="str">
        <f t="shared" si="8"/>
        <v/>
      </c>
    </row>
    <row r="170">
      <c r="A170" s="2">
        <v>165.0</v>
      </c>
      <c r="B170" s="157"/>
      <c r="C170" s="157"/>
      <c r="D170" s="2"/>
      <c r="E170" s="154"/>
      <c r="F170" s="155"/>
      <c r="G170" s="165">
        <v>165.0</v>
      </c>
      <c r="H170" s="6"/>
      <c r="I170" s="6"/>
      <c r="J170" s="88" t="str">
        <f t="shared" ref="J170:K170" si="333">IF(B170="","",IF(LEFT(B170,FIND("_",B170,1)-1)="battle","",IF(LEFT(B170,FIND("_",B170,1)-1)="cup","",IF(LEFT(B170,FIND("_",B170,1)-1)="rate","",VALUE(LEFT(B170,FIND("_",B170,1)-1))))))</f>
        <v/>
      </c>
      <c r="K170" s="88" t="str">
        <f t="shared" si="333"/>
        <v/>
      </c>
      <c r="L170" s="88" t="str">
        <f t="shared" ref="L170:M170" si="334">IF(D170="","",IF(LEFT(D170,FIND("_",D170,1)-1)="battle","",IF(LEFT(D170,FIND("_",D170,1)-1)="cup","",VALUE(LEFT(D170,FIND("_",D170,1)-1)))))</f>
        <v/>
      </c>
      <c r="M170" s="88" t="str">
        <f t="shared" si="334"/>
        <v/>
      </c>
      <c r="N170" s="6"/>
      <c r="O170" s="165" t="str">
        <f t="shared" si="5"/>
        <v/>
      </c>
      <c r="P170" s="4" t="str">
        <f t="shared" si="6"/>
        <v/>
      </c>
      <c r="Q170" s="6" t="str">
        <f>IF(ISERROR(SMALL(Events!$D$10:$D$550,G170))=TRUE,"",IF(COUNTIF($Q$5:Q169,SMALL(Events!$D$10:$D$550,G170))&gt;0,"",SMALL(Events!$D$10:$D$550,G170)))</f>
        <v/>
      </c>
      <c r="R170" s="4" t="str">
        <f t="shared" si="7"/>
        <v/>
      </c>
      <c r="S170" s="6"/>
      <c r="T170" s="6"/>
      <c r="U170" s="168" t="str">
        <f t="shared" si="8"/>
        <v/>
      </c>
    </row>
    <row r="171">
      <c r="A171" s="2">
        <v>166.0</v>
      </c>
      <c r="B171" s="157"/>
      <c r="C171" s="157"/>
      <c r="D171" s="2"/>
      <c r="E171" s="154"/>
      <c r="F171" s="155"/>
      <c r="G171" s="165">
        <v>166.0</v>
      </c>
      <c r="H171" s="6"/>
      <c r="I171" s="6"/>
      <c r="J171" s="88" t="str">
        <f t="shared" ref="J171:K171" si="335">IF(B171="","",IF(LEFT(B171,FIND("_",B171,1)-1)="battle","",IF(LEFT(B171,FIND("_",B171,1)-1)="cup","",IF(LEFT(B171,FIND("_",B171,1)-1)="rate","",VALUE(LEFT(B171,FIND("_",B171,1)-1))))))</f>
        <v/>
      </c>
      <c r="K171" s="88" t="str">
        <f t="shared" si="335"/>
        <v/>
      </c>
      <c r="L171" s="88" t="str">
        <f t="shared" ref="L171:M171" si="336">IF(D171="","",IF(LEFT(D171,FIND("_",D171,1)-1)="battle","",IF(LEFT(D171,FIND("_",D171,1)-1)="cup","",VALUE(LEFT(D171,FIND("_",D171,1)-1)))))</f>
        <v/>
      </c>
      <c r="M171" s="88" t="str">
        <f t="shared" si="336"/>
        <v/>
      </c>
      <c r="N171" s="6"/>
      <c r="O171" s="165" t="str">
        <f t="shared" si="5"/>
        <v/>
      </c>
      <c r="P171" s="4" t="str">
        <f t="shared" si="6"/>
        <v/>
      </c>
      <c r="Q171" s="6" t="str">
        <f>IF(ISERROR(SMALL(Events!$D$10:$D$550,G171))=TRUE,"",IF(COUNTIF($Q$5:Q170,SMALL(Events!$D$10:$D$550,G171))&gt;0,"",SMALL(Events!$D$10:$D$550,G171)))</f>
        <v/>
      </c>
      <c r="R171" s="4" t="str">
        <f t="shared" si="7"/>
        <v/>
      </c>
      <c r="S171" s="6"/>
      <c r="T171" s="6"/>
      <c r="U171" s="168" t="str">
        <f t="shared" si="8"/>
        <v/>
      </c>
    </row>
    <row r="172">
      <c r="A172" s="2">
        <v>167.0</v>
      </c>
      <c r="B172" s="157"/>
      <c r="C172" s="157"/>
      <c r="D172" s="2"/>
      <c r="E172" s="154"/>
      <c r="F172" s="155"/>
      <c r="G172" s="165">
        <v>167.0</v>
      </c>
      <c r="H172" s="6"/>
      <c r="I172" s="6"/>
      <c r="J172" s="88" t="str">
        <f t="shared" ref="J172:K172" si="337">IF(B172="","",IF(LEFT(B172,FIND("_",B172,1)-1)="battle","",IF(LEFT(B172,FIND("_",B172,1)-1)="cup","",IF(LEFT(B172,FIND("_",B172,1)-1)="rate","",VALUE(LEFT(B172,FIND("_",B172,1)-1))))))</f>
        <v/>
      </c>
      <c r="K172" s="88" t="str">
        <f t="shared" si="337"/>
        <v/>
      </c>
      <c r="L172" s="88" t="str">
        <f t="shared" ref="L172:M172" si="338">IF(D172="","",IF(LEFT(D172,FIND("_",D172,1)-1)="battle","",IF(LEFT(D172,FIND("_",D172,1)-1)="cup","",VALUE(LEFT(D172,FIND("_",D172,1)-1)))))</f>
        <v/>
      </c>
      <c r="M172" s="88" t="str">
        <f t="shared" si="338"/>
        <v/>
      </c>
      <c r="N172" s="6"/>
      <c r="O172" s="165" t="str">
        <f t="shared" si="5"/>
        <v/>
      </c>
      <c r="P172" s="4" t="str">
        <f t="shared" si="6"/>
        <v/>
      </c>
      <c r="Q172" s="6" t="str">
        <f>IF(ISERROR(SMALL(Events!$D$10:$D$550,G172))=TRUE,"",IF(COUNTIF($Q$5:Q171,SMALL(Events!$D$10:$D$550,G172))&gt;0,"",SMALL(Events!$D$10:$D$550,G172)))</f>
        <v/>
      </c>
      <c r="R172" s="4" t="str">
        <f t="shared" si="7"/>
        <v/>
      </c>
      <c r="S172" s="6"/>
      <c r="T172" s="6"/>
      <c r="U172" s="168" t="str">
        <f t="shared" si="8"/>
        <v/>
      </c>
    </row>
    <row r="173">
      <c r="A173" s="2">
        <v>168.0</v>
      </c>
      <c r="B173" s="157"/>
      <c r="C173" s="157"/>
      <c r="D173" s="2"/>
      <c r="E173" s="154"/>
      <c r="F173" s="155"/>
      <c r="G173" s="165">
        <v>168.0</v>
      </c>
      <c r="H173" s="6"/>
      <c r="I173" s="6"/>
      <c r="J173" s="88" t="str">
        <f t="shared" ref="J173:K173" si="339">IF(B173="","",IF(LEFT(B173,FIND("_",B173,1)-1)="battle","",IF(LEFT(B173,FIND("_",B173,1)-1)="cup","",IF(LEFT(B173,FIND("_",B173,1)-1)="rate","",VALUE(LEFT(B173,FIND("_",B173,1)-1))))))</f>
        <v/>
      </c>
      <c r="K173" s="88" t="str">
        <f t="shared" si="339"/>
        <v/>
      </c>
      <c r="L173" s="88" t="str">
        <f t="shared" ref="L173:M173" si="340">IF(D173="","",IF(LEFT(D173,FIND("_",D173,1)-1)="battle","",IF(LEFT(D173,FIND("_",D173,1)-1)="cup","",VALUE(LEFT(D173,FIND("_",D173,1)-1)))))</f>
        <v/>
      </c>
      <c r="M173" s="88" t="str">
        <f t="shared" si="340"/>
        <v/>
      </c>
      <c r="N173" s="6"/>
      <c r="O173" s="165" t="str">
        <f t="shared" si="5"/>
        <v/>
      </c>
      <c r="P173" s="4" t="str">
        <f t="shared" si="6"/>
        <v/>
      </c>
      <c r="Q173" s="6" t="str">
        <f>IF(ISERROR(SMALL(Events!$D$10:$D$550,G173))=TRUE,"",IF(COUNTIF($Q$5:Q172,SMALL(Events!$D$10:$D$550,G173))&gt;0,"",SMALL(Events!$D$10:$D$550,G173)))</f>
        <v/>
      </c>
      <c r="R173" s="4" t="str">
        <f t="shared" si="7"/>
        <v/>
      </c>
      <c r="S173" s="6"/>
      <c r="T173" s="6"/>
      <c r="U173" s="168" t="str">
        <f t="shared" si="8"/>
        <v/>
      </c>
    </row>
    <row r="174">
      <c r="A174" s="2">
        <v>169.0</v>
      </c>
      <c r="B174" s="157"/>
      <c r="C174" s="157"/>
      <c r="D174" s="2"/>
      <c r="E174" s="154"/>
      <c r="F174" s="155"/>
      <c r="G174" s="165">
        <v>169.0</v>
      </c>
      <c r="H174" s="6"/>
      <c r="I174" s="6"/>
      <c r="J174" s="88" t="str">
        <f t="shared" ref="J174:K174" si="341">IF(B174="","",IF(LEFT(B174,FIND("_",B174,1)-1)="battle","",IF(LEFT(B174,FIND("_",B174,1)-1)="cup","",IF(LEFT(B174,FIND("_",B174,1)-1)="rate","",VALUE(LEFT(B174,FIND("_",B174,1)-1))))))</f>
        <v/>
      </c>
      <c r="K174" s="88" t="str">
        <f t="shared" si="341"/>
        <v/>
      </c>
      <c r="L174" s="88" t="str">
        <f t="shared" ref="L174:M174" si="342">IF(D174="","",IF(LEFT(D174,FIND("_",D174,1)-1)="battle","",IF(LEFT(D174,FIND("_",D174,1)-1)="cup","",VALUE(LEFT(D174,FIND("_",D174,1)-1)))))</f>
        <v/>
      </c>
      <c r="M174" s="88" t="str">
        <f t="shared" si="342"/>
        <v/>
      </c>
      <c r="N174" s="6"/>
      <c r="O174" s="165" t="str">
        <f t="shared" si="5"/>
        <v/>
      </c>
      <c r="P174" s="4" t="str">
        <f t="shared" si="6"/>
        <v/>
      </c>
      <c r="Q174" s="6" t="str">
        <f>IF(ISERROR(SMALL(Events!$D$10:$D$550,G174))=TRUE,"",IF(COUNTIF($Q$5:Q173,SMALL(Events!$D$10:$D$550,G174))&gt;0,"",SMALL(Events!$D$10:$D$550,G174)))</f>
        <v/>
      </c>
      <c r="R174" s="4" t="str">
        <f t="shared" si="7"/>
        <v/>
      </c>
      <c r="S174" s="6"/>
      <c r="T174" s="6"/>
      <c r="U174" s="168" t="str">
        <f t="shared" si="8"/>
        <v/>
      </c>
    </row>
    <row r="175">
      <c r="A175" s="2">
        <v>170.0</v>
      </c>
      <c r="B175" s="157"/>
      <c r="C175" s="157"/>
      <c r="D175" s="2"/>
      <c r="E175" s="154"/>
      <c r="F175" s="155"/>
      <c r="G175" s="165">
        <v>170.0</v>
      </c>
      <c r="H175" s="6"/>
      <c r="I175" s="6"/>
      <c r="J175" s="88" t="str">
        <f t="shared" ref="J175:K175" si="343">IF(B175="","",IF(LEFT(B175,FIND("_",B175,1)-1)="battle","",IF(LEFT(B175,FIND("_",B175,1)-1)="cup","",IF(LEFT(B175,FIND("_",B175,1)-1)="rate","",VALUE(LEFT(B175,FIND("_",B175,1)-1))))))</f>
        <v/>
      </c>
      <c r="K175" s="88" t="str">
        <f t="shared" si="343"/>
        <v/>
      </c>
      <c r="L175" s="88" t="str">
        <f t="shared" ref="L175:M175" si="344">IF(D175="","",IF(LEFT(D175,FIND("_",D175,1)-1)="battle","",IF(LEFT(D175,FIND("_",D175,1)-1)="cup","",VALUE(LEFT(D175,FIND("_",D175,1)-1)))))</f>
        <v/>
      </c>
      <c r="M175" s="88" t="str">
        <f t="shared" si="344"/>
        <v/>
      </c>
      <c r="N175" s="6"/>
      <c r="O175" s="165" t="str">
        <f t="shared" si="5"/>
        <v/>
      </c>
      <c r="P175" s="4" t="str">
        <f t="shared" si="6"/>
        <v/>
      </c>
      <c r="Q175" s="6" t="str">
        <f>IF(ISERROR(SMALL(Events!$D$10:$D$550,G175))=TRUE,"",IF(COUNTIF($Q$5:Q174,SMALL(Events!$D$10:$D$550,G175))&gt;0,"",SMALL(Events!$D$10:$D$550,G175)))</f>
        <v/>
      </c>
      <c r="R175" s="4" t="str">
        <f t="shared" si="7"/>
        <v/>
      </c>
      <c r="S175" s="6"/>
      <c r="T175" s="6"/>
      <c r="U175" s="168" t="str">
        <f t="shared" si="8"/>
        <v/>
      </c>
    </row>
    <row r="176">
      <c r="A176" s="2">
        <v>171.0</v>
      </c>
      <c r="B176" s="157"/>
      <c r="C176" s="157"/>
      <c r="D176" s="2"/>
      <c r="E176" s="154"/>
      <c r="F176" s="155"/>
      <c r="G176" s="165">
        <v>171.0</v>
      </c>
      <c r="H176" s="6"/>
      <c r="I176" s="6"/>
      <c r="J176" s="88" t="str">
        <f t="shared" ref="J176:K176" si="345">IF(B176="","",IF(LEFT(B176,FIND("_",B176,1)-1)="battle","",IF(LEFT(B176,FIND("_",B176,1)-1)="cup","",IF(LEFT(B176,FIND("_",B176,1)-1)="rate","",VALUE(LEFT(B176,FIND("_",B176,1)-1))))))</f>
        <v/>
      </c>
      <c r="K176" s="88" t="str">
        <f t="shared" si="345"/>
        <v/>
      </c>
      <c r="L176" s="88" t="str">
        <f t="shared" ref="L176:M176" si="346">IF(D176="","",IF(LEFT(D176,FIND("_",D176,1)-1)="battle","",IF(LEFT(D176,FIND("_",D176,1)-1)="cup","",VALUE(LEFT(D176,FIND("_",D176,1)-1)))))</f>
        <v/>
      </c>
      <c r="M176" s="88" t="str">
        <f t="shared" si="346"/>
        <v/>
      </c>
      <c r="N176" s="6"/>
      <c r="O176" s="165" t="str">
        <f t="shared" si="5"/>
        <v/>
      </c>
      <c r="P176" s="4" t="str">
        <f t="shared" si="6"/>
        <v/>
      </c>
      <c r="Q176" s="6" t="str">
        <f>IF(ISERROR(SMALL(Events!$D$10:$D$550,G176))=TRUE,"",IF(COUNTIF($Q$5:Q175,SMALL(Events!$D$10:$D$550,G176))&gt;0,"",SMALL(Events!$D$10:$D$550,G176)))</f>
        <v/>
      </c>
      <c r="R176" s="4" t="str">
        <f t="shared" si="7"/>
        <v/>
      </c>
      <c r="S176" s="6"/>
      <c r="T176" s="6"/>
      <c r="U176" s="168" t="str">
        <f t="shared" si="8"/>
        <v/>
      </c>
    </row>
    <row r="177">
      <c r="A177" s="2">
        <v>172.0</v>
      </c>
      <c r="B177" s="157"/>
      <c r="C177" s="157"/>
      <c r="D177" s="2"/>
      <c r="E177" s="154"/>
      <c r="F177" s="155"/>
      <c r="G177" s="165">
        <v>172.0</v>
      </c>
      <c r="H177" s="6"/>
      <c r="I177" s="6"/>
      <c r="J177" s="88" t="str">
        <f t="shared" ref="J177:K177" si="347">IF(B177="","",IF(LEFT(B177,FIND("_",B177,1)-1)="battle","",IF(LEFT(B177,FIND("_",B177,1)-1)="cup","",IF(LEFT(B177,FIND("_",B177,1)-1)="rate","",VALUE(LEFT(B177,FIND("_",B177,1)-1))))))</f>
        <v/>
      </c>
      <c r="K177" s="88" t="str">
        <f t="shared" si="347"/>
        <v/>
      </c>
      <c r="L177" s="88" t="str">
        <f t="shared" ref="L177:M177" si="348">IF(D177="","",IF(LEFT(D177,FIND("_",D177,1)-1)="battle","",IF(LEFT(D177,FIND("_",D177,1)-1)="cup","",VALUE(LEFT(D177,FIND("_",D177,1)-1)))))</f>
        <v/>
      </c>
      <c r="M177" s="88" t="str">
        <f t="shared" si="348"/>
        <v/>
      </c>
      <c r="N177" s="6"/>
      <c r="O177" s="165" t="str">
        <f t="shared" si="5"/>
        <v/>
      </c>
      <c r="P177" s="4" t="str">
        <f t="shared" si="6"/>
        <v/>
      </c>
      <c r="Q177" s="6" t="str">
        <f>IF(ISERROR(SMALL(Events!$D$10:$D$550,G177))=TRUE,"",IF(COUNTIF($Q$5:Q176,SMALL(Events!$D$10:$D$550,G177))&gt;0,"",SMALL(Events!$D$10:$D$550,G177)))</f>
        <v/>
      </c>
      <c r="R177" s="4" t="str">
        <f t="shared" si="7"/>
        <v/>
      </c>
      <c r="S177" s="6"/>
      <c r="T177" s="6"/>
      <c r="U177" s="168" t="str">
        <f t="shared" si="8"/>
        <v/>
      </c>
    </row>
    <row r="178">
      <c r="A178" s="2">
        <v>173.0</v>
      </c>
      <c r="B178" s="157"/>
      <c r="C178" s="157"/>
      <c r="D178" s="2"/>
      <c r="E178" s="154"/>
      <c r="F178" s="155"/>
      <c r="G178" s="165">
        <v>173.0</v>
      </c>
      <c r="H178" s="6"/>
      <c r="I178" s="6"/>
      <c r="J178" s="88" t="str">
        <f t="shared" ref="J178:K178" si="349">IF(B178="","",IF(LEFT(B178,FIND("_",B178,1)-1)="battle","",IF(LEFT(B178,FIND("_",B178,1)-1)="cup","",IF(LEFT(B178,FIND("_",B178,1)-1)="rate","",VALUE(LEFT(B178,FIND("_",B178,1)-1))))))</f>
        <v/>
      </c>
      <c r="K178" s="88" t="str">
        <f t="shared" si="349"/>
        <v/>
      </c>
      <c r="L178" s="88" t="str">
        <f t="shared" ref="L178:M178" si="350">IF(D178="","",IF(LEFT(D178,FIND("_",D178,1)-1)="battle","",IF(LEFT(D178,FIND("_",D178,1)-1)="cup","",VALUE(LEFT(D178,FIND("_",D178,1)-1)))))</f>
        <v/>
      </c>
      <c r="M178" s="88" t="str">
        <f t="shared" si="350"/>
        <v/>
      </c>
      <c r="N178" s="6"/>
      <c r="O178" s="165" t="str">
        <f t="shared" si="5"/>
        <v/>
      </c>
      <c r="P178" s="4" t="str">
        <f t="shared" si="6"/>
        <v/>
      </c>
      <c r="Q178" s="6" t="str">
        <f>IF(ISERROR(SMALL(Events!$D$10:$D$550,G178))=TRUE,"",IF(COUNTIF($Q$5:Q177,SMALL(Events!$D$10:$D$550,G178))&gt;0,"",SMALL(Events!$D$10:$D$550,G178)))</f>
        <v/>
      </c>
      <c r="R178" s="4" t="str">
        <f t="shared" si="7"/>
        <v/>
      </c>
      <c r="S178" s="6"/>
      <c r="T178" s="6"/>
      <c r="U178" s="168" t="str">
        <f t="shared" si="8"/>
        <v/>
      </c>
    </row>
    <row r="179">
      <c r="A179" s="2">
        <v>174.0</v>
      </c>
      <c r="B179" s="157"/>
      <c r="C179" s="157"/>
      <c r="D179" s="2"/>
      <c r="E179" s="154"/>
      <c r="F179" s="155"/>
      <c r="G179" s="165">
        <v>174.0</v>
      </c>
      <c r="H179" s="6"/>
      <c r="I179" s="6"/>
      <c r="J179" s="88" t="str">
        <f t="shared" ref="J179:K179" si="351">IF(B179="","",IF(LEFT(B179,FIND("_",B179,1)-1)="battle","",IF(LEFT(B179,FIND("_",B179,1)-1)="cup","",IF(LEFT(B179,FIND("_",B179,1)-1)="rate","",VALUE(LEFT(B179,FIND("_",B179,1)-1))))))</f>
        <v/>
      </c>
      <c r="K179" s="88" t="str">
        <f t="shared" si="351"/>
        <v/>
      </c>
      <c r="L179" s="88" t="str">
        <f t="shared" ref="L179:M179" si="352">IF(D179="","",IF(LEFT(D179,FIND("_",D179,1)-1)="battle","",IF(LEFT(D179,FIND("_",D179,1)-1)="cup","",VALUE(LEFT(D179,FIND("_",D179,1)-1)))))</f>
        <v/>
      </c>
      <c r="M179" s="88" t="str">
        <f t="shared" si="352"/>
        <v/>
      </c>
      <c r="N179" s="6"/>
      <c r="O179" s="165" t="str">
        <f t="shared" si="5"/>
        <v/>
      </c>
      <c r="P179" s="4" t="str">
        <f t="shared" si="6"/>
        <v/>
      </c>
      <c r="Q179" s="6" t="str">
        <f>IF(ISERROR(SMALL(Events!$D$10:$D$550,G179))=TRUE,"",IF(COUNTIF($Q$5:Q178,SMALL(Events!$D$10:$D$550,G179))&gt;0,"",SMALL(Events!$D$10:$D$550,G179)))</f>
        <v/>
      </c>
      <c r="R179" s="4" t="str">
        <f t="shared" si="7"/>
        <v/>
      </c>
      <c r="S179" s="6"/>
      <c r="T179" s="6"/>
      <c r="U179" s="168" t="str">
        <f t="shared" si="8"/>
        <v/>
      </c>
    </row>
    <row r="180">
      <c r="A180" s="2">
        <v>175.0</v>
      </c>
      <c r="B180" s="157"/>
      <c r="C180" s="157"/>
      <c r="D180" s="2"/>
      <c r="E180" s="154"/>
      <c r="F180" s="155"/>
      <c r="G180" s="165">
        <v>175.0</v>
      </c>
      <c r="H180" s="6"/>
      <c r="I180" s="6"/>
      <c r="J180" s="88" t="str">
        <f t="shared" ref="J180:K180" si="353">IF(B180="","",IF(LEFT(B180,FIND("_",B180,1)-1)="battle","",IF(LEFT(B180,FIND("_",B180,1)-1)="cup","",IF(LEFT(B180,FIND("_",B180,1)-1)="rate","",VALUE(LEFT(B180,FIND("_",B180,1)-1))))))</f>
        <v/>
      </c>
      <c r="K180" s="88" t="str">
        <f t="shared" si="353"/>
        <v/>
      </c>
      <c r="L180" s="88" t="str">
        <f t="shared" ref="L180:M180" si="354">IF(D180="","",IF(LEFT(D180,FIND("_",D180,1)-1)="battle","",IF(LEFT(D180,FIND("_",D180,1)-1)="cup","",VALUE(LEFT(D180,FIND("_",D180,1)-1)))))</f>
        <v/>
      </c>
      <c r="M180" s="88" t="str">
        <f t="shared" si="354"/>
        <v/>
      </c>
      <c r="N180" s="6"/>
      <c r="O180" s="165" t="str">
        <f t="shared" si="5"/>
        <v/>
      </c>
      <c r="P180" s="4" t="str">
        <f t="shared" si="6"/>
        <v/>
      </c>
      <c r="Q180" s="6" t="str">
        <f>IF(ISERROR(SMALL(Events!$D$10:$D$550,G180))=TRUE,"",IF(COUNTIF($Q$5:Q179,SMALL(Events!$D$10:$D$550,G180))&gt;0,"",SMALL(Events!$D$10:$D$550,G180)))</f>
        <v/>
      </c>
      <c r="R180" s="4" t="str">
        <f t="shared" si="7"/>
        <v/>
      </c>
      <c r="S180" s="6"/>
      <c r="T180" s="6"/>
      <c r="U180" s="168" t="str">
        <f t="shared" si="8"/>
        <v/>
      </c>
    </row>
    <row r="181">
      <c r="A181" s="2">
        <v>176.0</v>
      </c>
      <c r="B181" s="157"/>
      <c r="C181" s="157"/>
      <c r="D181" s="2"/>
      <c r="E181" s="154"/>
      <c r="F181" s="155"/>
      <c r="G181" s="165">
        <v>176.0</v>
      </c>
      <c r="H181" s="6"/>
      <c r="I181" s="6"/>
      <c r="J181" s="88" t="str">
        <f t="shared" ref="J181:K181" si="355">IF(B181="","",IF(LEFT(B181,FIND("_",B181,1)-1)="battle","",IF(LEFT(B181,FIND("_",B181,1)-1)="cup","",IF(LEFT(B181,FIND("_",B181,1)-1)="rate","",VALUE(LEFT(B181,FIND("_",B181,1)-1))))))</f>
        <v/>
      </c>
      <c r="K181" s="88" t="str">
        <f t="shared" si="355"/>
        <v/>
      </c>
      <c r="L181" s="88" t="str">
        <f t="shared" ref="L181:M181" si="356">IF(D181="","",IF(LEFT(D181,FIND("_",D181,1)-1)="battle","",IF(LEFT(D181,FIND("_",D181,1)-1)="cup","",VALUE(LEFT(D181,FIND("_",D181,1)-1)))))</f>
        <v/>
      </c>
      <c r="M181" s="88" t="str">
        <f t="shared" si="356"/>
        <v/>
      </c>
      <c r="N181" s="6"/>
      <c r="O181" s="165" t="str">
        <f t="shared" si="5"/>
        <v/>
      </c>
      <c r="P181" s="4" t="str">
        <f t="shared" si="6"/>
        <v/>
      </c>
      <c r="Q181" s="6" t="str">
        <f>IF(ISERROR(SMALL(Events!$D$10:$D$550,G181))=TRUE,"",IF(COUNTIF($Q$5:Q180,SMALL(Events!$D$10:$D$550,G181))&gt;0,"",SMALL(Events!$D$10:$D$550,G181)))</f>
        <v/>
      </c>
      <c r="R181" s="4" t="str">
        <f t="shared" si="7"/>
        <v/>
      </c>
      <c r="S181" s="6"/>
      <c r="T181" s="6"/>
      <c r="U181" s="168" t="str">
        <f t="shared" si="8"/>
        <v/>
      </c>
    </row>
    <row r="182">
      <c r="A182" s="2">
        <v>177.0</v>
      </c>
      <c r="B182" s="157"/>
      <c r="C182" s="157"/>
      <c r="D182" s="2"/>
      <c r="E182" s="154"/>
      <c r="F182" s="155"/>
      <c r="G182" s="165">
        <v>177.0</v>
      </c>
      <c r="H182" s="6"/>
      <c r="I182" s="6"/>
      <c r="J182" s="88" t="str">
        <f t="shared" ref="J182:K182" si="357">IF(B182="","",IF(LEFT(B182,FIND("_",B182,1)-1)="battle","",IF(LEFT(B182,FIND("_",B182,1)-1)="cup","",IF(LEFT(B182,FIND("_",B182,1)-1)="rate","",VALUE(LEFT(B182,FIND("_",B182,1)-1))))))</f>
        <v/>
      </c>
      <c r="K182" s="88" t="str">
        <f t="shared" si="357"/>
        <v/>
      </c>
      <c r="L182" s="88" t="str">
        <f t="shared" ref="L182:M182" si="358">IF(D182="","",IF(LEFT(D182,FIND("_",D182,1)-1)="battle","",IF(LEFT(D182,FIND("_",D182,1)-1)="cup","",VALUE(LEFT(D182,FIND("_",D182,1)-1)))))</f>
        <v/>
      </c>
      <c r="M182" s="88" t="str">
        <f t="shared" si="358"/>
        <v/>
      </c>
      <c r="N182" s="6"/>
      <c r="O182" s="165" t="str">
        <f t="shared" si="5"/>
        <v/>
      </c>
      <c r="P182" s="4" t="str">
        <f t="shared" si="6"/>
        <v/>
      </c>
      <c r="Q182" s="6" t="str">
        <f>IF(ISERROR(SMALL(Events!$D$10:$D$550,G182))=TRUE,"",IF(COUNTIF($Q$5:Q181,SMALL(Events!$D$10:$D$550,G182))&gt;0,"",SMALL(Events!$D$10:$D$550,G182)))</f>
        <v/>
      </c>
      <c r="R182" s="4" t="str">
        <f t="shared" si="7"/>
        <v/>
      </c>
      <c r="S182" s="6"/>
      <c r="T182" s="6"/>
      <c r="U182" s="168" t="str">
        <f t="shared" si="8"/>
        <v/>
      </c>
    </row>
    <row r="183">
      <c r="A183" s="2">
        <v>178.0</v>
      </c>
      <c r="B183" s="157"/>
      <c r="C183" s="157"/>
      <c r="D183" s="2"/>
      <c r="E183" s="154"/>
      <c r="F183" s="155"/>
      <c r="G183" s="165">
        <v>178.0</v>
      </c>
      <c r="H183" s="6"/>
      <c r="I183" s="6"/>
      <c r="J183" s="88" t="str">
        <f t="shared" ref="J183:K183" si="359">IF(B183="","",IF(LEFT(B183,FIND("_",B183,1)-1)="battle","",IF(LEFT(B183,FIND("_",B183,1)-1)="cup","",IF(LEFT(B183,FIND("_",B183,1)-1)="rate","",VALUE(LEFT(B183,FIND("_",B183,1)-1))))))</f>
        <v/>
      </c>
      <c r="K183" s="88" t="str">
        <f t="shared" si="359"/>
        <v/>
      </c>
      <c r="L183" s="88" t="str">
        <f t="shared" ref="L183:M183" si="360">IF(D183="","",IF(LEFT(D183,FIND("_",D183,1)-1)="battle","",IF(LEFT(D183,FIND("_",D183,1)-1)="cup","",VALUE(LEFT(D183,FIND("_",D183,1)-1)))))</f>
        <v/>
      </c>
      <c r="M183" s="88" t="str">
        <f t="shared" si="360"/>
        <v/>
      </c>
      <c r="N183" s="6"/>
      <c r="O183" s="165" t="str">
        <f t="shared" si="5"/>
        <v/>
      </c>
      <c r="P183" s="4" t="str">
        <f t="shared" si="6"/>
        <v/>
      </c>
      <c r="Q183" s="6" t="str">
        <f>IF(ISERROR(SMALL(Events!$D$10:$D$550,G183))=TRUE,"",IF(COUNTIF($Q$5:Q182,SMALL(Events!$D$10:$D$550,G183))&gt;0,"",SMALL(Events!$D$10:$D$550,G183)))</f>
        <v/>
      </c>
      <c r="R183" s="4" t="str">
        <f t="shared" si="7"/>
        <v/>
      </c>
      <c r="S183" s="6"/>
      <c r="T183" s="6"/>
      <c r="U183" s="168" t="str">
        <f t="shared" si="8"/>
        <v/>
      </c>
    </row>
    <row r="184">
      <c r="A184" s="2">
        <v>179.0</v>
      </c>
      <c r="B184" s="157"/>
      <c r="C184" s="157"/>
      <c r="D184" s="2"/>
      <c r="E184" s="154"/>
      <c r="F184" s="155"/>
      <c r="G184" s="165">
        <v>179.0</v>
      </c>
      <c r="H184" s="6"/>
      <c r="I184" s="6"/>
      <c r="J184" s="88" t="str">
        <f t="shared" ref="J184:K184" si="361">IF(B184="","",IF(LEFT(B184,FIND("_",B184,1)-1)="battle","",IF(LEFT(B184,FIND("_",B184,1)-1)="cup","",IF(LEFT(B184,FIND("_",B184,1)-1)="rate","",VALUE(LEFT(B184,FIND("_",B184,1)-1))))))</f>
        <v/>
      </c>
      <c r="K184" s="88" t="str">
        <f t="shared" si="361"/>
        <v/>
      </c>
      <c r="L184" s="88" t="str">
        <f t="shared" ref="L184:M184" si="362">IF(D184="","",IF(LEFT(D184,FIND("_",D184,1)-1)="battle","",IF(LEFT(D184,FIND("_",D184,1)-1)="cup","",VALUE(LEFT(D184,FIND("_",D184,1)-1)))))</f>
        <v/>
      </c>
      <c r="M184" s="88" t="str">
        <f t="shared" si="362"/>
        <v/>
      </c>
      <c r="N184" s="6"/>
      <c r="O184" s="165" t="str">
        <f t="shared" si="5"/>
        <v/>
      </c>
      <c r="P184" s="4" t="str">
        <f t="shared" si="6"/>
        <v/>
      </c>
      <c r="Q184" s="6" t="str">
        <f>IF(ISERROR(SMALL(Events!$D$10:$D$550,G184))=TRUE,"",IF(COUNTIF($Q$5:Q183,SMALL(Events!$D$10:$D$550,G184))&gt;0,"",SMALL(Events!$D$10:$D$550,G184)))</f>
        <v/>
      </c>
      <c r="R184" s="4" t="str">
        <f t="shared" si="7"/>
        <v/>
      </c>
      <c r="S184" s="6"/>
      <c r="T184" s="6"/>
      <c r="U184" s="168" t="str">
        <f t="shared" si="8"/>
        <v/>
      </c>
    </row>
    <row r="185">
      <c r="A185" s="2">
        <v>180.0</v>
      </c>
      <c r="B185" s="157"/>
      <c r="C185" s="157"/>
      <c r="D185" s="2"/>
      <c r="E185" s="154"/>
      <c r="F185" s="155"/>
      <c r="G185" s="165">
        <v>180.0</v>
      </c>
      <c r="H185" s="6"/>
      <c r="I185" s="6"/>
      <c r="J185" s="88" t="str">
        <f t="shared" ref="J185:K185" si="363">IF(B185="","",IF(LEFT(B185,FIND("_",B185,1)-1)="battle","",IF(LEFT(B185,FIND("_",B185,1)-1)="cup","",IF(LEFT(B185,FIND("_",B185,1)-1)="rate","",VALUE(LEFT(B185,FIND("_",B185,1)-1))))))</f>
        <v/>
      </c>
      <c r="K185" s="88" t="str">
        <f t="shared" si="363"/>
        <v/>
      </c>
      <c r="L185" s="88" t="str">
        <f t="shared" ref="L185:M185" si="364">IF(D185="","",IF(LEFT(D185,FIND("_",D185,1)-1)="battle","",IF(LEFT(D185,FIND("_",D185,1)-1)="cup","",VALUE(LEFT(D185,FIND("_",D185,1)-1)))))</f>
        <v/>
      </c>
      <c r="M185" s="88" t="str">
        <f t="shared" si="364"/>
        <v/>
      </c>
      <c r="N185" s="6"/>
      <c r="O185" s="165" t="str">
        <f t="shared" si="5"/>
        <v/>
      </c>
      <c r="P185" s="4" t="str">
        <f t="shared" si="6"/>
        <v/>
      </c>
      <c r="Q185" s="6" t="str">
        <f>IF(ISERROR(SMALL(Events!$D$10:$D$550,G185))=TRUE,"",IF(COUNTIF($Q$5:Q184,SMALL(Events!$D$10:$D$550,G185))&gt;0,"",SMALL(Events!$D$10:$D$550,G185)))</f>
        <v/>
      </c>
      <c r="R185" s="4" t="str">
        <f t="shared" si="7"/>
        <v/>
      </c>
      <c r="S185" s="6"/>
      <c r="T185" s="6"/>
      <c r="U185" s="168" t="str">
        <f t="shared" si="8"/>
        <v/>
      </c>
    </row>
    <row r="186">
      <c r="A186" s="2">
        <v>181.0</v>
      </c>
      <c r="B186" s="157"/>
      <c r="C186" s="157"/>
      <c r="D186" s="2"/>
      <c r="E186" s="154"/>
      <c r="F186" s="155"/>
      <c r="G186" s="165">
        <v>181.0</v>
      </c>
      <c r="H186" s="6"/>
      <c r="I186" s="6"/>
      <c r="J186" s="88" t="str">
        <f t="shared" ref="J186:K186" si="365">IF(B186="","",IF(LEFT(B186,FIND("_",B186,1)-1)="battle","",IF(LEFT(B186,FIND("_",B186,1)-1)="cup","",IF(LEFT(B186,FIND("_",B186,1)-1)="rate","",VALUE(LEFT(B186,FIND("_",B186,1)-1))))))</f>
        <v/>
      </c>
      <c r="K186" s="88" t="str">
        <f t="shared" si="365"/>
        <v/>
      </c>
      <c r="L186" s="88" t="str">
        <f t="shared" ref="L186:M186" si="366">IF(D186="","",IF(LEFT(D186,FIND("_",D186,1)-1)="battle","",IF(LEFT(D186,FIND("_",D186,1)-1)="cup","",VALUE(LEFT(D186,FIND("_",D186,1)-1)))))</f>
        <v/>
      </c>
      <c r="M186" s="88" t="str">
        <f t="shared" si="366"/>
        <v/>
      </c>
      <c r="N186" s="6"/>
      <c r="O186" s="165" t="str">
        <f t="shared" si="5"/>
        <v/>
      </c>
      <c r="P186" s="4" t="str">
        <f t="shared" si="6"/>
        <v/>
      </c>
      <c r="Q186" s="6" t="str">
        <f>IF(ISERROR(SMALL(Events!$D$10:$D$550,G186))=TRUE,"",IF(COUNTIF($Q$5:Q185,SMALL(Events!$D$10:$D$550,G186))&gt;0,"",SMALL(Events!$D$10:$D$550,G186)))</f>
        <v/>
      </c>
      <c r="R186" s="4" t="str">
        <f t="shared" si="7"/>
        <v/>
      </c>
      <c r="S186" s="6"/>
      <c r="T186" s="6"/>
      <c r="U186" s="168" t="str">
        <f t="shared" si="8"/>
        <v/>
      </c>
    </row>
    <row r="187">
      <c r="A187" s="2">
        <v>182.0</v>
      </c>
      <c r="B187" s="157"/>
      <c r="C187" s="157"/>
      <c r="D187" s="2"/>
      <c r="E187" s="154"/>
      <c r="F187" s="155"/>
      <c r="G187" s="165">
        <v>182.0</v>
      </c>
      <c r="H187" s="6"/>
      <c r="I187" s="6"/>
      <c r="J187" s="88" t="str">
        <f t="shared" ref="J187:K187" si="367">IF(B187="","",IF(LEFT(B187,FIND("_",B187,1)-1)="battle","",IF(LEFT(B187,FIND("_",B187,1)-1)="cup","",IF(LEFT(B187,FIND("_",B187,1)-1)="rate","",VALUE(LEFT(B187,FIND("_",B187,1)-1))))))</f>
        <v/>
      </c>
      <c r="K187" s="88" t="str">
        <f t="shared" si="367"/>
        <v/>
      </c>
      <c r="L187" s="88" t="str">
        <f t="shared" ref="L187:M187" si="368">IF(D187="","",IF(LEFT(D187,FIND("_",D187,1)-1)="battle","",IF(LEFT(D187,FIND("_",D187,1)-1)="cup","",VALUE(LEFT(D187,FIND("_",D187,1)-1)))))</f>
        <v/>
      </c>
      <c r="M187" s="88" t="str">
        <f t="shared" si="368"/>
        <v/>
      </c>
      <c r="N187" s="6"/>
      <c r="O187" s="165" t="str">
        <f t="shared" si="5"/>
        <v/>
      </c>
      <c r="P187" s="4" t="str">
        <f t="shared" si="6"/>
        <v/>
      </c>
      <c r="Q187" s="6" t="str">
        <f>IF(ISERROR(SMALL(Events!$D$10:$D$550,G187))=TRUE,"",IF(COUNTIF($Q$5:Q186,SMALL(Events!$D$10:$D$550,G187))&gt;0,"",SMALL(Events!$D$10:$D$550,G187)))</f>
        <v/>
      </c>
      <c r="R187" s="4" t="str">
        <f t="shared" si="7"/>
        <v/>
      </c>
      <c r="S187" s="6"/>
      <c r="T187" s="6"/>
      <c r="U187" s="168" t="str">
        <f t="shared" si="8"/>
        <v/>
      </c>
    </row>
    <row r="188">
      <c r="A188" s="2">
        <v>183.0</v>
      </c>
      <c r="B188" s="157"/>
      <c r="C188" s="157"/>
      <c r="D188" s="2"/>
      <c r="E188" s="154"/>
      <c r="F188" s="155"/>
      <c r="G188" s="165">
        <v>183.0</v>
      </c>
      <c r="H188" s="6"/>
      <c r="I188" s="6"/>
      <c r="J188" s="88" t="str">
        <f t="shared" ref="J188:K188" si="369">IF(B188="","",IF(LEFT(B188,FIND("_",B188,1)-1)="battle","",IF(LEFT(B188,FIND("_",B188,1)-1)="cup","",IF(LEFT(B188,FIND("_",B188,1)-1)="rate","",VALUE(LEFT(B188,FIND("_",B188,1)-1))))))</f>
        <v/>
      </c>
      <c r="K188" s="88" t="str">
        <f t="shared" si="369"/>
        <v/>
      </c>
      <c r="L188" s="88" t="str">
        <f t="shared" ref="L188:M188" si="370">IF(D188="","",IF(LEFT(D188,FIND("_",D188,1)-1)="battle","",IF(LEFT(D188,FIND("_",D188,1)-1)="cup","",VALUE(LEFT(D188,FIND("_",D188,1)-1)))))</f>
        <v/>
      </c>
      <c r="M188" s="88" t="str">
        <f t="shared" si="370"/>
        <v/>
      </c>
      <c r="N188" s="6"/>
      <c r="O188" s="165" t="str">
        <f t="shared" si="5"/>
        <v/>
      </c>
      <c r="P188" s="4" t="str">
        <f t="shared" si="6"/>
        <v/>
      </c>
      <c r="Q188" s="6" t="str">
        <f>IF(ISERROR(SMALL(Events!$D$10:$D$550,G188))=TRUE,"",IF(COUNTIF($Q$5:Q187,SMALL(Events!$D$10:$D$550,G188))&gt;0,"",SMALL(Events!$D$10:$D$550,G188)))</f>
        <v/>
      </c>
      <c r="R188" s="4" t="str">
        <f t="shared" si="7"/>
        <v/>
      </c>
      <c r="S188" s="6"/>
      <c r="T188" s="6"/>
      <c r="U188" s="168" t="str">
        <f t="shared" si="8"/>
        <v/>
      </c>
    </row>
    <row r="189">
      <c r="A189" s="2">
        <v>184.0</v>
      </c>
      <c r="B189" s="157"/>
      <c r="C189" s="157"/>
      <c r="D189" s="2"/>
      <c r="E189" s="154"/>
      <c r="F189" s="155"/>
      <c r="G189" s="165">
        <v>184.0</v>
      </c>
      <c r="H189" s="6"/>
      <c r="I189" s="6"/>
      <c r="J189" s="88" t="str">
        <f t="shared" ref="J189:K189" si="371">IF(B189="","",IF(LEFT(B189,FIND("_",B189,1)-1)="battle","",IF(LEFT(B189,FIND("_",B189,1)-1)="cup","",IF(LEFT(B189,FIND("_",B189,1)-1)="rate","",VALUE(LEFT(B189,FIND("_",B189,1)-1))))))</f>
        <v/>
      </c>
      <c r="K189" s="88" t="str">
        <f t="shared" si="371"/>
        <v/>
      </c>
      <c r="L189" s="88" t="str">
        <f t="shared" ref="L189:M189" si="372">IF(D189="","",IF(LEFT(D189,FIND("_",D189,1)-1)="battle","",IF(LEFT(D189,FIND("_",D189,1)-1)="cup","",VALUE(LEFT(D189,FIND("_",D189,1)-1)))))</f>
        <v/>
      </c>
      <c r="M189" s="88" t="str">
        <f t="shared" si="372"/>
        <v/>
      </c>
      <c r="N189" s="6"/>
      <c r="O189" s="165" t="str">
        <f t="shared" si="5"/>
        <v/>
      </c>
      <c r="P189" s="4" t="str">
        <f t="shared" si="6"/>
        <v/>
      </c>
      <c r="Q189" s="6" t="str">
        <f>IF(ISERROR(SMALL(Events!$D$10:$D$550,G189))=TRUE,"",IF(COUNTIF($Q$5:Q188,SMALL(Events!$D$10:$D$550,G189))&gt;0,"",SMALL(Events!$D$10:$D$550,G189)))</f>
        <v/>
      </c>
      <c r="R189" s="4" t="str">
        <f t="shared" si="7"/>
        <v/>
      </c>
      <c r="S189" s="6"/>
      <c r="T189" s="6"/>
      <c r="U189" s="168" t="str">
        <f t="shared" si="8"/>
        <v/>
      </c>
    </row>
    <row r="190">
      <c r="A190" s="2">
        <v>185.0</v>
      </c>
      <c r="B190" s="157"/>
      <c r="C190" s="157"/>
      <c r="D190" s="2"/>
      <c r="E190" s="154"/>
      <c r="F190" s="155"/>
      <c r="G190" s="165">
        <v>185.0</v>
      </c>
      <c r="H190" s="6"/>
      <c r="I190" s="6"/>
      <c r="J190" s="88" t="str">
        <f t="shared" ref="J190:K190" si="373">IF(B190="","",IF(LEFT(B190,FIND("_",B190,1)-1)="battle","",IF(LEFT(B190,FIND("_",B190,1)-1)="cup","",IF(LEFT(B190,FIND("_",B190,1)-1)="rate","",VALUE(LEFT(B190,FIND("_",B190,1)-1))))))</f>
        <v/>
      </c>
      <c r="K190" s="88" t="str">
        <f t="shared" si="373"/>
        <v/>
      </c>
      <c r="L190" s="88" t="str">
        <f t="shared" ref="L190:M190" si="374">IF(D190="","",IF(LEFT(D190,FIND("_",D190,1)-1)="battle","",IF(LEFT(D190,FIND("_",D190,1)-1)="cup","",VALUE(LEFT(D190,FIND("_",D190,1)-1)))))</f>
        <v/>
      </c>
      <c r="M190" s="88" t="str">
        <f t="shared" si="374"/>
        <v/>
      </c>
      <c r="N190" s="6"/>
      <c r="O190" s="165" t="str">
        <f t="shared" si="5"/>
        <v/>
      </c>
      <c r="P190" s="4" t="str">
        <f t="shared" si="6"/>
        <v/>
      </c>
      <c r="Q190" s="6" t="str">
        <f>IF(ISERROR(SMALL(Events!$D$10:$D$550,G190))=TRUE,"",IF(COUNTIF($Q$5:Q189,SMALL(Events!$D$10:$D$550,G190))&gt;0,"",SMALL(Events!$D$10:$D$550,G190)))</f>
        <v/>
      </c>
      <c r="R190" s="4" t="str">
        <f t="shared" si="7"/>
        <v/>
      </c>
      <c r="S190" s="6"/>
      <c r="T190" s="6"/>
      <c r="U190" s="168" t="str">
        <f t="shared" si="8"/>
        <v/>
      </c>
    </row>
    <row r="191">
      <c r="A191" s="2">
        <v>186.0</v>
      </c>
      <c r="B191" s="157"/>
      <c r="C191" s="157"/>
      <c r="D191" s="2"/>
      <c r="E191" s="154"/>
      <c r="F191" s="155"/>
      <c r="G191" s="165">
        <v>186.0</v>
      </c>
      <c r="H191" s="6"/>
      <c r="I191" s="6"/>
      <c r="J191" s="88" t="str">
        <f t="shared" ref="J191:K191" si="375">IF(B191="","",IF(LEFT(B191,FIND("_",B191,1)-1)="battle","",IF(LEFT(B191,FIND("_",B191,1)-1)="cup","",IF(LEFT(B191,FIND("_",B191,1)-1)="rate","",VALUE(LEFT(B191,FIND("_",B191,1)-1))))))</f>
        <v/>
      </c>
      <c r="K191" s="88" t="str">
        <f t="shared" si="375"/>
        <v/>
      </c>
      <c r="L191" s="88" t="str">
        <f t="shared" ref="L191:M191" si="376">IF(D191="","",IF(LEFT(D191,FIND("_",D191,1)-1)="battle","",IF(LEFT(D191,FIND("_",D191,1)-1)="cup","",VALUE(LEFT(D191,FIND("_",D191,1)-1)))))</f>
        <v/>
      </c>
      <c r="M191" s="88" t="str">
        <f t="shared" si="376"/>
        <v/>
      </c>
      <c r="N191" s="6"/>
      <c r="O191" s="165" t="str">
        <f t="shared" si="5"/>
        <v/>
      </c>
      <c r="P191" s="4" t="str">
        <f t="shared" si="6"/>
        <v/>
      </c>
      <c r="Q191" s="6" t="str">
        <f>IF(ISERROR(SMALL(Events!$D$10:$D$550,G191))=TRUE,"",IF(COUNTIF($Q$5:Q190,SMALL(Events!$D$10:$D$550,G191))&gt;0,"",SMALL(Events!$D$10:$D$550,G191)))</f>
        <v/>
      </c>
      <c r="R191" s="4" t="str">
        <f t="shared" si="7"/>
        <v/>
      </c>
      <c r="S191" s="6"/>
      <c r="T191" s="6"/>
      <c r="U191" s="168" t="str">
        <f t="shared" si="8"/>
        <v/>
      </c>
    </row>
    <row r="192">
      <c r="A192" s="2">
        <v>187.0</v>
      </c>
      <c r="B192" s="157"/>
      <c r="C192" s="157"/>
      <c r="D192" s="2"/>
      <c r="E192" s="154"/>
      <c r="F192" s="155"/>
      <c r="G192" s="165">
        <v>187.0</v>
      </c>
      <c r="H192" s="6"/>
      <c r="I192" s="6"/>
      <c r="J192" s="88" t="str">
        <f t="shared" ref="J192:K192" si="377">IF(B192="","",IF(LEFT(B192,FIND("_",B192,1)-1)="battle","",IF(LEFT(B192,FIND("_",B192,1)-1)="cup","",IF(LEFT(B192,FIND("_",B192,1)-1)="rate","",VALUE(LEFT(B192,FIND("_",B192,1)-1))))))</f>
        <v/>
      </c>
      <c r="K192" s="88" t="str">
        <f t="shared" si="377"/>
        <v/>
      </c>
      <c r="L192" s="88" t="str">
        <f t="shared" ref="L192:M192" si="378">IF(D192="","",IF(LEFT(D192,FIND("_",D192,1)-1)="battle","",IF(LEFT(D192,FIND("_",D192,1)-1)="cup","",VALUE(LEFT(D192,FIND("_",D192,1)-1)))))</f>
        <v/>
      </c>
      <c r="M192" s="88" t="str">
        <f t="shared" si="378"/>
        <v/>
      </c>
      <c r="N192" s="6"/>
      <c r="O192" s="165" t="str">
        <f t="shared" si="5"/>
        <v/>
      </c>
      <c r="P192" s="4" t="str">
        <f t="shared" si="6"/>
        <v/>
      </c>
      <c r="Q192" s="6" t="str">
        <f>IF(ISERROR(SMALL(Events!$D$10:$D$550,G192))=TRUE,"",IF(COUNTIF($Q$5:Q191,SMALL(Events!$D$10:$D$550,G192))&gt;0,"",SMALL(Events!$D$10:$D$550,G192)))</f>
        <v/>
      </c>
      <c r="R192" s="4" t="str">
        <f t="shared" si="7"/>
        <v/>
      </c>
      <c r="S192" s="6"/>
      <c r="T192" s="6"/>
      <c r="U192" s="168" t="str">
        <f t="shared" si="8"/>
        <v/>
      </c>
    </row>
    <row r="193">
      <c r="A193" s="2">
        <v>188.0</v>
      </c>
      <c r="B193" s="157"/>
      <c r="C193" s="157"/>
      <c r="D193" s="2"/>
      <c r="E193" s="154"/>
      <c r="F193" s="155"/>
      <c r="G193" s="165">
        <v>188.0</v>
      </c>
      <c r="H193" s="6"/>
      <c r="I193" s="6"/>
      <c r="J193" s="88" t="str">
        <f t="shared" ref="J193:K193" si="379">IF(B193="","",IF(LEFT(B193,FIND("_",B193,1)-1)="battle","",IF(LEFT(B193,FIND("_",B193,1)-1)="cup","",IF(LEFT(B193,FIND("_",B193,1)-1)="rate","",VALUE(LEFT(B193,FIND("_",B193,1)-1))))))</f>
        <v/>
      </c>
      <c r="K193" s="88" t="str">
        <f t="shared" si="379"/>
        <v/>
      </c>
      <c r="L193" s="88" t="str">
        <f t="shared" ref="L193:M193" si="380">IF(D193="","",IF(LEFT(D193,FIND("_",D193,1)-1)="battle","",IF(LEFT(D193,FIND("_",D193,1)-1)="cup","",VALUE(LEFT(D193,FIND("_",D193,1)-1)))))</f>
        <v/>
      </c>
      <c r="M193" s="88" t="str">
        <f t="shared" si="380"/>
        <v/>
      </c>
      <c r="N193" s="6"/>
      <c r="O193" s="165" t="str">
        <f t="shared" si="5"/>
        <v/>
      </c>
      <c r="P193" s="4" t="str">
        <f t="shared" si="6"/>
        <v/>
      </c>
      <c r="Q193" s="6" t="str">
        <f>IF(ISERROR(SMALL(Events!$D$10:$D$550,G193))=TRUE,"",IF(COUNTIF($Q$5:Q192,SMALL(Events!$D$10:$D$550,G193))&gt;0,"",SMALL(Events!$D$10:$D$550,G193)))</f>
        <v/>
      </c>
      <c r="R193" s="4" t="str">
        <f t="shared" si="7"/>
        <v/>
      </c>
      <c r="S193" s="6"/>
      <c r="T193" s="6"/>
      <c r="U193" s="168" t="str">
        <f t="shared" si="8"/>
        <v/>
      </c>
    </row>
    <row r="194">
      <c r="A194" s="2">
        <v>189.0</v>
      </c>
      <c r="B194" s="157"/>
      <c r="C194" s="157"/>
      <c r="D194" s="2"/>
      <c r="E194" s="154"/>
      <c r="F194" s="155"/>
      <c r="G194" s="165">
        <v>189.0</v>
      </c>
      <c r="H194" s="6"/>
      <c r="I194" s="6"/>
      <c r="J194" s="88" t="str">
        <f t="shared" ref="J194:K194" si="381">IF(B194="","",IF(LEFT(B194,FIND("_",B194,1)-1)="battle","",IF(LEFT(B194,FIND("_",B194,1)-1)="cup","",IF(LEFT(B194,FIND("_",B194,1)-1)="rate","",VALUE(LEFT(B194,FIND("_",B194,1)-1))))))</f>
        <v/>
      </c>
      <c r="K194" s="88" t="str">
        <f t="shared" si="381"/>
        <v/>
      </c>
      <c r="L194" s="88" t="str">
        <f t="shared" ref="L194:M194" si="382">IF(D194="","",IF(LEFT(D194,FIND("_",D194,1)-1)="battle","",IF(LEFT(D194,FIND("_",D194,1)-1)="cup","",VALUE(LEFT(D194,FIND("_",D194,1)-1)))))</f>
        <v/>
      </c>
      <c r="M194" s="88" t="str">
        <f t="shared" si="382"/>
        <v/>
      </c>
      <c r="N194" s="6"/>
      <c r="O194" s="165" t="str">
        <f t="shared" si="5"/>
        <v/>
      </c>
      <c r="P194" s="4" t="str">
        <f t="shared" si="6"/>
        <v/>
      </c>
      <c r="Q194" s="6" t="str">
        <f>IF(ISERROR(SMALL(Events!$D$10:$D$550,G194))=TRUE,"",IF(COUNTIF($Q$5:Q193,SMALL(Events!$D$10:$D$550,G194))&gt;0,"",SMALL(Events!$D$10:$D$550,G194)))</f>
        <v/>
      </c>
      <c r="R194" s="4" t="str">
        <f t="shared" si="7"/>
        <v/>
      </c>
      <c r="S194" s="6"/>
      <c r="T194" s="6"/>
      <c r="U194" s="168" t="str">
        <f t="shared" si="8"/>
        <v/>
      </c>
    </row>
    <row r="195">
      <c r="A195" s="2">
        <v>190.0</v>
      </c>
      <c r="B195" s="157"/>
      <c r="C195" s="157"/>
      <c r="D195" s="2"/>
      <c r="E195" s="154"/>
      <c r="F195" s="155"/>
      <c r="G195" s="165">
        <v>190.0</v>
      </c>
      <c r="H195" s="6"/>
      <c r="I195" s="6"/>
      <c r="J195" s="88" t="str">
        <f t="shared" ref="J195:K195" si="383">IF(B195="","",IF(LEFT(B195,FIND("_",B195,1)-1)="battle","",IF(LEFT(B195,FIND("_",B195,1)-1)="cup","",IF(LEFT(B195,FIND("_",B195,1)-1)="rate","",VALUE(LEFT(B195,FIND("_",B195,1)-1))))))</f>
        <v/>
      </c>
      <c r="K195" s="88" t="str">
        <f t="shared" si="383"/>
        <v/>
      </c>
      <c r="L195" s="88" t="str">
        <f t="shared" ref="L195:M195" si="384">IF(D195="","",IF(LEFT(D195,FIND("_",D195,1)-1)="battle","",IF(LEFT(D195,FIND("_",D195,1)-1)="cup","",VALUE(LEFT(D195,FIND("_",D195,1)-1)))))</f>
        <v/>
      </c>
      <c r="M195" s="88" t="str">
        <f t="shared" si="384"/>
        <v/>
      </c>
      <c r="N195" s="6"/>
      <c r="O195" s="165" t="str">
        <f t="shared" si="5"/>
        <v/>
      </c>
      <c r="P195" s="4" t="str">
        <f t="shared" si="6"/>
        <v/>
      </c>
      <c r="Q195" s="6" t="str">
        <f>IF(ISERROR(SMALL(Events!$D$10:$D$550,G195))=TRUE,"",IF(COUNTIF($Q$5:Q194,SMALL(Events!$D$10:$D$550,G195))&gt;0,"",SMALL(Events!$D$10:$D$550,G195)))</f>
        <v/>
      </c>
      <c r="R195" s="4" t="str">
        <f t="shared" si="7"/>
        <v/>
      </c>
      <c r="S195" s="6"/>
      <c r="T195" s="6"/>
      <c r="U195" s="168" t="str">
        <f t="shared" si="8"/>
        <v/>
      </c>
    </row>
    <row r="196">
      <c r="A196" s="2">
        <v>191.0</v>
      </c>
      <c r="B196" s="157"/>
      <c r="C196" s="157"/>
      <c r="D196" s="2"/>
      <c r="E196" s="154"/>
      <c r="F196" s="155"/>
      <c r="G196" s="165">
        <v>191.0</v>
      </c>
      <c r="H196" s="6"/>
      <c r="I196" s="6"/>
      <c r="J196" s="88" t="str">
        <f t="shared" ref="J196:K196" si="385">IF(B196="","",IF(LEFT(B196,FIND("_",B196,1)-1)="battle","",IF(LEFT(B196,FIND("_",B196,1)-1)="cup","",IF(LEFT(B196,FIND("_",B196,1)-1)="rate","",VALUE(LEFT(B196,FIND("_",B196,1)-1))))))</f>
        <v/>
      </c>
      <c r="K196" s="88" t="str">
        <f t="shared" si="385"/>
        <v/>
      </c>
      <c r="L196" s="88" t="str">
        <f t="shared" ref="L196:M196" si="386">IF(D196="","",IF(LEFT(D196,FIND("_",D196,1)-1)="battle","",IF(LEFT(D196,FIND("_",D196,1)-1)="cup","",VALUE(LEFT(D196,FIND("_",D196,1)-1)))))</f>
        <v/>
      </c>
      <c r="M196" s="88" t="str">
        <f t="shared" si="386"/>
        <v/>
      </c>
      <c r="N196" s="6"/>
      <c r="O196" s="165" t="str">
        <f t="shared" si="5"/>
        <v/>
      </c>
      <c r="P196" s="4" t="str">
        <f t="shared" si="6"/>
        <v/>
      </c>
      <c r="Q196" s="6" t="str">
        <f>IF(ISERROR(SMALL(Events!$D$10:$D$550,G196))=TRUE,"",IF(COUNTIF($Q$5:Q195,SMALL(Events!$D$10:$D$550,G196))&gt;0,"",SMALL(Events!$D$10:$D$550,G196)))</f>
        <v/>
      </c>
      <c r="R196" s="4" t="str">
        <f t="shared" si="7"/>
        <v/>
      </c>
      <c r="S196" s="6"/>
      <c r="T196" s="6"/>
      <c r="U196" s="168" t="str">
        <f t="shared" si="8"/>
        <v/>
      </c>
    </row>
    <row r="197">
      <c r="A197" s="2">
        <v>192.0</v>
      </c>
      <c r="B197" s="157"/>
      <c r="C197" s="157"/>
      <c r="D197" s="2"/>
      <c r="E197" s="154"/>
      <c r="F197" s="155"/>
      <c r="G197" s="165">
        <v>192.0</v>
      </c>
      <c r="H197" s="6"/>
      <c r="I197" s="6"/>
      <c r="J197" s="88" t="str">
        <f t="shared" ref="J197:K197" si="387">IF(B197="","",IF(LEFT(B197,FIND("_",B197,1)-1)="battle","",IF(LEFT(B197,FIND("_",B197,1)-1)="cup","",IF(LEFT(B197,FIND("_",B197,1)-1)="rate","",VALUE(LEFT(B197,FIND("_",B197,1)-1))))))</f>
        <v/>
      </c>
      <c r="K197" s="88" t="str">
        <f t="shared" si="387"/>
        <v/>
      </c>
      <c r="L197" s="88" t="str">
        <f t="shared" ref="L197:M197" si="388">IF(D197="","",IF(LEFT(D197,FIND("_",D197,1)-1)="battle","",IF(LEFT(D197,FIND("_",D197,1)-1)="cup","",VALUE(LEFT(D197,FIND("_",D197,1)-1)))))</f>
        <v/>
      </c>
      <c r="M197" s="88" t="str">
        <f t="shared" si="388"/>
        <v/>
      </c>
      <c r="N197" s="6"/>
      <c r="O197" s="165" t="str">
        <f t="shared" si="5"/>
        <v/>
      </c>
      <c r="P197" s="4" t="str">
        <f t="shared" si="6"/>
        <v/>
      </c>
      <c r="Q197" s="6" t="str">
        <f>IF(ISERROR(SMALL(Events!$D$10:$D$550,G197))=TRUE,"",IF(COUNTIF($Q$5:Q196,SMALL(Events!$D$10:$D$550,G197))&gt;0,"",SMALL(Events!$D$10:$D$550,G197)))</f>
        <v/>
      </c>
      <c r="R197" s="4" t="str">
        <f t="shared" si="7"/>
        <v/>
      </c>
      <c r="S197" s="6"/>
      <c r="T197" s="6"/>
      <c r="U197" s="168" t="str">
        <f t="shared" si="8"/>
        <v/>
      </c>
    </row>
    <row r="198">
      <c r="A198" s="2">
        <v>193.0</v>
      </c>
      <c r="B198" s="157"/>
      <c r="C198" s="157"/>
      <c r="D198" s="2"/>
      <c r="E198" s="154"/>
      <c r="F198" s="155"/>
      <c r="G198" s="165">
        <v>193.0</v>
      </c>
      <c r="H198" s="6"/>
      <c r="I198" s="6"/>
      <c r="J198" s="88" t="str">
        <f t="shared" ref="J198:K198" si="389">IF(B198="","",IF(LEFT(B198,FIND("_",B198,1)-1)="battle","",IF(LEFT(B198,FIND("_",B198,1)-1)="cup","",IF(LEFT(B198,FIND("_",B198,1)-1)="rate","",VALUE(LEFT(B198,FIND("_",B198,1)-1))))))</f>
        <v/>
      </c>
      <c r="K198" s="88" t="str">
        <f t="shared" si="389"/>
        <v/>
      </c>
      <c r="L198" s="88" t="str">
        <f t="shared" ref="L198:M198" si="390">IF(D198="","",IF(LEFT(D198,FIND("_",D198,1)-1)="battle","",IF(LEFT(D198,FIND("_",D198,1)-1)="cup","",VALUE(LEFT(D198,FIND("_",D198,1)-1)))))</f>
        <v/>
      </c>
      <c r="M198" s="88" t="str">
        <f t="shared" si="390"/>
        <v/>
      </c>
      <c r="N198" s="6"/>
      <c r="O198" s="165" t="str">
        <f t="shared" si="5"/>
        <v/>
      </c>
      <c r="P198" s="4" t="str">
        <f t="shared" si="6"/>
        <v/>
      </c>
      <c r="Q198" s="6" t="str">
        <f>IF(ISERROR(SMALL(Events!$D$10:$D$550,G198))=TRUE,"",IF(COUNTIF($Q$5:Q197,SMALL(Events!$D$10:$D$550,G198))&gt;0,"",SMALL(Events!$D$10:$D$550,G198)))</f>
        <v/>
      </c>
      <c r="R198" s="4" t="str">
        <f t="shared" si="7"/>
        <v/>
      </c>
      <c r="S198" s="6"/>
      <c r="T198" s="6"/>
      <c r="U198" s="168" t="str">
        <f t="shared" si="8"/>
        <v/>
      </c>
    </row>
    <row r="199">
      <c r="A199" s="2">
        <v>194.0</v>
      </c>
      <c r="B199" s="157"/>
      <c r="C199" s="157"/>
      <c r="D199" s="2"/>
      <c r="E199" s="154"/>
      <c r="F199" s="155"/>
      <c r="G199" s="165">
        <v>194.0</v>
      </c>
      <c r="H199" s="6"/>
      <c r="I199" s="6"/>
      <c r="J199" s="88" t="str">
        <f t="shared" ref="J199:K199" si="391">IF(B199="","",IF(LEFT(B199,FIND("_",B199,1)-1)="battle","",IF(LEFT(B199,FIND("_",B199,1)-1)="cup","",IF(LEFT(B199,FIND("_",B199,1)-1)="rate","",VALUE(LEFT(B199,FIND("_",B199,1)-1))))))</f>
        <v/>
      </c>
      <c r="K199" s="88" t="str">
        <f t="shared" si="391"/>
        <v/>
      </c>
      <c r="L199" s="88" t="str">
        <f t="shared" ref="L199:M199" si="392">IF(D199="","",IF(LEFT(D199,FIND("_",D199,1)-1)="battle","",IF(LEFT(D199,FIND("_",D199,1)-1)="cup","",VALUE(LEFT(D199,FIND("_",D199,1)-1)))))</f>
        <v/>
      </c>
      <c r="M199" s="88" t="str">
        <f t="shared" si="392"/>
        <v/>
      </c>
      <c r="N199" s="6"/>
      <c r="O199" s="165" t="str">
        <f t="shared" si="5"/>
        <v/>
      </c>
      <c r="P199" s="4" t="str">
        <f t="shared" si="6"/>
        <v/>
      </c>
      <c r="Q199" s="6" t="str">
        <f>IF(ISERROR(SMALL(Events!$D$10:$D$550,G199))=TRUE,"",IF(COUNTIF($Q$5:Q198,SMALL(Events!$D$10:$D$550,G199))&gt;0,"",SMALL(Events!$D$10:$D$550,G199)))</f>
        <v/>
      </c>
      <c r="R199" s="4" t="str">
        <f t="shared" si="7"/>
        <v/>
      </c>
      <c r="S199" s="6"/>
      <c r="T199" s="6"/>
      <c r="U199" s="168" t="str">
        <f t="shared" si="8"/>
        <v/>
      </c>
    </row>
    <row r="200">
      <c r="A200" s="2">
        <v>195.0</v>
      </c>
      <c r="B200" s="157"/>
      <c r="C200" s="157"/>
      <c r="D200" s="2"/>
      <c r="E200" s="154"/>
      <c r="F200" s="155"/>
      <c r="G200" s="165">
        <v>195.0</v>
      </c>
      <c r="H200" s="6"/>
      <c r="I200" s="6"/>
      <c r="J200" s="88" t="str">
        <f t="shared" ref="J200:K200" si="393">IF(B200="","",IF(LEFT(B200,FIND("_",B200,1)-1)="battle","",IF(LEFT(B200,FIND("_",B200,1)-1)="cup","",IF(LEFT(B200,FIND("_",B200,1)-1)="rate","",VALUE(LEFT(B200,FIND("_",B200,1)-1))))))</f>
        <v/>
      </c>
      <c r="K200" s="88" t="str">
        <f t="shared" si="393"/>
        <v/>
      </c>
      <c r="L200" s="88" t="str">
        <f t="shared" ref="L200:M200" si="394">IF(D200="","",IF(LEFT(D200,FIND("_",D200,1)-1)="battle","",IF(LEFT(D200,FIND("_",D200,1)-1)="cup","",VALUE(LEFT(D200,FIND("_",D200,1)-1)))))</f>
        <v/>
      </c>
      <c r="M200" s="88" t="str">
        <f t="shared" si="394"/>
        <v/>
      </c>
      <c r="N200" s="6"/>
      <c r="O200" s="165" t="str">
        <f t="shared" si="5"/>
        <v/>
      </c>
      <c r="P200" s="4" t="str">
        <f t="shared" si="6"/>
        <v/>
      </c>
      <c r="Q200" s="6" t="str">
        <f>IF(ISERROR(SMALL(Events!$D$10:$D$550,G200))=TRUE,"",IF(COUNTIF($Q$5:Q199,SMALL(Events!$D$10:$D$550,G200))&gt;0,"",SMALL(Events!$D$10:$D$550,G200)))</f>
        <v/>
      </c>
      <c r="R200" s="4" t="str">
        <f t="shared" si="7"/>
        <v/>
      </c>
      <c r="S200" s="6"/>
      <c r="T200" s="6"/>
      <c r="U200" s="168" t="str">
        <f t="shared" si="8"/>
        <v/>
      </c>
    </row>
    <row r="201">
      <c r="A201" s="2">
        <v>196.0</v>
      </c>
      <c r="B201" s="157"/>
      <c r="C201" s="157"/>
      <c r="D201" s="2"/>
      <c r="E201" s="154"/>
      <c r="F201" s="155"/>
      <c r="G201" s="165">
        <v>196.0</v>
      </c>
      <c r="H201" s="6"/>
      <c r="I201" s="6"/>
      <c r="J201" s="88" t="str">
        <f t="shared" ref="J201:K201" si="395">IF(B201="","",IF(LEFT(B201,FIND("_",B201,1)-1)="battle","",IF(LEFT(B201,FIND("_",B201,1)-1)="cup","",IF(LEFT(B201,FIND("_",B201,1)-1)="rate","",VALUE(LEFT(B201,FIND("_",B201,1)-1))))))</f>
        <v/>
      </c>
      <c r="K201" s="88" t="str">
        <f t="shared" si="395"/>
        <v/>
      </c>
      <c r="L201" s="88" t="str">
        <f t="shared" ref="L201:M201" si="396">IF(D201="","",IF(LEFT(D201,FIND("_",D201,1)-1)="battle","",IF(LEFT(D201,FIND("_",D201,1)-1)="cup","",VALUE(LEFT(D201,FIND("_",D201,1)-1)))))</f>
        <v/>
      </c>
      <c r="M201" s="88" t="str">
        <f t="shared" si="396"/>
        <v/>
      </c>
      <c r="N201" s="6"/>
      <c r="O201" s="165" t="str">
        <f t="shared" si="5"/>
        <v/>
      </c>
      <c r="P201" s="4" t="str">
        <f t="shared" si="6"/>
        <v/>
      </c>
      <c r="Q201" s="6" t="str">
        <f>IF(ISERROR(SMALL(Events!$D$10:$D$550,G201))=TRUE,"",IF(COUNTIF($Q$5:Q200,SMALL(Events!$D$10:$D$550,G201))&gt;0,"",SMALL(Events!$D$10:$D$550,G201)))</f>
        <v/>
      </c>
      <c r="R201" s="4" t="str">
        <f t="shared" si="7"/>
        <v/>
      </c>
      <c r="S201" s="6"/>
      <c r="T201" s="6"/>
      <c r="U201" s="168" t="str">
        <f t="shared" si="8"/>
        <v/>
      </c>
    </row>
    <row r="202">
      <c r="A202" s="2">
        <v>197.0</v>
      </c>
      <c r="B202" s="157"/>
      <c r="C202" s="157"/>
      <c r="D202" s="2"/>
      <c r="E202" s="154"/>
      <c r="F202" s="155"/>
      <c r="G202" s="165">
        <v>197.0</v>
      </c>
      <c r="H202" s="6"/>
      <c r="I202" s="6"/>
      <c r="J202" s="88" t="str">
        <f t="shared" ref="J202:K202" si="397">IF(B202="","",IF(LEFT(B202,FIND("_",B202,1)-1)="battle","",IF(LEFT(B202,FIND("_",B202,1)-1)="cup","",IF(LEFT(B202,FIND("_",B202,1)-1)="rate","",VALUE(LEFT(B202,FIND("_",B202,1)-1))))))</f>
        <v/>
      </c>
      <c r="K202" s="88" t="str">
        <f t="shared" si="397"/>
        <v/>
      </c>
      <c r="L202" s="88" t="str">
        <f t="shared" ref="L202:M202" si="398">IF(D202="","",IF(LEFT(D202,FIND("_",D202,1)-1)="battle","",IF(LEFT(D202,FIND("_",D202,1)-1)="cup","",VALUE(LEFT(D202,FIND("_",D202,1)-1)))))</f>
        <v/>
      </c>
      <c r="M202" s="88" t="str">
        <f t="shared" si="398"/>
        <v/>
      </c>
      <c r="N202" s="6"/>
      <c r="O202" s="165" t="str">
        <f t="shared" si="5"/>
        <v/>
      </c>
      <c r="P202" s="4" t="str">
        <f t="shared" si="6"/>
        <v/>
      </c>
      <c r="Q202" s="6" t="str">
        <f>IF(ISERROR(SMALL(Events!$D$10:$D$550,G202))=TRUE,"",IF(COUNTIF($Q$5:Q201,SMALL(Events!$D$10:$D$550,G202))&gt;0,"",SMALL(Events!$D$10:$D$550,G202)))</f>
        <v/>
      </c>
      <c r="R202" s="4" t="str">
        <f t="shared" si="7"/>
        <v/>
      </c>
      <c r="S202" s="6"/>
      <c r="T202" s="6"/>
      <c r="U202" s="168" t="str">
        <f t="shared" si="8"/>
        <v/>
      </c>
    </row>
    <row r="203">
      <c r="A203" s="2">
        <v>198.0</v>
      </c>
      <c r="B203" s="157"/>
      <c r="C203" s="157"/>
      <c r="D203" s="2"/>
      <c r="E203" s="154"/>
      <c r="F203" s="155"/>
      <c r="G203" s="165">
        <v>198.0</v>
      </c>
      <c r="H203" s="6"/>
      <c r="I203" s="6"/>
      <c r="J203" s="88" t="str">
        <f t="shared" ref="J203:K203" si="399">IF(B203="","",IF(LEFT(B203,FIND("_",B203,1)-1)="battle","",IF(LEFT(B203,FIND("_",B203,1)-1)="cup","",IF(LEFT(B203,FIND("_",B203,1)-1)="rate","",VALUE(LEFT(B203,FIND("_",B203,1)-1))))))</f>
        <v/>
      </c>
      <c r="K203" s="88" t="str">
        <f t="shared" si="399"/>
        <v/>
      </c>
      <c r="L203" s="88" t="str">
        <f t="shared" ref="L203:M203" si="400">IF(D203="","",IF(LEFT(D203,FIND("_",D203,1)-1)="battle","",IF(LEFT(D203,FIND("_",D203,1)-1)="cup","",VALUE(LEFT(D203,FIND("_",D203,1)-1)))))</f>
        <v/>
      </c>
      <c r="M203" s="88" t="str">
        <f t="shared" si="400"/>
        <v/>
      </c>
      <c r="N203" s="6"/>
      <c r="O203" s="165" t="str">
        <f t="shared" si="5"/>
        <v/>
      </c>
      <c r="P203" s="4" t="str">
        <f t="shared" si="6"/>
        <v/>
      </c>
      <c r="Q203" s="6" t="str">
        <f>IF(ISERROR(SMALL(Events!$D$10:$D$550,G203))=TRUE,"",IF(COUNTIF($Q$5:Q202,SMALL(Events!$D$10:$D$550,G203))&gt;0,"",SMALL(Events!$D$10:$D$550,G203)))</f>
        <v/>
      </c>
      <c r="R203" s="4" t="str">
        <f t="shared" si="7"/>
        <v/>
      </c>
      <c r="S203" s="6"/>
      <c r="T203" s="6"/>
      <c r="U203" s="168" t="str">
        <f t="shared" si="8"/>
        <v/>
      </c>
    </row>
    <row r="204">
      <c r="A204" s="2">
        <v>199.0</v>
      </c>
      <c r="B204" s="157"/>
      <c r="C204" s="157"/>
      <c r="D204" s="2"/>
      <c r="E204" s="154"/>
      <c r="F204" s="155"/>
      <c r="G204" s="165">
        <v>199.0</v>
      </c>
      <c r="H204" s="6"/>
      <c r="I204" s="6"/>
      <c r="J204" s="88" t="str">
        <f t="shared" ref="J204:K204" si="401">IF(B204="","",IF(LEFT(B204,FIND("_",B204,1)-1)="battle","",IF(LEFT(B204,FIND("_",B204,1)-1)="cup","",IF(LEFT(B204,FIND("_",B204,1)-1)="rate","",VALUE(LEFT(B204,FIND("_",B204,1)-1))))))</f>
        <v/>
      </c>
      <c r="K204" s="88" t="str">
        <f t="shared" si="401"/>
        <v/>
      </c>
      <c r="L204" s="88" t="str">
        <f t="shared" ref="L204:M204" si="402">IF(D204="","",IF(LEFT(D204,FIND("_",D204,1)-1)="battle","",IF(LEFT(D204,FIND("_",D204,1)-1)="cup","",VALUE(LEFT(D204,FIND("_",D204,1)-1)))))</f>
        <v/>
      </c>
      <c r="M204" s="88" t="str">
        <f t="shared" si="402"/>
        <v/>
      </c>
      <c r="N204" s="6"/>
      <c r="O204" s="165" t="str">
        <f t="shared" si="5"/>
        <v/>
      </c>
      <c r="P204" s="4" t="str">
        <f t="shared" si="6"/>
        <v/>
      </c>
      <c r="Q204" s="6" t="str">
        <f>IF(ISERROR(SMALL(Events!$D$10:$D$550,G204))=TRUE,"",IF(COUNTIF($Q$5:Q203,SMALL(Events!$D$10:$D$550,G204))&gt;0,"",SMALL(Events!$D$10:$D$550,G204)))</f>
        <v/>
      </c>
      <c r="R204" s="4" t="str">
        <f t="shared" si="7"/>
        <v/>
      </c>
      <c r="S204" s="6"/>
      <c r="T204" s="6"/>
      <c r="U204" s="168" t="str">
        <f t="shared" si="8"/>
        <v/>
      </c>
    </row>
    <row r="205">
      <c r="A205" s="2">
        <v>200.0</v>
      </c>
      <c r="B205" s="157"/>
      <c r="C205" s="157"/>
      <c r="D205" s="2"/>
      <c r="E205" s="154"/>
      <c r="F205" s="155"/>
      <c r="G205" s="165">
        <v>200.0</v>
      </c>
      <c r="H205" s="6"/>
      <c r="I205" s="6"/>
      <c r="J205" s="88" t="str">
        <f t="shared" ref="J205:K205" si="403">IF(B205="","",IF(LEFT(B205,FIND("_",B205,1)-1)="battle","",IF(LEFT(B205,FIND("_",B205,1)-1)="cup","",IF(LEFT(B205,FIND("_",B205,1)-1)="rate","",VALUE(LEFT(B205,FIND("_",B205,1)-1))))))</f>
        <v/>
      </c>
      <c r="K205" s="88" t="str">
        <f t="shared" si="403"/>
        <v/>
      </c>
      <c r="L205" s="88" t="str">
        <f t="shared" ref="L205:M205" si="404">IF(D205="","",IF(LEFT(D205,FIND("_",D205,1)-1)="battle","",IF(LEFT(D205,FIND("_",D205,1)-1)="cup","",VALUE(LEFT(D205,FIND("_",D205,1)-1)))))</f>
        <v/>
      </c>
      <c r="M205" s="88" t="str">
        <f t="shared" si="404"/>
        <v/>
      </c>
      <c r="N205" s="6"/>
      <c r="O205" s="165" t="str">
        <f t="shared" si="5"/>
        <v/>
      </c>
      <c r="P205" s="4" t="str">
        <f t="shared" si="6"/>
        <v/>
      </c>
      <c r="Q205" s="6" t="str">
        <f>IF(ISERROR(SMALL(Events!$D$10:$D$550,G205))=TRUE,"",IF(COUNTIF($Q$5:Q204,SMALL(Events!$D$10:$D$550,G205))&gt;0,"",SMALL(Events!$D$10:$D$550,G205)))</f>
        <v/>
      </c>
      <c r="R205" s="4" t="str">
        <f t="shared" si="7"/>
        <v/>
      </c>
      <c r="S205" s="6"/>
      <c r="T205" s="6"/>
      <c r="U205" s="168" t="str">
        <f t="shared" si="8"/>
        <v/>
      </c>
    </row>
    <row r="206">
      <c r="A206" s="2">
        <v>201.0</v>
      </c>
      <c r="B206" s="157"/>
      <c r="C206" s="157"/>
      <c r="D206" s="2"/>
      <c r="E206" s="154"/>
      <c r="F206" s="155"/>
      <c r="G206" s="165">
        <v>201.0</v>
      </c>
      <c r="H206" s="6"/>
      <c r="I206" s="6"/>
      <c r="J206" s="88" t="str">
        <f t="shared" ref="J206:K206" si="405">IF(B206="","",IF(LEFT(B206,FIND("_",B206,1)-1)="battle","",IF(LEFT(B206,FIND("_",B206,1)-1)="cup","",IF(LEFT(B206,FIND("_",B206,1)-1)="rate","",VALUE(LEFT(B206,FIND("_",B206,1)-1))))))</f>
        <v/>
      </c>
      <c r="K206" s="88" t="str">
        <f t="shared" si="405"/>
        <v/>
      </c>
      <c r="L206" s="88" t="str">
        <f t="shared" ref="L206:M206" si="406">IF(D206="","",IF(LEFT(D206,FIND("_",D206,1)-1)="battle","",IF(LEFT(D206,FIND("_",D206,1)-1)="cup","",VALUE(LEFT(D206,FIND("_",D206,1)-1)))))</f>
        <v/>
      </c>
      <c r="M206" s="88" t="str">
        <f t="shared" si="406"/>
        <v/>
      </c>
      <c r="N206" s="6"/>
      <c r="O206" s="165" t="str">
        <f t="shared" si="5"/>
        <v/>
      </c>
      <c r="P206" s="4" t="str">
        <f t="shared" si="6"/>
        <v/>
      </c>
      <c r="Q206" s="6" t="str">
        <f>IF(ISERROR(SMALL(Events!$D$10:$D$550,G206))=TRUE,"",IF(COUNTIF($Q$5:Q205,SMALL(Events!$D$10:$D$550,G206))&gt;0,"",SMALL(Events!$D$10:$D$550,G206)))</f>
        <v/>
      </c>
      <c r="R206" s="4" t="str">
        <f t="shared" si="7"/>
        <v/>
      </c>
      <c r="S206" s="6"/>
      <c r="T206" s="6"/>
      <c r="U206" s="168" t="str">
        <f t="shared" si="8"/>
        <v/>
      </c>
    </row>
    <row r="207">
      <c r="A207" s="2">
        <v>202.0</v>
      </c>
      <c r="B207" s="157"/>
      <c r="C207" s="157"/>
      <c r="D207" s="2"/>
      <c r="E207" s="154"/>
      <c r="F207" s="155"/>
      <c r="G207" s="165">
        <v>202.0</v>
      </c>
      <c r="H207" s="6"/>
      <c r="I207" s="6"/>
      <c r="J207" s="88" t="str">
        <f t="shared" ref="J207:K207" si="407">IF(B207="","",IF(LEFT(B207,FIND("_",B207,1)-1)="battle","",IF(LEFT(B207,FIND("_",B207,1)-1)="cup","",IF(LEFT(B207,FIND("_",B207,1)-1)="rate","",VALUE(LEFT(B207,FIND("_",B207,1)-1))))))</f>
        <v/>
      </c>
      <c r="K207" s="88" t="str">
        <f t="shared" si="407"/>
        <v/>
      </c>
      <c r="L207" s="88" t="str">
        <f t="shared" ref="L207:M207" si="408">IF(D207="","",IF(LEFT(D207,FIND("_",D207,1)-1)="battle","",IF(LEFT(D207,FIND("_",D207,1)-1)="cup","",VALUE(LEFT(D207,FIND("_",D207,1)-1)))))</f>
        <v/>
      </c>
      <c r="M207" s="88" t="str">
        <f t="shared" si="408"/>
        <v/>
      </c>
      <c r="N207" s="6"/>
      <c r="O207" s="165" t="str">
        <f t="shared" si="5"/>
        <v/>
      </c>
      <c r="P207" s="4" t="str">
        <f t="shared" si="6"/>
        <v/>
      </c>
      <c r="Q207" s="6" t="str">
        <f>IF(ISERROR(SMALL(Events!$D$10:$D$550,G207))=TRUE,"",IF(COUNTIF($Q$5:Q206,SMALL(Events!$D$10:$D$550,G207))&gt;0,"",SMALL(Events!$D$10:$D$550,G207)))</f>
        <v/>
      </c>
      <c r="R207" s="4" t="str">
        <f t="shared" si="7"/>
        <v/>
      </c>
      <c r="S207" s="6"/>
      <c r="T207" s="6"/>
      <c r="U207" s="168" t="str">
        <f t="shared" si="8"/>
        <v/>
      </c>
    </row>
    <row r="208">
      <c r="A208" s="2">
        <v>203.0</v>
      </c>
      <c r="B208" s="157"/>
      <c r="C208" s="157"/>
      <c r="D208" s="2"/>
      <c r="E208" s="154"/>
      <c r="F208" s="155"/>
      <c r="G208" s="165">
        <v>203.0</v>
      </c>
      <c r="H208" s="6"/>
      <c r="I208" s="6"/>
      <c r="J208" s="88" t="str">
        <f t="shared" ref="J208:K208" si="409">IF(B208="","",IF(LEFT(B208,FIND("_",B208,1)-1)="battle","",IF(LEFT(B208,FIND("_",B208,1)-1)="cup","",IF(LEFT(B208,FIND("_",B208,1)-1)="rate","",VALUE(LEFT(B208,FIND("_",B208,1)-1))))))</f>
        <v/>
      </c>
      <c r="K208" s="88" t="str">
        <f t="shared" si="409"/>
        <v/>
      </c>
      <c r="L208" s="88" t="str">
        <f t="shared" ref="L208:M208" si="410">IF(D208="","",IF(LEFT(D208,FIND("_",D208,1)-1)="battle","",IF(LEFT(D208,FIND("_",D208,1)-1)="cup","",VALUE(LEFT(D208,FIND("_",D208,1)-1)))))</f>
        <v/>
      </c>
      <c r="M208" s="88" t="str">
        <f t="shared" si="410"/>
        <v/>
      </c>
      <c r="N208" s="6"/>
      <c r="O208" s="165" t="str">
        <f t="shared" si="5"/>
        <v/>
      </c>
      <c r="P208" s="4" t="str">
        <f t="shared" si="6"/>
        <v/>
      </c>
      <c r="Q208" s="6" t="str">
        <f>IF(ISERROR(SMALL(Events!$D$10:$D$550,G208))=TRUE,"",IF(COUNTIF($Q$5:Q207,SMALL(Events!$D$10:$D$550,G208))&gt;0,"",SMALL(Events!$D$10:$D$550,G208)))</f>
        <v/>
      </c>
      <c r="R208" s="4" t="str">
        <f t="shared" si="7"/>
        <v/>
      </c>
      <c r="S208" s="6"/>
      <c r="T208" s="6"/>
      <c r="U208" s="168" t="str">
        <f t="shared" si="8"/>
        <v/>
      </c>
    </row>
    <row r="209">
      <c r="A209" s="2">
        <v>204.0</v>
      </c>
      <c r="B209" s="157"/>
      <c r="C209" s="157"/>
      <c r="D209" s="2"/>
      <c r="E209" s="154"/>
      <c r="F209" s="155"/>
      <c r="G209" s="165">
        <v>204.0</v>
      </c>
      <c r="H209" s="6"/>
      <c r="I209" s="6"/>
      <c r="J209" s="88" t="str">
        <f t="shared" ref="J209:K209" si="411">IF(B209="","",IF(LEFT(B209,FIND("_",B209,1)-1)="battle","",IF(LEFT(B209,FIND("_",B209,1)-1)="cup","",IF(LEFT(B209,FIND("_",B209,1)-1)="rate","",VALUE(LEFT(B209,FIND("_",B209,1)-1))))))</f>
        <v/>
      </c>
      <c r="K209" s="88" t="str">
        <f t="shared" si="411"/>
        <v/>
      </c>
      <c r="L209" s="88" t="str">
        <f t="shared" ref="L209:M209" si="412">IF(D209="","",IF(LEFT(D209,FIND("_",D209,1)-1)="battle","",IF(LEFT(D209,FIND("_",D209,1)-1)="cup","",VALUE(LEFT(D209,FIND("_",D209,1)-1)))))</f>
        <v/>
      </c>
      <c r="M209" s="88" t="str">
        <f t="shared" si="412"/>
        <v/>
      </c>
      <c r="N209" s="6"/>
      <c r="O209" s="165" t="str">
        <f t="shared" si="5"/>
        <v/>
      </c>
      <c r="P209" s="4" t="str">
        <f t="shared" si="6"/>
        <v/>
      </c>
      <c r="Q209" s="6" t="str">
        <f>IF(ISERROR(SMALL(Events!$D$10:$D$550,G209))=TRUE,"",IF(COUNTIF($Q$5:Q208,SMALL(Events!$D$10:$D$550,G209))&gt;0,"",SMALL(Events!$D$10:$D$550,G209)))</f>
        <v/>
      </c>
      <c r="R209" s="4" t="str">
        <f t="shared" si="7"/>
        <v/>
      </c>
      <c r="S209" s="6"/>
      <c r="T209" s="6"/>
      <c r="U209" s="168" t="str">
        <f t="shared" si="8"/>
        <v/>
      </c>
    </row>
    <row r="210">
      <c r="A210" s="2">
        <v>205.0</v>
      </c>
      <c r="B210" s="157"/>
      <c r="C210" s="157"/>
      <c r="D210" s="2"/>
      <c r="E210" s="154"/>
      <c r="F210" s="155"/>
      <c r="G210" s="165">
        <v>205.0</v>
      </c>
      <c r="H210" s="6"/>
      <c r="I210" s="6"/>
      <c r="J210" s="88" t="str">
        <f t="shared" ref="J210:K210" si="413">IF(B210="","",IF(LEFT(B210,FIND("_",B210,1)-1)="battle","",IF(LEFT(B210,FIND("_",B210,1)-1)="cup","",IF(LEFT(B210,FIND("_",B210,1)-1)="rate","",VALUE(LEFT(B210,FIND("_",B210,1)-1))))))</f>
        <v/>
      </c>
      <c r="K210" s="88" t="str">
        <f t="shared" si="413"/>
        <v/>
      </c>
      <c r="L210" s="88" t="str">
        <f t="shared" ref="L210:M210" si="414">IF(D210="","",IF(LEFT(D210,FIND("_",D210,1)-1)="battle","",IF(LEFT(D210,FIND("_",D210,1)-1)="cup","",VALUE(LEFT(D210,FIND("_",D210,1)-1)))))</f>
        <v/>
      </c>
      <c r="M210" s="88" t="str">
        <f t="shared" si="414"/>
        <v/>
      </c>
      <c r="N210" s="6"/>
      <c r="O210" s="165" t="str">
        <f t="shared" si="5"/>
        <v/>
      </c>
      <c r="P210" s="4" t="str">
        <f t="shared" si="6"/>
        <v/>
      </c>
      <c r="Q210" s="6" t="str">
        <f>IF(ISERROR(SMALL(Events!$D$10:$D$550,G210))=TRUE,"",IF(COUNTIF($Q$5:Q209,SMALL(Events!$D$10:$D$550,G210))&gt;0,"",SMALL(Events!$D$10:$D$550,G210)))</f>
        <v/>
      </c>
      <c r="R210" s="4" t="str">
        <f t="shared" si="7"/>
        <v/>
      </c>
      <c r="S210" s="6"/>
      <c r="T210" s="6"/>
      <c r="U210" s="168" t="str">
        <f t="shared" si="8"/>
        <v/>
      </c>
    </row>
    <row r="211">
      <c r="A211" s="2">
        <v>206.0</v>
      </c>
      <c r="B211" s="157"/>
      <c r="C211" s="157"/>
      <c r="D211" s="2"/>
      <c r="E211" s="154"/>
      <c r="F211" s="155"/>
      <c r="G211" s="165">
        <v>206.0</v>
      </c>
      <c r="H211" s="6"/>
      <c r="I211" s="6"/>
      <c r="J211" s="88" t="str">
        <f t="shared" ref="J211:K211" si="415">IF(B211="","",IF(LEFT(B211,FIND("_",B211,1)-1)="battle","",IF(LEFT(B211,FIND("_",B211,1)-1)="cup","",IF(LEFT(B211,FIND("_",B211,1)-1)="rate","",VALUE(LEFT(B211,FIND("_",B211,1)-1))))))</f>
        <v/>
      </c>
      <c r="K211" s="88" t="str">
        <f t="shared" si="415"/>
        <v/>
      </c>
      <c r="L211" s="88" t="str">
        <f t="shared" ref="L211:M211" si="416">IF(D211="","",IF(LEFT(D211,FIND("_",D211,1)-1)="battle","",IF(LEFT(D211,FIND("_",D211,1)-1)="cup","",VALUE(LEFT(D211,FIND("_",D211,1)-1)))))</f>
        <v/>
      </c>
      <c r="M211" s="88" t="str">
        <f t="shared" si="416"/>
        <v/>
      </c>
      <c r="N211" s="6"/>
      <c r="O211" s="165" t="str">
        <f t="shared" si="5"/>
        <v/>
      </c>
      <c r="P211" s="4" t="str">
        <f t="shared" si="6"/>
        <v/>
      </c>
      <c r="Q211" s="6" t="str">
        <f>IF(ISERROR(SMALL(Events!$D$10:$D$550,G211))=TRUE,"",IF(COUNTIF($Q$5:Q210,SMALL(Events!$D$10:$D$550,G211))&gt;0,"",SMALL(Events!$D$10:$D$550,G211)))</f>
        <v/>
      </c>
      <c r="R211" s="4" t="str">
        <f t="shared" si="7"/>
        <v/>
      </c>
      <c r="S211" s="6"/>
      <c r="T211" s="6"/>
      <c r="U211" s="168" t="str">
        <f t="shared" si="8"/>
        <v/>
      </c>
    </row>
    <row r="212">
      <c r="A212" s="2">
        <v>207.0</v>
      </c>
      <c r="B212" s="157"/>
      <c r="C212" s="157"/>
      <c r="D212" s="2"/>
      <c r="E212" s="154"/>
      <c r="F212" s="155"/>
      <c r="G212" s="165">
        <v>207.0</v>
      </c>
      <c r="H212" s="6"/>
      <c r="I212" s="6"/>
      <c r="J212" s="88" t="str">
        <f t="shared" ref="J212:K212" si="417">IF(B212="","",IF(LEFT(B212,FIND("_",B212,1)-1)="battle","",IF(LEFT(B212,FIND("_",B212,1)-1)="cup","",IF(LEFT(B212,FIND("_",B212,1)-1)="rate","",VALUE(LEFT(B212,FIND("_",B212,1)-1))))))</f>
        <v/>
      </c>
      <c r="K212" s="88" t="str">
        <f t="shared" si="417"/>
        <v/>
      </c>
      <c r="L212" s="88" t="str">
        <f t="shared" ref="L212:M212" si="418">IF(D212="","",IF(LEFT(D212,FIND("_",D212,1)-1)="battle","",IF(LEFT(D212,FIND("_",D212,1)-1)="cup","",VALUE(LEFT(D212,FIND("_",D212,1)-1)))))</f>
        <v/>
      </c>
      <c r="M212" s="88" t="str">
        <f t="shared" si="418"/>
        <v/>
      </c>
      <c r="N212" s="6"/>
      <c r="O212" s="165" t="str">
        <f t="shared" si="5"/>
        <v/>
      </c>
      <c r="P212" s="4" t="str">
        <f t="shared" si="6"/>
        <v/>
      </c>
      <c r="Q212" s="6" t="str">
        <f>IF(ISERROR(SMALL(Events!$D$10:$D$550,G212))=TRUE,"",IF(COUNTIF($Q$5:Q211,SMALL(Events!$D$10:$D$550,G212))&gt;0,"",SMALL(Events!$D$10:$D$550,G212)))</f>
        <v/>
      </c>
      <c r="R212" s="4" t="str">
        <f t="shared" si="7"/>
        <v/>
      </c>
      <c r="S212" s="6"/>
      <c r="T212" s="6"/>
      <c r="U212" s="168" t="str">
        <f t="shared" si="8"/>
        <v/>
      </c>
    </row>
    <row r="213">
      <c r="A213" s="2">
        <v>208.0</v>
      </c>
      <c r="B213" s="157"/>
      <c r="C213" s="157"/>
      <c r="D213" s="2"/>
      <c r="E213" s="154"/>
      <c r="F213" s="155"/>
      <c r="G213" s="165">
        <v>208.0</v>
      </c>
      <c r="H213" s="6"/>
      <c r="I213" s="6"/>
      <c r="J213" s="88" t="str">
        <f t="shared" ref="J213:K213" si="419">IF(B213="","",IF(LEFT(B213,FIND("_",B213,1)-1)="battle","",IF(LEFT(B213,FIND("_",B213,1)-1)="cup","",IF(LEFT(B213,FIND("_",B213,1)-1)="rate","",VALUE(LEFT(B213,FIND("_",B213,1)-1))))))</f>
        <v/>
      </c>
      <c r="K213" s="88" t="str">
        <f t="shared" si="419"/>
        <v/>
      </c>
      <c r="L213" s="88" t="str">
        <f t="shared" ref="L213:M213" si="420">IF(D213="","",IF(LEFT(D213,FIND("_",D213,1)-1)="battle","",IF(LEFT(D213,FIND("_",D213,1)-1)="cup","",VALUE(LEFT(D213,FIND("_",D213,1)-1)))))</f>
        <v/>
      </c>
      <c r="M213" s="88" t="str">
        <f t="shared" si="420"/>
        <v/>
      </c>
      <c r="N213" s="6"/>
      <c r="O213" s="165" t="str">
        <f t="shared" si="5"/>
        <v/>
      </c>
      <c r="P213" s="4" t="str">
        <f t="shared" si="6"/>
        <v/>
      </c>
      <c r="Q213" s="6" t="str">
        <f>IF(ISERROR(SMALL(Events!$D$10:$D$550,G213))=TRUE,"",IF(COUNTIF($Q$5:Q212,SMALL(Events!$D$10:$D$550,G213))&gt;0,"",SMALL(Events!$D$10:$D$550,G213)))</f>
        <v/>
      </c>
      <c r="R213" s="4" t="str">
        <f t="shared" si="7"/>
        <v/>
      </c>
      <c r="S213" s="6"/>
      <c r="T213" s="6"/>
      <c r="U213" s="168" t="str">
        <f t="shared" si="8"/>
        <v/>
      </c>
    </row>
    <row r="214">
      <c r="A214" s="2">
        <v>209.0</v>
      </c>
      <c r="B214" s="157"/>
      <c r="C214" s="157"/>
      <c r="D214" s="2"/>
      <c r="E214" s="154"/>
      <c r="F214" s="155"/>
      <c r="G214" s="165">
        <v>209.0</v>
      </c>
      <c r="H214" s="6"/>
      <c r="I214" s="6"/>
      <c r="J214" s="88" t="str">
        <f t="shared" ref="J214:K214" si="421">IF(B214="","",IF(LEFT(B214,FIND("_",B214,1)-1)="battle","",IF(LEFT(B214,FIND("_",B214,1)-1)="cup","",IF(LEFT(B214,FIND("_",B214,1)-1)="rate","",VALUE(LEFT(B214,FIND("_",B214,1)-1))))))</f>
        <v/>
      </c>
      <c r="K214" s="88" t="str">
        <f t="shared" si="421"/>
        <v/>
      </c>
      <c r="L214" s="88" t="str">
        <f t="shared" ref="L214:M214" si="422">IF(D214="","",IF(LEFT(D214,FIND("_",D214,1)-1)="battle","",IF(LEFT(D214,FIND("_",D214,1)-1)="cup","",VALUE(LEFT(D214,FIND("_",D214,1)-1)))))</f>
        <v/>
      </c>
      <c r="M214" s="88" t="str">
        <f t="shared" si="422"/>
        <v/>
      </c>
      <c r="N214" s="6"/>
      <c r="O214" s="165" t="str">
        <f t="shared" si="5"/>
        <v/>
      </c>
      <c r="P214" s="4" t="str">
        <f t="shared" si="6"/>
        <v/>
      </c>
      <c r="Q214" s="6" t="str">
        <f>IF(ISERROR(SMALL(Events!$D$10:$D$550,G214))=TRUE,"",IF(COUNTIF($Q$5:Q213,SMALL(Events!$D$10:$D$550,G214))&gt;0,"",SMALL(Events!$D$10:$D$550,G214)))</f>
        <v/>
      </c>
      <c r="R214" s="4" t="str">
        <f t="shared" si="7"/>
        <v/>
      </c>
      <c r="S214" s="6"/>
      <c r="T214" s="6"/>
      <c r="U214" s="168" t="str">
        <f t="shared" si="8"/>
        <v/>
      </c>
    </row>
    <row r="215">
      <c r="A215" s="2">
        <v>210.0</v>
      </c>
      <c r="B215" s="157"/>
      <c r="C215" s="157"/>
      <c r="D215" s="2"/>
      <c r="E215" s="154"/>
      <c r="F215" s="155"/>
      <c r="G215" s="165">
        <v>210.0</v>
      </c>
      <c r="H215" s="6"/>
      <c r="I215" s="6"/>
      <c r="J215" s="88" t="str">
        <f t="shared" ref="J215:K215" si="423">IF(B215="","",IF(LEFT(B215,FIND("_",B215,1)-1)="battle","",IF(LEFT(B215,FIND("_",B215,1)-1)="cup","",IF(LEFT(B215,FIND("_",B215,1)-1)="rate","",VALUE(LEFT(B215,FIND("_",B215,1)-1))))))</f>
        <v/>
      </c>
      <c r="K215" s="88" t="str">
        <f t="shared" si="423"/>
        <v/>
      </c>
      <c r="L215" s="88" t="str">
        <f t="shared" ref="L215:M215" si="424">IF(D215="","",IF(LEFT(D215,FIND("_",D215,1)-1)="battle","",IF(LEFT(D215,FIND("_",D215,1)-1)="cup","",VALUE(LEFT(D215,FIND("_",D215,1)-1)))))</f>
        <v/>
      </c>
      <c r="M215" s="88" t="str">
        <f t="shared" si="424"/>
        <v/>
      </c>
      <c r="N215" s="6"/>
      <c r="O215" s="165" t="str">
        <f t="shared" si="5"/>
        <v/>
      </c>
      <c r="P215" s="4" t="str">
        <f t="shared" si="6"/>
        <v/>
      </c>
      <c r="Q215" s="6" t="str">
        <f>IF(ISERROR(SMALL(Events!$D$10:$D$550,G215))=TRUE,"",IF(COUNTIF($Q$5:Q214,SMALL(Events!$D$10:$D$550,G215))&gt;0,"",SMALL(Events!$D$10:$D$550,G215)))</f>
        <v/>
      </c>
      <c r="R215" s="4" t="str">
        <f t="shared" si="7"/>
        <v/>
      </c>
      <c r="S215" s="6"/>
      <c r="T215" s="6"/>
      <c r="U215" s="168" t="str">
        <f t="shared" si="8"/>
        <v/>
      </c>
    </row>
    <row r="216">
      <c r="A216" s="2">
        <v>211.0</v>
      </c>
      <c r="B216" s="157"/>
      <c r="C216" s="157"/>
      <c r="D216" s="2"/>
      <c r="E216" s="154"/>
      <c r="F216" s="155"/>
      <c r="G216" s="165">
        <v>211.0</v>
      </c>
      <c r="H216" s="6"/>
      <c r="I216" s="6"/>
      <c r="J216" s="88" t="str">
        <f t="shared" ref="J216:K216" si="425">IF(B216="","",IF(LEFT(B216,FIND("_",B216,1)-1)="battle","",IF(LEFT(B216,FIND("_",B216,1)-1)="cup","",IF(LEFT(B216,FIND("_",B216,1)-1)="rate","",VALUE(LEFT(B216,FIND("_",B216,1)-1))))))</f>
        <v/>
      </c>
      <c r="K216" s="88" t="str">
        <f t="shared" si="425"/>
        <v/>
      </c>
      <c r="L216" s="88" t="str">
        <f t="shared" ref="L216:M216" si="426">IF(D216="","",IF(LEFT(D216,FIND("_",D216,1)-1)="battle","",IF(LEFT(D216,FIND("_",D216,1)-1)="cup","",VALUE(LEFT(D216,FIND("_",D216,1)-1)))))</f>
        <v/>
      </c>
      <c r="M216" s="88" t="str">
        <f t="shared" si="426"/>
        <v/>
      </c>
      <c r="N216" s="6"/>
      <c r="O216" s="165" t="str">
        <f t="shared" si="5"/>
        <v/>
      </c>
      <c r="P216" s="4" t="str">
        <f t="shared" si="6"/>
        <v/>
      </c>
      <c r="Q216" s="6" t="str">
        <f>IF(ISERROR(SMALL(Events!$D$10:$D$550,G216))=TRUE,"",IF(COUNTIF($Q$5:Q215,SMALL(Events!$D$10:$D$550,G216))&gt;0,"",SMALL(Events!$D$10:$D$550,G216)))</f>
        <v/>
      </c>
      <c r="R216" s="4" t="str">
        <f t="shared" si="7"/>
        <v/>
      </c>
      <c r="S216" s="6"/>
      <c r="T216" s="6"/>
      <c r="U216" s="168" t="str">
        <f t="shared" si="8"/>
        <v/>
      </c>
    </row>
    <row r="217">
      <c r="A217" s="2">
        <v>212.0</v>
      </c>
      <c r="B217" s="157"/>
      <c r="C217" s="157"/>
      <c r="D217" s="2"/>
      <c r="E217" s="154"/>
      <c r="F217" s="155"/>
      <c r="G217" s="165">
        <v>212.0</v>
      </c>
      <c r="H217" s="6"/>
      <c r="I217" s="6"/>
      <c r="J217" s="88" t="str">
        <f t="shared" ref="J217:K217" si="427">IF(B217="","",IF(LEFT(B217,FIND("_",B217,1)-1)="battle","",IF(LEFT(B217,FIND("_",B217,1)-1)="cup","",IF(LEFT(B217,FIND("_",B217,1)-1)="rate","",VALUE(LEFT(B217,FIND("_",B217,1)-1))))))</f>
        <v/>
      </c>
      <c r="K217" s="88" t="str">
        <f t="shared" si="427"/>
        <v/>
      </c>
      <c r="L217" s="88" t="str">
        <f t="shared" ref="L217:M217" si="428">IF(D217="","",IF(LEFT(D217,FIND("_",D217,1)-1)="battle","",IF(LEFT(D217,FIND("_",D217,1)-1)="cup","",VALUE(LEFT(D217,FIND("_",D217,1)-1)))))</f>
        <v/>
      </c>
      <c r="M217" s="88" t="str">
        <f t="shared" si="428"/>
        <v/>
      </c>
      <c r="N217" s="6"/>
      <c r="O217" s="165" t="str">
        <f t="shared" si="5"/>
        <v/>
      </c>
      <c r="P217" s="4" t="str">
        <f t="shared" si="6"/>
        <v/>
      </c>
      <c r="Q217" s="6" t="str">
        <f>IF(ISERROR(SMALL(Events!$D$10:$D$550,G217))=TRUE,"",IF(COUNTIF($Q$5:Q216,SMALL(Events!$D$10:$D$550,G217))&gt;0,"",SMALL(Events!$D$10:$D$550,G217)))</f>
        <v/>
      </c>
      <c r="R217" s="4" t="str">
        <f t="shared" si="7"/>
        <v/>
      </c>
      <c r="S217" s="6"/>
      <c r="T217" s="6"/>
      <c r="U217" s="168" t="str">
        <f t="shared" si="8"/>
        <v/>
      </c>
    </row>
    <row r="218">
      <c r="A218" s="2">
        <v>213.0</v>
      </c>
      <c r="B218" s="157"/>
      <c r="C218" s="157"/>
      <c r="D218" s="2"/>
      <c r="E218" s="154"/>
      <c r="F218" s="155"/>
      <c r="G218" s="165">
        <v>213.0</v>
      </c>
      <c r="H218" s="6"/>
      <c r="I218" s="6"/>
      <c r="J218" s="88" t="str">
        <f t="shared" ref="J218:K218" si="429">IF(B218="","",IF(LEFT(B218,FIND("_",B218,1)-1)="battle","",IF(LEFT(B218,FIND("_",B218,1)-1)="cup","",IF(LEFT(B218,FIND("_",B218,1)-1)="rate","",VALUE(LEFT(B218,FIND("_",B218,1)-1))))))</f>
        <v/>
      </c>
      <c r="K218" s="88" t="str">
        <f t="shared" si="429"/>
        <v/>
      </c>
      <c r="L218" s="88" t="str">
        <f t="shared" ref="L218:M218" si="430">IF(D218="","",IF(LEFT(D218,FIND("_",D218,1)-1)="battle","",IF(LEFT(D218,FIND("_",D218,1)-1)="cup","",VALUE(LEFT(D218,FIND("_",D218,1)-1)))))</f>
        <v/>
      </c>
      <c r="M218" s="88" t="str">
        <f t="shared" si="430"/>
        <v/>
      </c>
      <c r="N218" s="6"/>
      <c r="O218" s="165" t="str">
        <f t="shared" si="5"/>
        <v/>
      </c>
      <c r="P218" s="4" t="str">
        <f t="shared" si="6"/>
        <v/>
      </c>
      <c r="Q218" s="6" t="str">
        <f>IF(ISERROR(SMALL(Events!$D$10:$D$550,G218))=TRUE,"",IF(COUNTIF($Q$5:Q217,SMALL(Events!$D$10:$D$550,G218))&gt;0,"",SMALL(Events!$D$10:$D$550,G218)))</f>
        <v/>
      </c>
      <c r="R218" s="4" t="str">
        <f t="shared" si="7"/>
        <v/>
      </c>
      <c r="S218" s="6"/>
      <c r="T218" s="6"/>
      <c r="U218" s="168" t="str">
        <f t="shared" si="8"/>
        <v/>
      </c>
    </row>
    <row r="219">
      <c r="A219" s="2">
        <v>214.0</v>
      </c>
      <c r="B219" s="157"/>
      <c r="C219" s="157"/>
      <c r="D219" s="2"/>
      <c r="E219" s="154"/>
      <c r="F219" s="155"/>
      <c r="G219" s="165">
        <v>214.0</v>
      </c>
      <c r="H219" s="6"/>
      <c r="I219" s="6"/>
      <c r="J219" s="88" t="str">
        <f t="shared" ref="J219:K219" si="431">IF(B219="","",IF(LEFT(B219,FIND("_",B219,1)-1)="battle","",IF(LEFT(B219,FIND("_",B219,1)-1)="cup","",IF(LEFT(B219,FIND("_",B219,1)-1)="rate","",VALUE(LEFT(B219,FIND("_",B219,1)-1))))))</f>
        <v/>
      </c>
      <c r="K219" s="88" t="str">
        <f t="shared" si="431"/>
        <v/>
      </c>
      <c r="L219" s="88" t="str">
        <f t="shared" ref="L219:M219" si="432">IF(D219="","",IF(LEFT(D219,FIND("_",D219,1)-1)="battle","",IF(LEFT(D219,FIND("_",D219,1)-1)="cup","",VALUE(LEFT(D219,FIND("_",D219,1)-1)))))</f>
        <v/>
      </c>
      <c r="M219" s="88" t="str">
        <f t="shared" si="432"/>
        <v/>
      </c>
      <c r="N219" s="6"/>
      <c r="O219" s="165" t="str">
        <f t="shared" si="5"/>
        <v/>
      </c>
      <c r="P219" s="4" t="str">
        <f t="shared" si="6"/>
        <v/>
      </c>
      <c r="Q219" s="6" t="str">
        <f>IF(ISERROR(SMALL(Events!$D$10:$D$550,G219))=TRUE,"",IF(COUNTIF($Q$5:Q218,SMALL(Events!$D$10:$D$550,G219))&gt;0,"",SMALL(Events!$D$10:$D$550,G219)))</f>
        <v/>
      </c>
      <c r="R219" s="4" t="str">
        <f t="shared" si="7"/>
        <v/>
      </c>
      <c r="S219" s="6"/>
      <c r="T219" s="6"/>
      <c r="U219" s="168" t="str">
        <f t="shared" si="8"/>
        <v/>
      </c>
    </row>
    <row r="220">
      <c r="A220" s="2">
        <v>215.0</v>
      </c>
      <c r="B220" s="157"/>
      <c r="C220" s="157"/>
      <c r="D220" s="2"/>
      <c r="E220" s="154"/>
      <c r="F220" s="155"/>
      <c r="G220" s="165">
        <v>215.0</v>
      </c>
      <c r="H220" s="6"/>
      <c r="I220" s="6"/>
      <c r="J220" s="88" t="str">
        <f t="shared" ref="J220:K220" si="433">IF(B220="","",IF(LEFT(B220,FIND("_",B220,1)-1)="battle","",IF(LEFT(B220,FIND("_",B220,1)-1)="cup","",IF(LEFT(B220,FIND("_",B220,1)-1)="rate","",VALUE(LEFT(B220,FIND("_",B220,1)-1))))))</f>
        <v/>
      </c>
      <c r="K220" s="88" t="str">
        <f t="shared" si="433"/>
        <v/>
      </c>
      <c r="L220" s="88" t="str">
        <f t="shared" ref="L220:M220" si="434">IF(D220="","",IF(LEFT(D220,FIND("_",D220,1)-1)="battle","",IF(LEFT(D220,FIND("_",D220,1)-1)="cup","",VALUE(LEFT(D220,FIND("_",D220,1)-1)))))</f>
        <v/>
      </c>
      <c r="M220" s="88" t="str">
        <f t="shared" si="434"/>
        <v/>
      </c>
      <c r="N220" s="6"/>
      <c r="O220" s="165" t="str">
        <f t="shared" si="5"/>
        <v/>
      </c>
      <c r="P220" s="4" t="str">
        <f t="shared" si="6"/>
        <v/>
      </c>
      <c r="Q220" s="6" t="str">
        <f>IF(ISERROR(SMALL(Events!$D$10:$D$550,G220))=TRUE,"",IF(COUNTIF($Q$5:Q219,SMALL(Events!$D$10:$D$550,G220))&gt;0,"",SMALL(Events!$D$10:$D$550,G220)))</f>
        <v/>
      </c>
      <c r="R220" s="4" t="str">
        <f t="shared" si="7"/>
        <v/>
      </c>
      <c r="S220" s="6"/>
      <c r="T220" s="6"/>
      <c r="U220" s="168" t="str">
        <f t="shared" si="8"/>
        <v/>
      </c>
    </row>
    <row r="221">
      <c r="A221" s="2">
        <v>216.0</v>
      </c>
      <c r="B221" s="157"/>
      <c r="C221" s="157"/>
      <c r="D221" s="2"/>
      <c r="E221" s="154"/>
      <c r="F221" s="155"/>
      <c r="G221" s="165">
        <v>216.0</v>
      </c>
      <c r="H221" s="6"/>
      <c r="I221" s="6"/>
      <c r="J221" s="88" t="str">
        <f t="shared" ref="J221:K221" si="435">IF(B221="","",IF(LEFT(B221,FIND("_",B221,1)-1)="battle","",IF(LEFT(B221,FIND("_",B221,1)-1)="cup","",IF(LEFT(B221,FIND("_",B221,1)-1)="rate","",VALUE(LEFT(B221,FIND("_",B221,1)-1))))))</f>
        <v/>
      </c>
      <c r="K221" s="88" t="str">
        <f t="shared" si="435"/>
        <v/>
      </c>
      <c r="L221" s="88" t="str">
        <f t="shared" ref="L221:M221" si="436">IF(D221="","",IF(LEFT(D221,FIND("_",D221,1)-1)="battle","",IF(LEFT(D221,FIND("_",D221,1)-1)="cup","",VALUE(LEFT(D221,FIND("_",D221,1)-1)))))</f>
        <v/>
      </c>
      <c r="M221" s="88" t="str">
        <f t="shared" si="436"/>
        <v/>
      </c>
      <c r="N221" s="6"/>
      <c r="O221" s="165" t="str">
        <f t="shared" si="5"/>
        <v/>
      </c>
      <c r="P221" s="4" t="str">
        <f t="shared" si="6"/>
        <v/>
      </c>
      <c r="Q221" s="6" t="str">
        <f>IF(ISERROR(SMALL(Events!$D$10:$D$550,G221))=TRUE,"",IF(COUNTIF($Q$5:Q220,SMALL(Events!$D$10:$D$550,G221))&gt;0,"",SMALL(Events!$D$10:$D$550,G221)))</f>
        <v/>
      </c>
      <c r="R221" s="4" t="str">
        <f t="shared" si="7"/>
        <v/>
      </c>
      <c r="S221" s="6"/>
      <c r="T221" s="6"/>
      <c r="U221" s="168" t="str">
        <f t="shared" si="8"/>
        <v/>
      </c>
    </row>
    <row r="222">
      <c r="A222" s="2">
        <v>217.0</v>
      </c>
      <c r="B222" s="157"/>
      <c r="C222" s="157"/>
      <c r="D222" s="2"/>
      <c r="E222" s="154"/>
      <c r="F222" s="155"/>
      <c r="G222" s="165">
        <v>217.0</v>
      </c>
      <c r="H222" s="6"/>
      <c r="I222" s="6"/>
      <c r="J222" s="88" t="str">
        <f t="shared" ref="J222:K222" si="437">IF(B222="","",IF(LEFT(B222,FIND("_",B222,1)-1)="battle","",IF(LEFT(B222,FIND("_",B222,1)-1)="cup","",IF(LEFT(B222,FIND("_",B222,1)-1)="rate","",VALUE(LEFT(B222,FIND("_",B222,1)-1))))))</f>
        <v/>
      </c>
      <c r="K222" s="88" t="str">
        <f t="shared" si="437"/>
        <v/>
      </c>
      <c r="L222" s="88" t="str">
        <f t="shared" ref="L222:M222" si="438">IF(D222="","",IF(LEFT(D222,FIND("_",D222,1)-1)="battle","",IF(LEFT(D222,FIND("_",D222,1)-1)="cup","",VALUE(LEFT(D222,FIND("_",D222,1)-1)))))</f>
        <v/>
      </c>
      <c r="M222" s="88" t="str">
        <f t="shared" si="438"/>
        <v/>
      </c>
      <c r="N222" s="6"/>
      <c r="O222" s="165" t="str">
        <f t="shared" si="5"/>
        <v/>
      </c>
      <c r="P222" s="4" t="str">
        <f t="shared" si="6"/>
        <v/>
      </c>
      <c r="Q222" s="6" t="str">
        <f>IF(ISERROR(SMALL(Events!$D$10:$D$550,G222))=TRUE,"",IF(COUNTIF($Q$5:Q221,SMALL(Events!$D$10:$D$550,G222))&gt;0,"",SMALL(Events!$D$10:$D$550,G222)))</f>
        <v/>
      </c>
      <c r="R222" s="4" t="str">
        <f t="shared" si="7"/>
        <v/>
      </c>
      <c r="S222" s="6"/>
      <c r="T222" s="6"/>
      <c r="U222" s="168" t="str">
        <f t="shared" si="8"/>
        <v/>
      </c>
    </row>
    <row r="223">
      <c r="A223" s="2">
        <v>218.0</v>
      </c>
      <c r="B223" s="157"/>
      <c r="C223" s="157"/>
      <c r="D223" s="2"/>
      <c r="E223" s="154"/>
      <c r="F223" s="155"/>
      <c r="G223" s="165">
        <v>218.0</v>
      </c>
      <c r="H223" s="6"/>
      <c r="I223" s="6"/>
      <c r="J223" s="88" t="str">
        <f t="shared" ref="J223:K223" si="439">IF(B223="","",IF(LEFT(B223,FIND("_",B223,1)-1)="battle","",IF(LEFT(B223,FIND("_",B223,1)-1)="cup","",IF(LEFT(B223,FIND("_",B223,1)-1)="rate","",VALUE(LEFT(B223,FIND("_",B223,1)-1))))))</f>
        <v/>
      </c>
      <c r="K223" s="88" t="str">
        <f t="shared" si="439"/>
        <v/>
      </c>
      <c r="L223" s="88" t="str">
        <f t="shared" ref="L223:M223" si="440">IF(D223="","",IF(LEFT(D223,FIND("_",D223,1)-1)="battle","",IF(LEFT(D223,FIND("_",D223,1)-1)="cup","",VALUE(LEFT(D223,FIND("_",D223,1)-1)))))</f>
        <v/>
      </c>
      <c r="M223" s="88" t="str">
        <f t="shared" si="440"/>
        <v/>
      </c>
      <c r="N223" s="6"/>
      <c r="O223" s="165" t="str">
        <f t="shared" si="5"/>
        <v/>
      </c>
      <c r="P223" s="4" t="str">
        <f t="shared" si="6"/>
        <v/>
      </c>
      <c r="Q223" s="6" t="str">
        <f>IF(ISERROR(SMALL(Events!$D$10:$D$550,G223))=TRUE,"",IF(COUNTIF($Q$5:Q222,SMALL(Events!$D$10:$D$550,G223))&gt;0,"",SMALL(Events!$D$10:$D$550,G223)))</f>
        <v/>
      </c>
      <c r="R223" s="4" t="str">
        <f t="shared" si="7"/>
        <v/>
      </c>
      <c r="S223" s="6"/>
      <c r="T223" s="6"/>
      <c r="U223" s="168" t="str">
        <f t="shared" si="8"/>
        <v/>
      </c>
    </row>
    <row r="224">
      <c r="A224" s="2">
        <v>219.0</v>
      </c>
      <c r="B224" s="157"/>
      <c r="C224" s="157"/>
      <c r="D224" s="2"/>
      <c r="E224" s="154"/>
      <c r="F224" s="155"/>
      <c r="G224" s="165">
        <v>219.0</v>
      </c>
      <c r="H224" s="6"/>
      <c r="I224" s="6"/>
      <c r="J224" s="88" t="str">
        <f t="shared" ref="J224:K224" si="441">IF(B224="","",IF(LEFT(B224,FIND("_",B224,1)-1)="battle","",IF(LEFT(B224,FIND("_",B224,1)-1)="cup","",IF(LEFT(B224,FIND("_",B224,1)-1)="rate","",VALUE(LEFT(B224,FIND("_",B224,1)-1))))))</f>
        <v/>
      </c>
      <c r="K224" s="88" t="str">
        <f t="shared" si="441"/>
        <v/>
      </c>
      <c r="L224" s="88" t="str">
        <f t="shared" ref="L224:M224" si="442">IF(D224="","",IF(LEFT(D224,FIND("_",D224,1)-1)="battle","",IF(LEFT(D224,FIND("_",D224,1)-1)="cup","",VALUE(LEFT(D224,FIND("_",D224,1)-1)))))</f>
        <v/>
      </c>
      <c r="M224" s="88" t="str">
        <f t="shared" si="442"/>
        <v/>
      </c>
      <c r="N224" s="6"/>
      <c r="O224" s="165" t="str">
        <f t="shared" si="5"/>
        <v/>
      </c>
      <c r="P224" s="4" t="str">
        <f t="shared" si="6"/>
        <v/>
      </c>
      <c r="Q224" s="6" t="str">
        <f>IF(ISERROR(SMALL(Events!$D$10:$D$550,G224))=TRUE,"",IF(COUNTIF($Q$5:Q223,SMALL(Events!$D$10:$D$550,G224))&gt;0,"",SMALL(Events!$D$10:$D$550,G224)))</f>
        <v/>
      </c>
      <c r="R224" s="4" t="str">
        <f t="shared" si="7"/>
        <v/>
      </c>
      <c r="S224" s="6"/>
      <c r="T224" s="6"/>
      <c r="U224" s="168" t="str">
        <f t="shared" si="8"/>
        <v/>
      </c>
    </row>
    <row r="225">
      <c r="A225" s="2">
        <v>220.0</v>
      </c>
      <c r="B225" s="157"/>
      <c r="C225" s="157"/>
      <c r="D225" s="2"/>
      <c r="E225" s="154"/>
      <c r="F225" s="155"/>
      <c r="G225" s="165">
        <v>220.0</v>
      </c>
      <c r="H225" s="6"/>
      <c r="I225" s="6"/>
      <c r="J225" s="88" t="str">
        <f t="shared" ref="J225:K225" si="443">IF(B225="","",IF(LEFT(B225,FIND("_",B225,1)-1)="battle","",IF(LEFT(B225,FIND("_",B225,1)-1)="cup","",IF(LEFT(B225,FIND("_",B225,1)-1)="rate","",VALUE(LEFT(B225,FIND("_",B225,1)-1))))))</f>
        <v/>
      </c>
      <c r="K225" s="88" t="str">
        <f t="shared" si="443"/>
        <v/>
      </c>
      <c r="L225" s="88" t="str">
        <f t="shared" ref="L225:M225" si="444">IF(D225="","",IF(LEFT(D225,FIND("_",D225,1)-1)="battle","",IF(LEFT(D225,FIND("_",D225,1)-1)="cup","",VALUE(LEFT(D225,FIND("_",D225,1)-1)))))</f>
        <v/>
      </c>
      <c r="M225" s="88" t="str">
        <f t="shared" si="444"/>
        <v/>
      </c>
      <c r="N225" s="6"/>
      <c r="O225" s="165" t="str">
        <f t="shared" si="5"/>
        <v/>
      </c>
      <c r="P225" s="4" t="str">
        <f t="shared" si="6"/>
        <v/>
      </c>
      <c r="Q225" s="6" t="str">
        <f>IF(ISERROR(SMALL(Events!$D$10:$D$550,G225))=TRUE,"",IF(COUNTIF($Q$5:Q224,SMALL(Events!$D$10:$D$550,G225))&gt;0,"",SMALL(Events!$D$10:$D$550,G225)))</f>
        <v/>
      </c>
      <c r="R225" s="4" t="str">
        <f t="shared" si="7"/>
        <v/>
      </c>
      <c r="S225" s="6"/>
      <c r="T225" s="6"/>
      <c r="U225" s="168" t="str">
        <f t="shared" si="8"/>
        <v/>
      </c>
    </row>
    <row r="226">
      <c r="A226" s="2">
        <v>221.0</v>
      </c>
      <c r="B226" s="157"/>
      <c r="C226" s="157"/>
      <c r="D226" s="2"/>
      <c r="E226" s="154"/>
      <c r="F226" s="155"/>
      <c r="G226" s="165">
        <v>221.0</v>
      </c>
      <c r="H226" s="6"/>
      <c r="I226" s="6"/>
      <c r="J226" s="88" t="str">
        <f t="shared" ref="J226:K226" si="445">IF(B226="","",IF(LEFT(B226,FIND("_",B226,1)-1)="battle","",IF(LEFT(B226,FIND("_",B226,1)-1)="cup","",IF(LEFT(B226,FIND("_",B226,1)-1)="rate","",VALUE(LEFT(B226,FIND("_",B226,1)-1))))))</f>
        <v/>
      </c>
      <c r="K226" s="88" t="str">
        <f t="shared" si="445"/>
        <v/>
      </c>
      <c r="L226" s="88" t="str">
        <f t="shared" ref="L226:M226" si="446">IF(D226="","",IF(LEFT(D226,FIND("_",D226,1)-1)="battle","",IF(LEFT(D226,FIND("_",D226,1)-1)="cup","",VALUE(LEFT(D226,FIND("_",D226,1)-1)))))</f>
        <v/>
      </c>
      <c r="M226" s="88" t="str">
        <f t="shared" si="446"/>
        <v/>
      </c>
      <c r="N226" s="6"/>
      <c r="O226" s="165" t="str">
        <f t="shared" si="5"/>
        <v/>
      </c>
      <c r="P226" s="4" t="str">
        <f t="shared" si="6"/>
        <v/>
      </c>
      <c r="Q226" s="6" t="str">
        <f>IF(ISERROR(SMALL(Events!$D$10:$D$550,G226))=TRUE,"",IF(COUNTIF($Q$5:Q225,SMALL(Events!$D$10:$D$550,G226))&gt;0,"",SMALL(Events!$D$10:$D$550,G226)))</f>
        <v/>
      </c>
      <c r="R226" s="4" t="str">
        <f t="shared" si="7"/>
        <v/>
      </c>
      <c r="S226" s="6"/>
      <c r="T226" s="6"/>
      <c r="U226" s="168" t="str">
        <f t="shared" si="8"/>
        <v/>
      </c>
    </row>
    <row r="227">
      <c r="A227" s="2">
        <v>222.0</v>
      </c>
      <c r="B227" s="157"/>
      <c r="C227" s="157"/>
      <c r="D227" s="2"/>
      <c r="E227" s="154"/>
      <c r="F227" s="155"/>
      <c r="G227" s="165">
        <v>222.0</v>
      </c>
      <c r="H227" s="6"/>
      <c r="I227" s="6"/>
      <c r="J227" s="88" t="str">
        <f t="shared" ref="J227:K227" si="447">IF(B227="","",IF(LEFT(B227,FIND("_",B227,1)-1)="battle","",IF(LEFT(B227,FIND("_",B227,1)-1)="cup","",IF(LEFT(B227,FIND("_",B227,1)-1)="rate","",VALUE(LEFT(B227,FIND("_",B227,1)-1))))))</f>
        <v/>
      </c>
      <c r="K227" s="88" t="str">
        <f t="shared" si="447"/>
        <v/>
      </c>
      <c r="L227" s="88" t="str">
        <f t="shared" ref="L227:M227" si="448">IF(D227="","",IF(LEFT(D227,FIND("_",D227,1)-1)="battle","",IF(LEFT(D227,FIND("_",D227,1)-1)="cup","",VALUE(LEFT(D227,FIND("_",D227,1)-1)))))</f>
        <v/>
      </c>
      <c r="M227" s="88" t="str">
        <f t="shared" si="448"/>
        <v/>
      </c>
      <c r="N227" s="6"/>
      <c r="O227" s="165" t="str">
        <f t="shared" si="5"/>
        <v/>
      </c>
      <c r="P227" s="4" t="str">
        <f t="shared" si="6"/>
        <v/>
      </c>
      <c r="Q227" s="6" t="str">
        <f>IF(ISERROR(SMALL(Events!$D$10:$D$550,G227))=TRUE,"",IF(COUNTIF($Q$5:Q226,SMALL(Events!$D$10:$D$550,G227))&gt;0,"",SMALL(Events!$D$10:$D$550,G227)))</f>
        <v/>
      </c>
      <c r="R227" s="4" t="str">
        <f t="shared" si="7"/>
        <v/>
      </c>
      <c r="S227" s="6"/>
      <c r="T227" s="6"/>
      <c r="U227" s="168" t="str">
        <f t="shared" si="8"/>
        <v/>
      </c>
    </row>
    <row r="228">
      <c r="A228" s="2">
        <v>223.0</v>
      </c>
      <c r="B228" s="157"/>
      <c r="C228" s="157"/>
      <c r="D228" s="2"/>
      <c r="E228" s="154"/>
      <c r="F228" s="155"/>
      <c r="G228" s="165">
        <v>223.0</v>
      </c>
      <c r="H228" s="6"/>
      <c r="I228" s="6"/>
      <c r="J228" s="88" t="str">
        <f t="shared" ref="J228:K228" si="449">IF(B228="","",IF(LEFT(B228,FIND("_",B228,1)-1)="battle","",IF(LEFT(B228,FIND("_",B228,1)-1)="cup","",IF(LEFT(B228,FIND("_",B228,1)-1)="rate","",VALUE(LEFT(B228,FIND("_",B228,1)-1))))))</f>
        <v/>
      </c>
      <c r="K228" s="88" t="str">
        <f t="shared" si="449"/>
        <v/>
      </c>
      <c r="L228" s="88" t="str">
        <f t="shared" ref="L228:M228" si="450">IF(D228="","",IF(LEFT(D228,FIND("_",D228,1)-1)="battle","",IF(LEFT(D228,FIND("_",D228,1)-1)="cup","",VALUE(LEFT(D228,FIND("_",D228,1)-1)))))</f>
        <v/>
      </c>
      <c r="M228" s="88" t="str">
        <f t="shared" si="450"/>
        <v/>
      </c>
      <c r="N228" s="6"/>
      <c r="O228" s="165" t="str">
        <f t="shared" si="5"/>
        <v/>
      </c>
      <c r="P228" s="4" t="str">
        <f t="shared" si="6"/>
        <v/>
      </c>
      <c r="Q228" s="6" t="str">
        <f>IF(ISERROR(SMALL(Events!$D$10:$D$550,G228))=TRUE,"",IF(COUNTIF($Q$5:Q227,SMALL(Events!$D$10:$D$550,G228))&gt;0,"",SMALL(Events!$D$10:$D$550,G228)))</f>
        <v/>
      </c>
      <c r="R228" s="4" t="str">
        <f t="shared" si="7"/>
        <v/>
      </c>
      <c r="S228" s="6"/>
      <c r="T228" s="6"/>
      <c r="U228" s="168" t="str">
        <f t="shared" si="8"/>
        <v/>
      </c>
    </row>
    <row r="229">
      <c r="A229" s="2">
        <v>224.0</v>
      </c>
      <c r="B229" s="157"/>
      <c r="C229" s="157"/>
      <c r="D229" s="2"/>
      <c r="E229" s="154"/>
      <c r="F229" s="155"/>
      <c r="G229" s="165">
        <v>224.0</v>
      </c>
      <c r="H229" s="6"/>
      <c r="I229" s="6"/>
      <c r="J229" s="88" t="str">
        <f t="shared" ref="J229:K229" si="451">IF(B229="","",IF(LEFT(B229,FIND("_",B229,1)-1)="battle","",IF(LEFT(B229,FIND("_",B229,1)-1)="cup","",IF(LEFT(B229,FIND("_",B229,1)-1)="rate","",VALUE(LEFT(B229,FIND("_",B229,1)-1))))))</f>
        <v/>
      </c>
      <c r="K229" s="88" t="str">
        <f t="shared" si="451"/>
        <v/>
      </c>
      <c r="L229" s="88" t="str">
        <f t="shared" ref="L229:M229" si="452">IF(D229="","",IF(LEFT(D229,FIND("_",D229,1)-1)="battle","",IF(LEFT(D229,FIND("_",D229,1)-1)="cup","",VALUE(LEFT(D229,FIND("_",D229,1)-1)))))</f>
        <v/>
      </c>
      <c r="M229" s="88" t="str">
        <f t="shared" si="452"/>
        <v/>
      </c>
      <c r="N229" s="6"/>
      <c r="O229" s="165" t="str">
        <f t="shared" si="5"/>
        <v/>
      </c>
      <c r="P229" s="4" t="str">
        <f t="shared" si="6"/>
        <v/>
      </c>
      <c r="Q229" s="6" t="str">
        <f>IF(ISERROR(SMALL(Events!$D$10:$D$550,G229))=TRUE,"",IF(COUNTIF($Q$5:Q228,SMALL(Events!$D$10:$D$550,G229))&gt;0,"",SMALL(Events!$D$10:$D$550,G229)))</f>
        <v/>
      </c>
      <c r="R229" s="4" t="str">
        <f t="shared" si="7"/>
        <v/>
      </c>
      <c r="S229" s="6"/>
      <c r="T229" s="6"/>
      <c r="U229" s="168" t="str">
        <f t="shared" si="8"/>
        <v/>
      </c>
    </row>
    <row r="230">
      <c r="A230" s="2">
        <v>225.0</v>
      </c>
      <c r="B230" s="157"/>
      <c r="C230" s="157"/>
      <c r="D230" s="2"/>
      <c r="E230" s="154"/>
      <c r="F230" s="155"/>
      <c r="G230" s="165">
        <v>225.0</v>
      </c>
      <c r="H230" s="6"/>
      <c r="I230" s="6"/>
      <c r="J230" s="88" t="str">
        <f t="shared" ref="J230:K230" si="453">IF(B230="","",IF(LEFT(B230,FIND("_",B230,1)-1)="battle","",IF(LEFT(B230,FIND("_",B230,1)-1)="cup","",IF(LEFT(B230,FIND("_",B230,1)-1)="rate","",VALUE(LEFT(B230,FIND("_",B230,1)-1))))))</f>
        <v/>
      </c>
      <c r="K230" s="88" t="str">
        <f t="shared" si="453"/>
        <v/>
      </c>
      <c r="L230" s="88" t="str">
        <f t="shared" ref="L230:M230" si="454">IF(D230="","",IF(LEFT(D230,FIND("_",D230,1)-1)="battle","",IF(LEFT(D230,FIND("_",D230,1)-1)="cup","",VALUE(LEFT(D230,FIND("_",D230,1)-1)))))</f>
        <v/>
      </c>
      <c r="M230" s="88" t="str">
        <f t="shared" si="454"/>
        <v/>
      </c>
      <c r="N230" s="6"/>
      <c r="O230" s="165" t="str">
        <f t="shared" si="5"/>
        <v/>
      </c>
      <c r="P230" s="4" t="str">
        <f t="shared" si="6"/>
        <v/>
      </c>
      <c r="Q230" s="6" t="str">
        <f>IF(ISERROR(SMALL(Events!$D$10:$D$550,G230))=TRUE,"",IF(COUNTIF($Q$5:Q229,SMALL(Events!$D$10:$D$550,G230))&gt;0,"",SMALL(Events!$D$10:$D$550,G230)))</f>
        <v/>
      </c>
      <c r="R230" s="4" t="str">
        <f t="shared" si="7"/>
        <v/>
      </c>
      <c r="S230" s="6"/>
      <c r="T230" s="6"/>
      <c r="U230" s="168" t="str">
        <f t="shared" si="8"/>
        <v/>
      </c>
    </row>
    <row r="231">
      <c r="A231" s="2">
        <v>226.0</v>
      </c>
      <c r="B231" s="157"/>
      <c r="C231" s="157"/>
      <c r="D231" s="2"/>
      <c r="E231" s="154"/>
      <c r="F231" s="155"/>
      <c r="G231" s="165">
        <v>226.0</v>
      </c>
      <c r="H231" s="6"/>
      <c r="I231" s="6"/>
      <c r="J231" s="88" t="str">
        <f t="shared" ref="J231:K231" si="455">IF(B231="","",IF(LEFT(B231,FIND("_",B231,1)-1)="battle","",IF(LEFT(B231,FIND("_",B231,1)-1)="cup","",IF(LEFT(B231,FIND("_",B231,1)-1)="rate","",VALUE(LEFT(B231,FIND("_",B231,1)-1))))))</f>
        <v/>
      </c>
      <c r="K231" s="88" t="str">
        <f t="shared" si="455"/>
        <v/>
      </c>
      <c r="L231" s="88" t="str">
        <f t="shared" ref="L231:M231" si="456">IF(D231="","",IF(LEFT(D231,FIND("_",D231,1)-1)="battle","",IF(LEFT(D231,FIND("_",D231,1)-1)="cup","",VALUE(LEFT(D231,FIND("_",D231,1)-1)))))</f>
        <v/>
      </c>
      <c r="M231" s="88" t="str">
        <f t="shared" si="456"/>
        <v/>
      </c>
      <c r="N231" s="6"/>
      <c r="O231" s="165" t="str">
        <f t="shared" si="5"/>
        <v/>
      </c>
      <c r="P231" s="4" t="str">
        <f t="shared" si="6"/>
        <v/>
      </c>
      <c r="Q231" s="6" t="str">
        <f>IF(ISERROR(SMALL(Events!$D$10:$D$550,G231))=TRUE,"",IF(COUNTIF($Q$5:Q230,SMALL(Events!$D$10:$D$550,G231))&gt;0,"",SMALL(Events!$D$10:$D$550,G231)))</f>
        <v/>
      </c>
      <c r="R231" s="4" t="str">
        <f t="shared" si="7"/>
        <v/>
      </c>
      <c r="S231" s="6"/>
      <c r="T231" s="6"/>
      <c r="U231" s="168" t="str">
        <f t="shared" si="8"/>
        <v/>
      </c>
    </row>
    <row r="232">
      <c r="A232" s="2">
        <v>227.0</v>
      </c>
      <c r="B232" s="157"/>
      <c r="C232" s="157"/>
      <c r="D232" s="2"/>
      <c r="E232" s="154"/>
      <c r="F232" s="155"/>
      <c r="G232" s="165">
        <v>227.0</v>
      </c>
      <c r="H232" s="6"/>
      <c r="I232" s="6"/>
      <c r="J232" s="88" t="str">
        <f t="shared" ref="J232:K232" si="457">IF(B232="","",IF(LEFT(B232,FIND("_",B232,1)-1)="battle","",IF(LEFT(B232,FIND("_",B232,1)-1)="cup","",IF(LEFT(B232,FIND("_",B232,1)-1)="rate","",VALUE(LEFT(B232,FIND("_",B232,1)-1))))))</f>
        <v/>
      </c>
      <c r="K232" s="88" t="str">
        <f t="shared" si="457"/>
        <v/>
      </c>
      <c r="L232" s="88" t="str">
        <f t="shared" ref="L232:M232" si="458">IF(D232="","",IF(LEFT(D232,FIND("_",D232,1)-1)="battle","",IF(LEFT(D232,FIND("_",D232,1)-1)="cup","",VALUE(LEFT(D232,FIND("_",D232,1)-1)))))</f>
        <v/>
      </c>
      <c r="M232" s="88" t="str">
        <f t="shared" si="458"/>
        <v/>
      </c>
      <c r="N232" s="6"/>
      <c r="O232" s="165" t="str">
        <f t="shared" si="5"/>
        <v/>
      </c>
      <c r="P232" s="4" t="str">
        <f t="shared" si="6"/>
        <v/>
      </c>
      <c r="Q232" s="6" t="str">
        <f>IF(ISERROR(SMALL(Events!$D$10:$D$550,G232))=TRUE,"",IF(COUNTIF($Q$5:Q231,SMALL(Events!$D$10:$D$550,G232))&gt;0,"",SMALL(Events!$D$10:$D$550,G232)))</f>
        <v/>
      </c>
      <c r="R232" s="4" t="str">
        <f t="shared" si="7"/>
        <v/>
      </c>
      <c r="S232" s="6"/>
      <c r="T232" s="6"/>
      <c r="U232" s="168" t="str">
        <f t="shared" si="8"/>
        <v/>
      </c>
    </row>
    <row r="233">
      <c r="A233" s="2">
        <v>228.0</v>
      </c>
      <c r="B233" s="157"/>
      <c r="C233" s="157"/>
      <c r="D233" s="2"/>
      <c r="E233" s="154"/>
      <c r="F233" s="155"/>
      <c r="G233" s="165">
        <v>228.0</v>
      </c>
      <c r="H233" s="6"/>
      <c r="I233" s="6"/>
      <c r="J233" s="88" t="str">
        <f t="shared" ref="J233:K233" si="459">IF(B233="","",IF(LEFT(B233,FIND("_",B233,1)-1)="battle","",IF(LEFT(B233,FIND("_",B233,1)-1)="cup","",IF(LEFT(B233,FIND("_",B233,1)-1)="rate","",VALUE(LEFT(B233,FIND("_",B233,1)-1))))))</f>
        <v/>
      </c>
      <c r="K233" s="88" t="str">
        <f t="shared" si="459"/>
        <v/>
      </c>
      <c r="L233" s="88" t="str">
        <f t="shared" ref="L233:M233" si="460">IF(D233="","",IF(LEFT(D233,FIND("_",D233,1)-1)="battle","",IF(LEFT(D233,FIND("_",D233,1)-1)="cup","",VALUE(LEFT(D233,FIND("_",D233,1)-1)))))</f>
        <v/>
      </c>
      <c r="M233" s="88" t="str">
        <f t="shared" si="460"/>
        <v/>
      </c>
      <c r="N233" s="6"/>
      <c r="O233" s="165" t="str">
        <f t="shared" si="5"/>
        <v/>
      </c>
      <c r="P233" s="4" t="str">
        <f t="shared" si="6"/>
        <v/>
      </c>
      <c r="Q233" s="6" t="str">
        <f>IF(ISERROR(SMALL(Events!$D$10:$D$550,G233))=TRUE,"",IF(COUNTIF($Q$5:Q232,SMALL(Events!$D$10:$D$550,G233))&gt;0,"",SMALL(Events!$D$10:$D$550,G233)))</f>
        <v/>
      </c>
      <c r="R233" s="4" t="str">
        <f t="shared" si="7"/>
        <v/>
      </c>
      <c r="S233" s="6"/>
      <c r="T233" s="6"/>
      <c r="U233" s="168" t="str">
        <f t="shared" si="8"/>
        <v/>
      </c>
    </row>
    <row r="234">
      <c r="A234" s="2">
        <v>229.0</v>
      </c>
      <c r="B234" s="157"/>
      <c r="C234" s="157"/>
      <c r="D234" s="2"/>
      <c r="E234" s="154"/>
      <c r="F234" s="155"/>
      <c r="G234" s="165">
        <v>229.0</v>
      </c>
      <c r="H234" s="6"/>
      <c r="I234" s="6"/>
      <c r="J234" s="88" t="str">
        <f t="shared" ref="J234:K234" si="461">IF(B234="","",IF(LEFT(B234,FIND("_",B234,1)-1)="battle","",IF(LEFT(B234,FIND("_",B234,1)-1)="cup","",IF(LEFT(B234,FIND("_",B234,1)-1)="rate","",VALUE(LEFT(B234,FIND("_",B234,1)-1))))))</f>
        <v/>
      </c>
      <c r="K234" s="88" t="str">
        <f t="shared" si="461"/>
        <v/>
      </c>
      <c r="L234" s="88" t="str">
        <f t="shared" ref="L234:M234" si="462">IF(D234="","",IF(LEFT(D234,FIND("_",D234,1)-1)="battle","",IF(LEFT(D234,FIND("_",D234,1)-1)="cup","",VALUE(LEFT(D234,FIND("_",D234,1)-1)))))</f>
        <v/>
      </c>
      <c r="M234" s="88" t="str">
        <f t="shared" si="462"/>
        <v/>
      </c>
      <c r="N234" s="6"/>
      <c r="O234" s="165" t="str">
        <f t="shared" si="5"/>
        <v/>
      </c>
      <c r="P234" s="4" t="str">
        <f t="shared" si="6"/>
        <v/>
      </c>
      <c r="Q234" s="6" t="str">
        <f>IF(ISERROR(SMALL(Events!$D$10:$D$550,G234))=TRUE,"",IF(COUNTIF($Q$5:Q233,SMALL(Events!$D$10:$D$550,G234))&gt;0,"",SMALL(Events!$D$10:$D$550,G234)))</f>
        <v/>
      </c>
      <c r="R234" s="4" t="str">
        <f t="shared" si="7"/>
        <v/>
      </c>
      <c r="S234" s="6"/>
      <c r="T234" s="6"/>
      <c r="U234" s="168" t="str">
        <f t="shared" si="8"/>
        <v/>
      </c>
    </row>
    <row r="235">
      <c r="A235" s="2">
        <v>230.0</v>
      </c>
      <c r="B235" s="157"/>
      <c r="C235" s="157"/>
      <c r="D235" s="2"/>
      <c r="E235" s="154"/>
      <c r="F235" s="155"/>
      <c r="G235" s="165">
        <v>230.0</v>
      </c>
      <c r="H235" s="6"/>
      <c r="I235" s="6"/>
      <c r="J235" s="88" t="str">
        <f t="shared" ref="J235:K235" si="463">IF(B235="","",IF(LEFT(B235,FIND("_",B235,1)-1)="battle","",IF(LEFT(B235,FIND("_",B235,1)-1)="cup","",IF(LEFT(B235,FIND("_",B235,1)-1)="rate","",VALUE(LEFT(B235,FIND("_",B235,1)-1))))))</f>
        <v/>
      </c>
      <c r="K235" s="88" t="str">
        <f t="shared" si="463"/>
        <v/>
      </c>
      <c r="L235" s="88" t="str">
        <f t="shared" ref="L235:M235" si="464">IF(D235="","",IF(LEFT(D235,FIND("_",D235,1)-1)="battle","",IF(LEFT(D235,FIND("_",D235,1)-1)="cup","",VALUE(LEFT(D235,FIND("_",D235,1)-1)))))</f>
        <v/>
      </c>
      <c r="M235" s="88" t="str">
        <f t="shared" si="464"/>
        <v/>
      </c>
      <c r="N235" s="6"/>
      <c r="O235" s="165" t="str">
        <f t="shared" si="5"/>
        <v/>
      </c>
      <c r="P235" s="4" t="str">
        <f t="shared" si="6"/>
        <v/>
      </c>
      <c r="Q235" s="6" t="str">
        <f>IF(ISERROR(SMALL(Events!$D$10:$D$550,G235))=TRUE,"",IF(COUNTIF($Q$5:Q234,SMALL(Events!$D$10:$D$550,G235))&gt;0,"",SMALL(Events!$D$10:$D$550,G235)))</f>
        <v/>
      </c>
      <c r="R235" s="4" t="str">
        <f t="shared" si="7"/>
        <v/>
      </c>
      <c r="S235" s="6"/>
      <c r="T235" s="6"/>
      <c r="U235" s="168" t="str">
        <f t="shared" si="8"/>
        <v/>
      </c>
    </row>
    <row r="236">
      <c r="A236" s="2">
        <v>231.0</v>
      </c>
      <c r="B236" s="157"/>
      <c r="C236" s="157"/>
      <c r="D236" s="2"/>
      <c r="E236" s="154"/>
      <c r="F236" s="155"/>
      <c r="G236" s="165">
        <v>231.0</v>
      </c>
      <c r="H236" s="6"/>
      <c r="I236" s="6"/>
      <c r="J236" s="88" t="str">
        <f t="shared" ref="J236:K236" si="465">IF(B236="","",IF(LEFT(B236,FIND("_",B236,1)-1)="battle","",IF(LEFT(B236,FIND("_",B236,1)-1)="cup","",IF(LEFT(B236,FIND("_",B236,1)-1)="rate","",VALUE(LEFT(B236,FIND("_",B236,1)-1))))))</f>
        <v/>
      </c>
      <c r="K236" s="88" t="str">
        <f t="shared" si="465"/>
        <v/>
      </c>
      <c r="L236" s="88" t="str">
        <f t="shared" ref="L236:M236" si="466">IF(D236="","",IF(LEFT(D236,FIND("_",D236,1)-1)="battle","",IF(LEFT(D236,FIND("_",D236,1)-1)="cup","",VALUE(LEFT(D236,FIND("_",D236,1)-1)))))</f>
        <v/>
      </c>
      <c r="M236" s="88" t="str">
        <f t="shared" si="466"/>
        <v/>
      </c>
      <c r="N236" s="6"/>
      <c r="O236" s="165" t="str">
        <f t="shared" si="5"/>
        <v/>
      </c>
      <c r="P236" s="4" t="str">
        <f t="shared" si="6"/>
        <v/>
      </c>
      <c r="Q236" s="6" t="str">
        <f>IF(ISERROR(SMALL(Events!$D$10:$D$550,G236))=TRUE,"",IF(COUNTIF($Q$5:Q235,SMALL(Events!$D$10:$D$550,G236))&gt;0,"",SMALL(Events!$D$10:$D$550,G236)))</f>
        <v/>
      </c>
      <c r="R236" s="4" t="str">
        <f t="shared" si="7"/>
        <v/>
      </c>
      <c r="S236" s="6"/>
      <c r="T236" s="6"/>
      <c r="U236" s="168" t="str">
        <f t="shared" si="8"/>
        <v/>
      </c>
    </row>
    <row r="237">
      <c r="A237" s="2">
        <v>232.0</v>
      </c>
      <c r="B237" s="157"/>
      <c r="C237" s="157"/>
      <c r="D237" s="2"/>
      <c r="E237" s="154"/>
      <c r="F237" s="155"/>
      <c r="G237" s="165">
        <v>232.0</v>
      </c>
      <c r="H237" s="6"/>
      <c r="I237" s="6"/>
      <c r="J237" s="88" t="str">
        <f t="shared" ref="J237:K237" si="467">IF(B237="","",IF(LEFT(B237,FIND("_",B237,1)-1)="battle","",IF(LEFT(B237,FIND("_",B237,1)-1)="cup","",IF(LEFT(B237,FIND("_",B237,1)-1)="rate","",VALUE(LEFT(B237,FIND("_",B237,1)-1))))))</f>
        <v/>
      </c>
      <c r="K237" s="88" t="str">
        <f t="shared" si="467"/>
        <v/>
      </c>
      <c r="L237" s="88" t="str">
        <f t="shared" ref="L237:M237" si="468">IF(D237="","",IF(LEFT(D237,FIND("_",D237,1)-1)="battle","",IF(LEFT(D237,FIND("_",D237,1)-1)="cup","",VALUE(LEFT(D237,FIND("_",D237,1)-1)))))</f>
        <v/>
      </c>
      <c r="M237" s="88" t="str">
        <f t="shared" si="468"/>
        <v/>
      </c>
      <c r="N237" s="6"/>
      <c r="O237" s="165" t="str">
        <f t="shared" si="5"/>
        <v/>
      </c>
      <c r="P237" s="4" t="str">
        <f t="shared" si="6"/>
        <v/>
      </c>
      <c r="Q237" s="6" t="str">
        <f>IF(ISERROR(SMALL(Events!$D$10:$D$550,G237))=TRUE,"",IF(COUNTIF($Q$5:Q236,SMALL(Events!$D$10:$D$550,G237))&gt;0,"",SMALL(Events!$D$10:$D$550,G237)))</f>
        <v/>
      </c>
      <c r="R237" s="4" t="str">
        <f t="shared" si="7"/>
        <v/>
      </c>
      <c r="S237" s="6"/>
      <c r="T237" s="6"/>
      <c r="U237" s="168" t="str">
        <f t="shared" si="8"/>
        <v/>
      </c>
    </row>
    <row r="238">
      <c r="A238" s="2">
        <v>233.0</v>
      </c>
      <c r="B238" s="157"/>
      <c r="C238" s="157"/>
      <c r="D238" s="2"/>
      <c r="E238" s="154"/>
      <c r="F238" s="155"/>
      <c r="G238" s="165">
        <v>233.0</v>
      </c>
      <c r="H238" s="6"/>
      <c r="I238" s="6"/>
      <c r="J238" s="88" t="str">
        <f t="shared" ref="J238:K238" si="469">IF(B238="","",IF(LEFT(B238,FIND("_",B238,1)-1)="battle","",IF(LEFT(B238,FIND("_",B238,1)-1)="cup","",IF(LEFT(B238,FIND("_",B238,1)-1)="rate","",VALUE(LEFT(B238,FIND("_",B238,1)-1))))))</f>
        <v/>
      </c>
      <c r="K238" s="88" t="str">
        <f t="shared" si="469"/>
        <v/>
      </c>
      <c r="L238" s="88" t="str">
        <f t="shared" ref="L238:M238" si="470">IF(D238="","",IF(LEFT(D238,FIND("_",D238,1)-1)="battle","",IF(LEFT(D238,FIND("_",D238,1)-1)="cup","",VALUE(LEFT(D238,FIND("_",D238,1)-1)))))</f>
        <v/>
      </c>
      <c r="M238" s="88" t="str">
        <f t="shared" si="470"/>
        <v/>
      </c>
      <c r="N238" s="6"/>
      <c r="O238" s="165" t="str">
        <f t="shared" si="5"/>
        <v/>
      </c>
      <c r="P238" s="4" t="str">
        <f t="shared" si="6"/>
        <v/>
      </c>
      <c r="Q238" s="6" t="str">
        <f>IF(ISERROR(SMALL(Events!$D$10:$D$550,G238))=TRUE,"",IF(COUNTIF($Q$5:Q237,SMALL(Events!$D$10:$D$550,G238))&gt;0,"",SMALL(Events!$D$10:$D$550,G238)))</f>
        <v/>
      </c>
      <c r="R238" s="4" t="str">
        <f t="shared" si="7"/>
        <v/>
      </c>
      <c r="S238" s="6"/>
      <c r="T238" s="6"/>
      <c r="U238" s="168" t="str">
        <f t="shared" si="8"/>
        <v/>
      </c>
    </row>
    <row r="239">
      <c r="A239" s="2">
        <v>234.0</v>
      </c>
      <c r="B239" s="157"/>
      <c r="C239" s="157"/>
      <c r="D239" s="2"/>
      <c r="E239" s="154"/>
      <c r="F239" s="155"/>
      <c r="G239" s="165">
        <v>234.0</v>
      </c>
      <c r="H239" s="6"/>
      <c r="I239" s="6"/>
      <c r="J239" s="88" t="str">
        <f t="shared" ref="J239:K239" si="471">IF(B239="","",IF(LEFT(B239,FIND("_",B239,1)-1)="battle","",IF(LEFT(B239,FIND("_",B239,1)-1)="cup","",IF(LEFT(B239,FIND("_",B239,1)-1)="rate","",VALUE(LEFT(B239,FIND("_",B239,1)-1))))))</f>
        <v/>
      </c>
      <c r="K239" s="88" t="str">
        <f t="shared" si="471"/>
        <v/>
      </c>
      <c r="L239" s="88" t="str">
        <f t="shared" ref="L239:M239" si="472">IF(D239="","",IF(LEFT(D239,FIND("_",D239,1)-1)="battle","",IF(LEFT(D239,FIND("_",D239,1)-1)="cup","",VALUE(LEFT(D239,FIND("_",D239,1)-1)))))</f>
        <v/>
      </c>
      <c r="M239" s="88" t="str">
        <f t="shared" si="472"/>
        <v/>
      </c>
      <c r="N239" s="6"/>
      <c r="O239" s="165" t="str">
        <f t="shared" si="5"/>
        <v/>
      </c>
      <c r="P239" s="4" t="str">
        <f t="shared" si="6"/>
        <v/>
      </c>
      <c r="Q239" s="6" t="str">
        <f>IF(ISERROR(SMALL(Events!$D$10:$D$550,G239))=TRUE,"",IF(COUNTIF($Q$5:Q238,SMALL(Events!$D$10:$D$550,G239))&gt;0,"",SMALL(Events!$D$10:$D$550,G239)))</f>
        <v/>
      </c>
      <c r="R239" s="4" t="str">
        <f t="shared" si="7"/>
        <v/>
      </c>
      <c r="S239" s="6"/>
      <c r="T239" s="6"/>
      <c r="U239" s="168" t="str">
        <f t="shared" si="8"/>
        <v/>
      </c>
    </row>
    <row r="240">
      <c r="A240" s="2">
        <v>235.0</v>
      </c>
      <c r="B240" s="157"/>
      <c r="C240" s="157"/>
      <c r="D240" s="2"/>
      <c r="E240" s="154"/>
      <c r="F240" s="155"/>
      <c r="G240" s="165">
        <v>235.0</v>
      </c>
      <c r="H240" s="6"/>
      <c r="I240" s="6"/>
      <c r="J240" s="88" t="str">
        <f t="shared" ref="J240:K240" si="473">IF(B240="","",IF(LEFT(B240,FIND("_",B240,1)-1)="battle","",IF(LEFT(B240,FIND("_",B240,1)-1)="cup","",IF(LEFT(B240,FIND("_",B240,1)-1)="rate","",VALUE(LEFT(B240,FIND("_",B240,1)-1))))))</f>
        <v/>
      </c>
      <c r="K240" s="88" t="str">
        <f t="shared" si="473"/>
        <v/>
      </c>
      <c r="L240" s="88" t="str">
        <f t="shared" ref="L240:M240" si="474">IF(D240="","",IF(LEFT(D240,FIND("_",D240,1)-1)="battle","",IF(LEFT(D240,FIND("_",D240,1)-1)="cup","",VALUE(LEFT(D240,FIND("_",D240,1)-1)))))</f>
        <v/>
      </c>
      <c r="M240" s="88" t="str">
        <f t="shared" si="474"/>
        <v/>
      </c>
      <c r="N240" s="6"/>
      <c r="O240" s="165" t="str">
        <f t="shared" si="5"/>
        <v/>
      </c>
      <c r="P240" s="4" t="str">
        <f t="shared" si="6"/>
        <v/>
      </c>
      <c r="Q240" s="6" t="str">
        <f>IF(ISERROR(SMALL(Events!$D$10:$D$550,G240))=TRUE,"",IF(COUNTIF($Q$5:Q239,SMALL(Events!$D$10:$D$550,G240))&gt;0,"",SMALL(Events!$D$10:$D$550,G240)))</f>
        <v/>
      </c>
      <c r="R240" s="4" t="str">
        <f t="shared" si="7"/>
        <v/>
      </c>
      <c r="S240" s="6"/>
      <c r="T240" s="6"/>
      <c r="U240" s="168" t="str">
        <f t="shared" si="8"/>
        <v/>
      </c>
    </row>
    <row r="241">
      <c r="A241" s="2">
        <v>236.0</v>
      </c>
      <c r="B241" s="157"/>
      <c r="C241" s="157"/>
      <c r="D241" s="2"/>
      <c r="E241" s="154"/>
      <c r="F241" s="155"/>
      <c r="G241" s="165">
        <v>236.0</v>
      </c>
      <c r="H241" s="6"/>
      <c r="I241" s="6"/>
      <c r="J241" s="88" t="str">
        <f t="shared" ref="J241:K241" si="475">IF(B241="","",IF(LEFT(B241,FIND("_",B241,1)-1)="battle","",IF(LEFT(B241,FIND("_",B241,1)-1)="cup","",IF(LEFT(B241,FIND("_",B241,1)-1)="rate","",VALUE(LEFT(B241,FIND("_",B241,1)-1))))))</f>
        <v/>
      </c>
      <c r="K241" s="88" t="str">
        <f t="shared" si="475"/>
        <v/>
      </c>
      <c r="L241" s="88" t="str">
        <f t="shared" ref="L241:M241" si="476">IF(D241="","",IF(LEFT(D241,FIND("_",D241,1)-1)="battle","",IF(LEFT(D241,FIND("_",D241,1)-1)="cup","",VALUE(LEFT(D241,FIND("_",D241,1)-1)))))</f>
        <v/>
      </c>
      <c r="M241" s="88" t="str">
        <f t="shared" si="476"/>
        <v/>
      </c>
      <c r="N241" s="6"/>
      <c r="O241" s="165" t="str">
        <f t="shared" si="5"/>
        <v/>
      </c>
      <c r="P241" s="4" t="str">
        <f t="shared" si="6"/>
        <v/>
      </c>
      <c r="Q241" s="6" t="str">
        <f>IF(ISERROR(SMALL(Events!$D$10:$D$550,G241))=TRUE,"",IF(COUNTIF($Q$5:Q240,SMALL(Events!$D$10:$D$550,G241))&gt;0,"",SMALL(Events!$D$10:$D$550,G241)))</f>
        <v/>
      </c>
      <c r="R241" s="4" t="str">
        <f t="shared" si="7"/>
        <v/>
      </c>
      <c r="S241" s="6"/>
      <c r="T241" s="6"/>
      <c r="U241" s="168" t="str">
        <f t="shared" si="8"/>
        <v/>
      </c>
    </row>
    <row r="242">
      <c r="A242" s="2">
        <v>237.0</v>
      </c>
      <c r="B242" s="157"/>
      <c r="C242" s="157"/>
      <c r="D242" s="2"/>
      <c r="E242" s="154"/>
      <c r="F242" s="155"/>
      <c r="G242" s="165">
        <v>237.0</v>
      </c>
      <c r="H242" s="6"/>
      <c r="I242" s="6"/>
      <c r="J242" s="88" t="str">
        <f t="shared" ref="J242:K242" si="477">IF(B242="","",IF(LEFT(B242,FIND("_",B242,1)-1)="battle","",IF(LEFT(B242,FIND("_",B242,1)-1)="cup","",IF(LEFT(B242,FIND("_",B242,1)-1)="rate","",VALUE(LEFT(B242,FIND("_",B242,1)-1))))))</f>
        <v/>
      </c>
      <c r="K242" s="88" t="str">
        <f t="shared" si="477"/>
        <v/>
      </c>
      <c r="L242" s="88" t="str">
        <f t="shared" ref="L242:M242" si="478">IF(D242="","",IF(LEFT(D242,FIND("_",D242,1)-1)="battle","",IF(LEFT(D242,FIND("_",D242,1)-1)="cup","",VALUE(LEFT(D242,FIND("_",D242,1)-1)))))</f>
        <v/>
      </c>
      <c r="M242" s="88" t="str">
        <f t="shared" si="478"/>
        <v/>
      </c>
      <c r="N242" s="6"/>
      <c r="O242" s="165" t="str">
        <f t="shared" si="5"/>
        <v/>
      </c>
      <c r="P242" s="4" t="str">
        <f t="shared" si="6"/>
        <v/>
      </c>
      <c r="Q242" s="6" t="str">
        <f>IF(ISERROR(SMALL(Events!$D$10:$D$550,G242))=TRUE,"",IF(COUNTIF($Q$5:Q241,SMALL(Events!$D$10:$D$550,G242))&gt;0,"",SMALL(Events!$D$10:$D$550,G242)))</f>
        <v/>
      </c>
      <c r="R242" s="4" t="str">
        <f t="shared" si="7"/>
        <v/>
      </c>
      <c r="S242" s="6"/>
      <c r="T242" s="6"/>
      <c r="U242" s="168" t="str">
        <f t="shared" si="8"/>
        <v/>
      </c>
    </row>
    <row r="243">
      <c r="A243" s="2">
        <v>238.0</v>
      </c>
      <c r="B243" s="157"/>
      <c r="C243" s="157"/>
      <c r="D243" s="2"/>
      <c r="E243" s="154"/>
      <c r="F243" s="155"/>
      <c r="G243" s="165">
        <v>238.0</v>
      </c>
      <c r="H243" s="6"/>
      <c r="I243" s="6"/>
      <c r="J243" s="88" t="str">
        <f t="shared" ref="J243:K243" si="479">IF(B243="","",IF(LEFT(B243,FIND("_",B243,1)-1)="battle","",IF(LEFT(B243,FIND("_",B243,1)-1)="cup","",IF(LEFT(B243,FIND("_",B243,1)-1)="rate","",VALUE(LEFT(B243,FIND("_",B243,1)-1))))))</f>
        <v/>
      </c>
      <c r="K243" s="88" t="str">
        <f t="shared" si="479"/>
        <v/>
      </c>
      <c r="L243" s="88" t="str">
        <f t="shared" ref="L243:M243" si="480">IF(D243="","",IF(LEFT(D243,FIND("_",D243,1)-1)="battle","",IF(LEFT(D243,FIND("_",D243,1)-1)="cup","",VALUE(LEFT(D243,FIND("_",D243,1)-1)))))</f>
        <v/>
      </c>
      <c r="M243" s="88" t="str">
        <f t="shared" si="480"/>
        <v/>
      </c>
      <c r="N243" s="6"/>
      <c r="O243" s="165" t="str">
        <f t="shared" si="5"/>
        <v/>
      </c>
      <c r="P243" s="4" t="str">
        <f t="shared" si="6"/>
        <v/>
      </c>
      <c r="Q243" s="6" t="str">
        <f>IF(ISERROR(SMALL(Events!$D$10:$D$550,G243))=TRUE,"",IF(COUNTIF($Q$5:Q242,SMALL(Events!$D$10:$D$550,G243))&gt;0,"",SMALL(Events!$D$10:$D$550,G243)))</f>
        <v/>
      </c>
      <c r="R243" s="4" t="str">
        <f t="shared" si="7"/>
        <v/>
      </c>
      <c r="S243" s="6"/>
      <c r="T243" s="6"/>
      <c r="U243" s="168" t="str">
        <f t="shared" si="8"/>
        <v/>
      </c>
    </row>
    <row r="244">
      <c r="A244" s="2">
        <v>239.0</v>
      </c>
      <c r="B244" s="157"/>
      <c r="C244" s="157"/>
      <c r="D244" s="2"/>
      <c r="E244" s="154"/>
      <c r="F244" s="155"/>
      <c r="G244" s="165">
        <v>239.0</v>
      </c>
      <c r="H244" s="6"/>
      <c r="I244" s="6"/>
      <c r="J244" s="88" t="str">
        <f t="shared" ref="J244:K244" si="481">IF(B244="","",IF(LEFT(B244,FIND("_",B244,1)-1)="battle","",IF(LEFT(B244,FIND("_",B244,1)-1)="cup","",IF(LEFT(B244,FIND("_",B244,1)-1)="rate","",VALUE(LEFT(B244,FIND("_",B244,1)-1))))))</f>
        <v/>
      </c>
      <c r="K244" s="88" t="str">
        <f t="shared" si="481"/>
        <v/>
      </c>
      <c r="L244" s="88" t="str">
        <f t="shared" ref="L244:M244" si="482">IF(D244="","",IF(LEFT(D244,FIND("_",D244,1)-1)="battle","",IF(LEFT(D244,FIND("_",D244,1)-1)="cup","",VALUE(LEFT(D244,FIND("_",D244,1)-1)))))</f>
        <v/>
      </c>
      <c r="M244" s="88" t="str">
        <f t="shared" si="482"/>
        <v/>
      </c>
      <c r="N244" s="6"/>
      <c r="O244" s="165" t="str">
        <f t="shared" si="5"/>
        <v/>
      </c>
      <c r="P244" s="4" t="str">
        <f t="shared" si="6"/>
        <v/>
      </c>
      <c r="Q244" s="6" t="str">
        <f>IF(ISERROR(SMALL(Events!$D$10:$D$550,G244))=TRUE,"",IF(COUNTIF($Q$5:Q243,SMALL(Events!$D$10:$D$550,G244))&gt;0,"",SMALL(Events!$D$10:$D$550,G244)))</f>
        <v/>
      </c>
      <c r="R244" s="4" t="str">
        <f t="shared" si="7"/>
        <v/>
      </c>
      <c r="S244" s="6"/>
      <c r="T244" s="6"/>
      <c r="U244" s="168" t="str">
        <f t="shared" si="8"/>
        <v/>
      </c>
    </row>
    <row r="245">
      <c r="A245" s="2">
        <v>240.0</v>
      </c>
      <c r="B245" s="157"/>
      <c r="C245" s="157"/>
      <c r="D245" s="2"/>
      <c r="E245" s="154"/>
      <c r="F245" s="155"/>
      <c r="G245" s="165">
        <v>240.0</v>
      </c>
      <c r="H245" s="6"/>
      <c r="I245" s="6"/>
      <c r="J245" s="88" t="str">
        <f t="shared" ref="J245:K245" si="483">IF(B245="","",IF(LEFT(B245,FIND("_",B245,1)-1)="battle","",IF(LEFT(B245,FIND("_",B245,1)-1)="cup","",IF(LEFT(B245,FIND("_",B245,1)-1)="rate","",VALUE(LEFT(B245,FIND("_",B245,1)-1))))))</f>
        <v/>
      </c>
      <c r="K245" s="88" t="str">
        <f t="shared" si="483"/>
        <v/>
      </c>
      <c r="L245" s="88" t="str">
        <f t="shared" ref="L245:M245" si="484">IF(D245="","",IF(LEFT(D245,FIND("_",D245,1)-1)="battle","",IF(LEFT(D245,FIND("_",D245,1)-1)="cup","",VALUE(LEFT(D245,FIND("_",D245,1)-1)))))</f>
        <v/>
      </c>
      <c r="M245" s="88" t="str">
        <f t="shared" si="484"/>
        <v/>
      </c>
      <c r="N245" s="6"/>
      <c r="O245" s="165" t="str">
        <f t="shared" si="5"/>
        <v/>
      </c>
      <c r="P245" s="4" t="str">
        <f t="shared" si="6"/>
        <v/>
      </c>
      <c r="Q245" s="6" t="str">
        <f>IF(ISERROR(SMALL(Events!$D$10:$D$550,G245))=TRUE,"",IF(COUNTIF($Q$5:Q244,SMALL(Events!$D$10:$D$550,G245))&gt;0,"",SMALL(Events!$D$10:$D$550,G245)))</f>
        <v/>
      </c>
      <c r="R245" s="4" t="str">
        <f t="shared" si="7"/>
        <v/>
      </c>
      <c r="S245" s="6"/>
      <c r="T245" s="6"/>
      <c r="U245" s="168" t="str">
        <f t="shared" si="8"/>
        <v/>
      </c>
    </row>
    <row r="246">
      <c r="A246" s="2">
        <v>241.0</v>
      </c>
      <c r="B246" s="157"/>
      <c r="C246" s="157"/>
      <c r="D246" s="2"/>
      <c r="E246" s="154"/>
      <c r="F246" s="155"/>
      <c r="G246" s="165">
        <v>241.0</v>
      </c>
      <c r="H246" s="6"/>
      <c r="I246" s="6"/>
      <c r="J246" s="88" t="str">
        <f t="shared" ref="J246:K246" si="485">IF(B246="","",IF(LEFT(B246,FIND("_",B246,1)-1)="battle","",IF(LEFT(B246,FIND("_",B246,1)-1)="cup","",IF(LEFT(B246,FIND("_",B246,1)-1)="rate","",VALUE(LEFT(B246,FIND("_",B246,1)-1))))))</f>
        <v/>
      </c>
      <c r="K246" s="88" t="str">
        <f t="shared" si="485"/>
        <v/>
      </c>
      <c r="L246" s="88" t="str">
        <f t="shared" ref="L246:M246" si="486">IF(D246="","",IF(LEFT(D246,FIND("_",D246,1)-1)="battle","",IF(LEFT(D246,FIND("_",D246,1)-1)="cup","",VALUE(LEFT(D246,FIND("_",D246,1)-1)))))</f>
        <v/>
      </c>
      <c r="M246" s="88" t="str">
        <f t="shared" si="486"/>
        <v/>
      </c>
      <c r="N246" s="6"/>
      <c r="O246" s="165" t="str">
        <f t="shared" si="5"/>
        <v/>
      </c>
      <c r="P246" s="4" t="str">
        <f t="shared" si="6"/>
        <v/>
      </c>
      <c r="Q246" s="6" t="str">
        <f>IF(ISERROR(SMALL(Events!$D$10:$D$550,G246))=TRUE,"",IF(COUNTIF($Q$5:Q245,SMALL(Events!$D$10:$D$550,G246))&gt;0,"",SMALL(Events!$D$10:$D$550,G246)))</f>
        <v/>
      </c>
      <c r="R246" s="4" t="str">
        <f t="shared" si="7"/>
        <v/>
      </c>
      <c r="S246" s="6"/>
      <c r="T246" s="6"/>
      <c r="U246" s="168" t="str">
        <f t="shared" si="8"/>
        <v/>
      </c>
    </row>
    <row r="247">
      <c r="A247" s="2">
        <v>242.0</v>
      </c>
      <c r="B247" s="157"/>
      <c r="C247" s="157"/>
      <c r="D247" s="2"/>
      <c r="E247" s="154"/>
      <c r="F247" s="155"/>
      <c r="G247" s="165">
        <v>242.0</v>
      </c>
      <c r="H247" s="6"/>
      <c r="I247" s="6"/>
      <c r="J247" s="88" t="str">
        <f t="shared" ref="J247:K247" si="487">IF(B247="","",IF(LEFT(B247,FIND("_",B247,1)-1)="battle","",IF(LEFT(B247,FIND("_",B247,1)-1)="cup","",IF(LEFT(B247,FIND("_",B247,1)-1)="rate","",VALUE(LEFT(B247,FIND("_",B247,1)-1))))))</f>
        <v/>
      </c>
      <c r="K247" s="88" t="str">
        <f t="shared" si="487"/>
        <v/>
      </c>
      <c r="L247" s="88" t="str">
        <f t="shared" ref="L247:M247" si="488">IF(D247="","",IF(LEFT(D247,FIND("_",D247,1)-1)="battle","",IF(LEFT(D247,FIND("_",D247,1)-1)="cup","",VALUE(LEFT(D247,FIND("_",D247,1)-1)))))</f>
        <v/>
      </c>
      <c r="M247" s="88" t="str">
        <f t="shared" si="488"/>
        <v/>
      </c>
      <c r="N247" s="6"/>
      <c r="O247" s="165" t="str">
        <f t="shared" si="5"/>
        <v/>
      </c>
      <c r="P247" s="4" t="str">
        <f t="shared" si="6"/>
        <v/>
      </c>
      <c r="Q247" s="6" t="str">
        <f>IF(ISERROR(SMALL(Events!$D$10:$D$550,G247))=TRUE,"",IF(COUNTIF($Q$5:Q246,SMALL(Events!$D$10:$D$550,G247))&gt;0,"",SMALL(Events!$D$10:$D$550,G247)))</f>
        <v/>
      </c>
      <c r="R247" s="4" t="str">
        <f t="shared" si="7"/>
        <v/>
      </c>
      <c r="S247" s="6"/>
      <c r="T247" s="6"/>
      <c r="U247" s="168" t="str">
        <f t="shared" si="8"/>
        <v/>
      </c>
    </row>
    <row r="248">
      <c r="A248" s="2">
        <v>243.0</v>
      </c>
      <c r="B248" s="154"/>
      <c r="C248" s="157"/>
      <c r="D248" s="2"/>
      <c r="E248" s="154"/>
      <c r="F248" s="155"/>
      <c r="G248" s="165">
        <v>243.0</v>
      </c>
      <c r="H248" s="6"/>
      <c r="I248" s="6"/>
      <c r="J248" s="88" t="str">
        <f t="shared" ref="J248:K248" si="489">IF(B248="","",IF(LEFT(B248,FIND("_",B248,1)-1)="battle","",IF(LEFT(B248,FIND("_",B248,1)-1)="cup","",IF(LEFT(B248,FIND("_",B248,1)-1)="rate","",VALUE(LEFT(B248,FIND("_",B248,1)-1))))))</f>
        <v/>
      </c>
      <c r="K248" s="88" t="str">
        <f t="shared" si="489"/>
        <v/>
      </c>
      <c r="L248" s="88" t="str">
        <f t="shared" ref="L248:M248" si="490">IF(D248="","",IF(LEFT(D248,FIND("_",D248,1)-1)="battle","",IF(LEFT(D248,FIND("_",D248,1)-1)="cup","",VALUE(LEFT(D248,FIND("_",D248,1)-1)))))</f>
        <v/>
      </c>
      <c r="M248" s="88" t="str">
        <f t="shared" si="490"/>
        <v/>
      </c>
      <c r="N248" s="6"/>
      <c r="O248" s="165" t="str">
        <f t="shared" si="5"/>
        <v/>
      </c>
      <c r="P248" s="4" t="str">
        <f t="shared" si="6"/>
        <v/>
      </c>
      <c r="Q248" s="6" t="str">
        <f>IF(ISERROR(SMALL(Events!$D$10:$D$550,G248))=TRUE,"",IF(COUNTIF($Q$5:Q247,SMALL(Events!$D$10:$D$550,G248))&gt;0,"",SMALL(Events!$D$10:$D$550,G248)))</f>
        <v/>
      </c>
      <c r="R248" s="4" t="str">
        <f t="shared" si="7"/>
        <v/>
      </c>
      <c r="S248" s="6"/>
      <c r="T248" s="6"/>
      <c r="U248" s="168" t="str">
        <f t="shared" si="8"/>
        <v/>
      </c>
    </row>
    <row r="249">
      <c r="A249" s="2">
        <v>244.0</v>
      </c>
      <c r="B249" s="154"/>
      <c r="C249" s="157"/>
      <c r="D249" s="2"/>
      <c r="E249" s="154"/>
      <c r="F249" s="155"/>
      <c r="G249" s="165">
        <v>244.0</v>
      </c>
      <c r="H249" s="6"/>
      <c r="I249" s="6"/>
      <c r="J249" s="88" t="str">
        <f t="shared" ref="J249:K249" si="491">IF(B249="","",IF(LEFT(B249,FIND("_",B249,1)-1)="battle","",IF(LEFT(B249,FIND("_",B249,1)-1)="cup","",IF(LEFT(B249,FIND("_",B249,1)-1)="rate","",VALUE(LEFT(B249,FIND("_",B249,1)-1))))))</f>
        <v/>
      </c>
      <c r="K249" s="88" t="str">
        <f t="shared" si="491"/>
        <v/>
      </c>
      <c r="L249" s="88" t="str">
        <f t="shared" ref="L249:M249" si="492">IF(D249="","",IF(LEFT(D249,FIND("_",D249,1)-1)="battle","",IF(LEFT(D249,FIND("_",D249,1)-1)="cup","",VALUE(LEFT(D249,FIND("_",D249,1)-1)))))</f>
        <v/>
      </c>
      <c r="M249" s="88" t="str">
        <f t="shared" si="492"/>
        <v/>
      </c>
      <c r="N249" s="6"/>
      <c r="O249" s="165" t="str">
        <f t="shared" si="5"/>
        <v/>
      </c>
      <c r="P249" s="4" t="str">
        <f t="shared" si="6"/>
        <v/>
      </c>
      <c r="Q249" s="6" t="str">
        <f>IF(ISERROR(SMALL(Events!$D$10:$D$550,G249))=TRUE,"",IF(COUNTIF($Q$5:Q248,SMALL(Events!$D$10:$D$550,G249))&gt;0,"",SMALL(Events!$D$10:$D$550,G249)))</f>
        <v/>
      </c>
      <c r="R249" s="4" t="str">
        <f t="shared" si="7"/>
        <v/>
      </c>
      <c r="S249" s="6"/>
      <c r="T249" s="6"/>
      <c r="U249" s="168" t="str">
        <f t="shared" si="8"/>
        <v/>
      </c>
    </row>
    <row r="250">
      <c r="A250" s="2">
        <v>245.0</v>
      </c>
      <c r="B250" s="154"/>
      <c r="C250" s="157"/>
      <c r="D250" s="2"/>
      <c r="E250" s="154"/>
      <c r="F250" s="155"/>
      <c r="G250" s="165">
        <v>245.0</v>
      </c>
      <c r="H250" s="6"/>
      <c r="I250" s="6"/>
      <c r="J250" s="88" t="str">
        <f t="shared" ref="J250:K250" si="493">IF(B250="","",IF(LEFT(B250,FIND("_",B250,1)-1)="battle","",IF(LEFT(B250,FIND("_",B250,1)-1)="cup","",IF(LEFT(B250,FIND("_",B250,1)-1)="rate","",VALUE(LEFT(B250,FIND("_",B250,1)-1))))))</f>
        <v/>
      </c>
      <c r="K250" s="88" t="str">
        <f t="shared" si="493"/>
        <v/>
      </c>
      <c r="L250" s="88" t="str">
        <f t="shared" ref="L250:M250" si="494">IF(D250="","",IF(LEFT(D250,FIND("_",D250,1)-1)="battle","",IF(LEFT(D250,FIND("_",D250,1)-1)="cup","",VALUE(LEFT(D250,FIND("_",D250,1)-1)))))</f>
        <v/>
      </c>
      <c r="M250" s="88" t="str">
        <f t="shared" si="494"/>
        <v/>
      </c>
      <c r="N250" s="6"/>
      <c r="O250" s="165" t="str">
        <f t="shared" si="5"/>
        <v/>
      </c>
      <c r="P250" s="4" t="str">
        <f t="shared" si="6"/>
        <v/>
      </c>
      <c r="Q250" s="6" t="str">
        <f>IF(ISERROR(SMALL(Events!$D$10:$D$550,G250))=TRUE,"",IF(COUNTIF($Q$5:Q249,SMALL(Events!$D$10:$D$550,G250))&gt;0,"",SMALL(Events!$D$10:$D$550,G250)))</f>
        <v/>
      </c>
      <c r="R250" s="4" t="str">
        <f t="shared" si="7"/>
        <v/>
      </c>
      <c r="S250" s="6"/>
      <c r="T250" s="6"/>
      <c r="U250" s="168" t="str">
        <f t="shared" si="8"/>
        <v/>
      </c>
    </row>
    <row r="251">
      <c r="A251" s="2">
        <v>246.0</v>
      </c>
      <c r="B251" s="154"/>
      <c r="C251" s="157"/>
      <c r="D251" s="2"/>
      <c r="E251" s="154"/>
      <c r="F251" s="155"/>
      <c r="G251" s="165">
        <v>246.0</v>
      </c>
      <c r="H251" s="6"/>
      <c r="I251" s="6"/>
      <c r="J251" s="88" t="str">
        <f t="shared" ref="J251:K251" si="495">IF(B251="","",IF(LEFT(B251,FIND("_",B251,1)-1)="battle","",IF(LEFT(B251,FIND("_",B251,1)-1)="cup","",IF(LEFT(B251,FIND("_",B251,1)-1)="rate","",VALUE(LEFT(B251,FIND("_",B251,1)-1))))))</f>
        <v/>
      </c>
      <c r="K251" s="88" t="str">
        <f t="shared" si="495"/>
        <v/>
      </c>
      <c r="L251" s="88" t="str">
        <f t="shared" ref="L251:M251" si="496">IF(D251="","",IF(LEFT(D251,FIND("_",D251,1)-1)="battle","",IF(LEFT(D251,FIND("_",D251,1)-1)="cup","",VALUE(LEFT(D251,FIND("_",D251,1)-1)))))</f>
        <v/>
      </c>
      <c r="M251" s="88" t="str">
        <f t="shared" si="496"/>
        <v/>
      </c>
      <c r="N251" s="6"/>
      <c r="O251" s="165" t="str">
        <f t="shared" si="5"/>
        <v/>
      </c>
      <c r="P251" s="4" t="str">
        <f t="shared" si="6"/>
        <v/>
      </c>
      <c r="Q251" s="6" t="str">
        <f>IF(ISERROR(SMALL(Events!$D$10:$D$550,G251))=TRUE,"",IF(COUNTIF($Q$5:Q250,SMALL(Events!$D$10:$D$550,G251))&gt;0,"",SMALL(Events!$D$10:$D$550,G251)))</f>
        <v/>
      </c>
      <c r="R251" s="4" t="str">
        <f t="shared" si="7"/>
        <v/>
      </c>
      <c r="S251" s="6"/>
      <c r="T251" s="6"/>
      <c r="U251" s="168" t="str">
        <f t="shared" si="8"/>
        <v/>
      </c>
    </row>
    <row r="252">
      <c r="A252" s="2">
        <v>247.0</v>
      </c>
      <c r="B252" s="154"/>
      <c r="C252" s="157"/>
      <c r="D252" s="2"/>
      <c r="E252" s="154"/>
      <c r="F252" s="155"/>
      <c r="G252" s="165">
        <v>247.0</v>
      </c>
      <c r="H252" s="6"/>
      <c r="I252" s="6"/>
      <c r="J252" s="88" t="str">
        <f t="shared" ref="J252:K252" si="497">IF(B252="","",IF(LEFT(B252,FIND("_",B252,1)-1)="battle","",IF(LEFT(B252,FIND("_",B252,1)-1)="cup","",IF(LEFT(B252,FIND("_",B252,1)-1)="rate","",VALUE(LEFT(B252,FIND("_",B252,1)-1))))))</f>
        <v/>
      </c>
      <c r="K252" s="88" t="str">
        <f t="shared" si="497"/>
        <v/>
      </c>
      <c r="L252" s="88" t="str">
        <f t="shared" ref="L252:M252" si="498">IF(D252="","",IF(LEFT(D252,FIND("_",D252,1)-1)="battle","",IF(LEFT(D252,FIND("_",D252,1)-1)="cup","",VALUE(LEFT(D252,FIND("_",D252,1)-1)))))</f>
        <v/>
      </c>
      <c r="M252" s="88" t="str">
        <f t="shared" si="498"/>
        <v/>
      </c>
      <c r="N252" s="6"/>
      <c r="O252" s="165" t="str">
        <f t="shared" si="5"/>
        <v/>
      </c>
      <c r="P252" s="4" t="str">
        <f t="shared" si="6"/>
        <v/>
      </c>
      <c r="Q252" s="6" t="str">
        <f>IF(ISERROR(SMALL(Events!$D$10:$D$550,G252))=TRUE,"",IF(COUNTIF($Q$5:Q251,SMALL(Events!$D$10:$D$550,G252))&gt;0,"",SMALL(Events!$D$10:$D$550,G252)))</f>
        <v/>
      </c>
      <c r="R252" s="4" t="str">
        <f t="shared" si="7"/>
        <v/>
      </c>
      <c r="S252" s="6"/>
      <c r="T252" s="6"/>
      <c r="U252" s="168" t="str">
        <f t="shared" si="8"/>
        <v/>
      </c>
    </row>
    <row r="253">
      <c r="A253" s="2">
        <v>248.0</v>
      </c>
      <c r="B253" s="154"/>
      <c r="C253" s="2"/>
      <c r="D253" s="2"/>
      <c r="E253" s="154"/>
      <c r="F253" s="155"/>
      <c r="G253" s="165">
        <v>248.0</v>
      </c>
      <c r="H253" s="6"/>
      <c r="I253" s="6"/>
      <c r="J253" s="88" t="str">
        <f t="shared" ref="J253:K253" si="499">IF(B253="","",IF(LEFT(B253,FIND("_",B253,1)-1)="battle","",IF(LEFT(B253,FIND("_",B253,1)-1)="cup","",IF(LEFT(B253,FIND("_",B253,1)-1)="rate","",VALUE(LEFT(B253,FIND("_",B253,1)-1))))))</f>
        <v/>
      </c>
      <c r="K253" s="88" t="str">
        <f t="shared" si="499"/>
        <v/>
      </c>
      <c r="L253" s="88" t="str">
        <f t="shared" ref="L253:M253" si="500">IF(D253="","",IF(LEFT(D253,FIND("_",D253,1)-1)="battle","",IF(LEFT(D253,FIND("_",D253,1)-1)="cup","",VALUE(LEFT(D253,FIND("_",D253,1)-1)))))</f>
        <v/>
      </c>
      <c r="M253" s="88" t="str">
        <f t="shared" si="500"/>
        <v/>
      </c>
      <c r="N253" s="6"/>
      <c r="O253" s="165" t="str">
        <f t="shared" si="5"/>
        <v/>
      </c>
      <c r="P253" s="4" t="str">
        <f t="shared" si="6"/>
        <v/>
      </c>
      <c r="Q253" s="6" t="str">
        <f>IF(ISERROR(SMALL(Events!$D$10:$D$550,G253))=TRUE,"",IF(COUNTIF($Q$5:Q252,SMALL(Events!$D$10:$D$550,G253))&gt;0,"",SMALL(Events!$D$10:$D$550,G253)))</f>
        <v/>
      </c>
      <c r="R253" s="4" t="str">
        <f t="shared" si="7"/>
        <v/>
      </c>
      <c r="S253" s="6"/>
      <c r="T253" s="6"/>
      <c r="U253" s="168" t="str">
        <f t="shared" si="8"/>
        <v/>
      </c>
    </row>
    <row r="254">
      <c r="A254" s="2">
        <v>249.0</v>
      </c>
      <c r="B254" s="154"/>
      <c r="C254" s="2"/>
      <c r="D254" s="2"/>
      <c r="E254" s="154"/>
      <c r="F254" s="155"/>
      <c r="G254" s="165">
        <v>249.0</v>
      </c>
      <c r="H254" s="6"/>
      <c r="I254" s="6"/>
      <c r="J254" s="88" t="str">
        <f t="shared" ref="J254:K254" si="501">IF(B254="","",IF(LEFT(B254,FIND("_",B254,1)-1)="battle","",IF(LEFT(B254,FIND("_",B254,1)-1)="cup","",IF(LEFT(B254,FIND("_",B254,1)-1)="rate","",VALUE(LEFT(B254,FIND("_",B254,1)-1))))))</f>
        <v/>
      </c>
      <c r="K254" s="88" t="str">
        <f t="shared" si="501"/>
        <v/>
      </c>
      <c r="L254" s="88" t="str">
        <f t="shared" ref="L254:M254" si="502">IF(D254="","",IF(LEFT(D254,FIND("_",D254,1)-1)="battle","",IF(LEFT(D254,FIND("_",D254,1)-1)="cup","",VALUE(LEFT(D254,FIND("_",D254,1)-1)))))</f>
        <v/>
      </c>
      <c r="M254" s="88" t="str">
        <f t="shared" si="502"/>
        <v/>
      </c>
      <c r="N254" s="6"/>
      <c r="O254" s="165" t="str">
        <f t="shared" si="5"/>
        <v/>
      </c>
      <c r="P254" s="4" t="str">
        <f t="shared" si="6"/>
        <v/>
      </c>
      <c r="Q254" s="6" t="str">
        <f>IF(ISERROR(SMALL(Events!$D$10:$D$550,G254))=TRUE,"",IF(COUNTIF($Q$5:Q253,SMALL(Events!$D$10:$D$550,G254))&gt;0,"",SMALL(Events!$D$10:$D$550,G254)))</f>
        <v/>
      </c>
      <c r="R254" s="4" t="str">
        <f t="shared" si="7"/>
        <v/>
      </c>
      <c r="S254" s="6"/>
      <c r="T254" s="6"/>
      <c r="U254" s="168" t="str">
        <f t="shared" si="8"/>
        <v/>
      </c>
    </row>
    <row r="255">
      <c r="A255" s="2">
        <v>250.0</v>
      </c>
      <c r="B255" s="154"/>
      <c r="C255" s="2"/>
      <c r="D255" s="2"/>
      <c r="E255" s="154"/>
      <c r="F255" s="155"/>
      <c r="G255" s="165">
        <v>250.0</v>
      </c>
      <c r="H255" s="6"/>
      <c r="I255" s="6"/>
      <c r="J255" s="88" t="str">
        <f t="shared" ref="J255:K255" si="503">IF(B255="","",IF(LEFT(B255,FIND("_",B255,1)-1)="battle","",IF(LEFT(B255,FIND("_",B255,1)-1)="cup","",IF(LEFT(B255,FIND("_",B255,1)-1)="rate","",VALUE(LEFT(B255,FIND("_",B255,1)-1))))))</f>
        <v/>
      </c>
      <c r="K255" s="88" t="str">
        <f t="shared" si="503"/>
        <v/>
      </c>
      <c r="L255" s="88" t="str">
        <f t="shared" ref="L255:M255" si="504">IF(D255="","",IF(LEFT(D255,FIND("_",D255,1)-1)="battle","",IF(LEFT(D255,FIND("_",D255,1)-1)="cup","",VALUE(LEFT(D255,FIND("_",D255,1)-1)))))</f>
        <v/>
      </c>
      <c r="M255" s="88" t="str">
        <f t="shared" si="504"/>
        <v/>
      </c>
      <c r="N255" s="6"/>
      <c r="O255" s="165" t="str">
        <f t="shared" si="5"/>
        <v/>
      </c>
      <c r="P255" s="4" t="str">
        <f t="shared" si="6"/>
        <v/>
      </c>
      <c r="Q255" s="6" t="str">
        <f>IF(ISERROR(SMALL(Events!$D$10:$D$550,G255))=TRUE,"",IF(COUNTIF($Q$5:Q254,SMALL(Events!$D$10:$D$550,G255))&gt;0,"",SMALL(Events!$D$10:$D$550,G255)))</f>
        <v/>
      </c>
      <c r="R255" s="4" t="str">
        <f t="shared" si="7"/>
        <v/>
      </c>
      <c r="S255" s="6"/>
      <c r="T255" s="6"/>
      <c r="U255" s="168" t="str">
        <f t="shared" si="8"/>
        <v/>
      </c>
    </row>
    <row r="256">
      <c r="A256" s="2">
        <v>251.0</v>
      </c>
      <c r="B256" s="154"/>
      <c r="C256" s="2"/>
      <c r="D256" s="2"/>
      <c r="E256" s="154"/>
      <c r="F256" s="155"/>
      <c r="G256" s="165">
        <v>251.0</v>
      </c>
      <c r="H256" s="6"/>
      <c r="I256" s="6"/>
      <c r="J256" s="88" t="str">
        <f t="shared" ref="J256:K256" si="505">IF(B256="","",IF(LEFT(B256,FIND("_",B256,1)-1)="battle","",IF(LEFT(B256,FIND("_",B256,1)-1)="cup","",IF(LEFT(B256,FIND("_",B256,1)-1)="rate","",VALUE(LEFT(B256,FIND("_",B256,1)-1))))))</f>
        <v/>
      </c>
      <c r="K256" s="88" t="str">
        <f t="shared" si="505"/>
        <v/>
      </c>
      <c r="L256" s="88" t="str">
        <f t="shared" ref="L256:M256" si="506">IF(D256="","",IF(LEFT(D256,FIND("_",D256,1)-1)="battle","",IF(LEFT(D256,FIND("_",D256,1)-1)="cup","",VALUE(LEFT(D256,FIND("_",D256,1)-1)))))</f>
        <v/>
      </c>
      <c r="M256" s="88" t="str">
        <f t="shared" si="506"/>
        <v/>
      </c>
      <c r="N256" s="6"/>
      <c r="O256" s="165" t="str">
        <f t="shared" si="5"/>
        <v/>
      </c>
      <c r="P256" s="4" t="str">
        <f t="shared" si="6"/>
        <v/>
      </c>
      <c r="Q256" s="6" t="str">
        <f>IF(ISERROR(SMALL(Events!$D$10:$D$550,G256))=TRUE,"",IF(COUNTIF($Q$5:Q255,SMALL(Events!$D$10:$D$550,G256))&gt;0,"",SMALL(Events!$D$10:$D$550,G256)))</f>
        <v/>
      </c>
      <c r="R256" s="4" t="str">
        <f t="shared" si="7"/>
        <v/>
      </c>
      <c r="S256" s="6"/>
      <c r="T256" s="6"/>
      <c r="U256" s="168" t="str">
        <f t="shared" si="8"/>
        <v/>
      </c>
    </row>
    <row r="257">
      <c r="A257" s="2">
        <v>252.0</v>
      </c>
      <c r="B257" s="154"/>
      <c r="C257" s="2"/>
      <c r="D257" s="2"/>
      <c r="E257" s="154"/>
      <c r="F257" s="155"/>
      <c r="G257" s="165">
        <v>252.0</v>
      </c>
      <c r="H257" s="6"/>
      <c r="I257" s="6"/>
      <c r="J257" s="88" t="str">
        <f t="shared" ref="J257:K257" si="507">IF(B257="","",IF(LEFT(B257,FIND("_",B257,1)-1)="battle","",IF(LEFT(B257,FIND("_",B257,1)-1)="cup","",IF(LEFT(B257,FIND("_",B257,1)-1)="rate","",VALUE(LEFT(B257,FIND("_",B257,1)-1))))))</f>
        <v/>
      </c>
      <c r="K257" s="88" t="str">
        <f t="shared" si="507"/>
        <v/>
      </c>
      <c r="L257" s="88" t="str">
        <f t="shared" ref="L257:M257" si="508">IF(D257="","",IF(LEFT(D257,FIND("_",D257,1)-1)="battle","",IF(LEFT(D257,FIND("_",D257,1)-1)="cup","",VALUE(LEFT(D257,FIND("_",D257,1)-1)))))</f>
        <v/>
      </c>
      <c r="M257" s="88" t="str">
        <f t="shared" si="508"/>
        <v/>
      </c>
      <c r="N257" s="6"/>
      <c r="O257" s="165" t="str">
        <f t="shared" si="5"/>
        <v/>
      </c>
      <c r="P257" s="4" t="str">
        <f t="shared" si="6"/>
        <v/>
      </c>
      <c r="Q257" s="6" t="str">
        <f>IF(ISERROR(SMALL(Events!$D$10:$D$550,G257))=TRUE,"",IF(COUNTIF($Q$5:Q256,SMALL(Events!$D$10:$D$550,G257))&gt;0,"",SMALL(Events!$D$10:$D$550,G257)))</f>
        <v/>
      </c>
      <c r="R257" s="4" t="str">
        <f t="shared" si="7"/>
        <v/>
      </c>
      <c r="S257" s="6"/>
      <c r="T257" s="6"/>
      <c r="U257" s="168" t="str">
        <f t="shared" si="8"/>
        <v/>
      </c>
    </row>
    <row r="258">
      <c r="A258" s="2">
        <v>253.0</v>
      </c>
      <c r="B258" s="154"/>
      <c r="C258" s="2"/>
      <c r="D258" s="2"/>
      <c r="E258" s="154"/>
      <c r="F258" s="155"/>
      <c r="G258" s="165">
        <v>253.0</v>
      </c>
      <c r="H258" s="6"/>
      <c r="I258" s="6"/>
      <c r="J258" s="88" t="str">
        <f t="shared" ref="J258:K258" si="509">IF(B258="","",IF(LEFT(B258,FIND("_",B258,1)-1)="battle","",IF(LEFT(B258,FIND("_",B258,1)-1)="cup","",IF(LEFT(B258,FIND("_",B258,1)-1)="rate","",VALUE(LEFT(B258,FIND("_",B258,1)-1))))))</f>
        <v/>
      </c>
      <c r="K258" s="88" t="str">
        <f t="shared" si="509"/>
        <v/>
      </c>
      <c r="L258" s="88" t="str">
        <f t="shared" ref="L258:M258" si="510">IF(D258="","",IF(LEFT(D258,FIND("_",D258,1)-1)="battle","",IF(LEFT(D258,FIND("_",D258,1)-1)="cup","",VALUE(LEFT(D258,FIND("_",D258,1)-1)))))</f>
        <v/>
      </c>
      <c r="M258" s="88" t="str">
        <f t="shared" si="510"/>
        <v/>
      </c>
      <c r="N258" s="6"/>
      <c r="O258" s="165" t="str">
        <f t="shared" si="5"/>
        <v/>
      </c>
      <c r="P258" s="4" t="str">
        <f t="shared" si="6"/>
        <v/>
      </c>
      <c r="Q258" s="6" t="str">
        <f>IF(ISERROR(SMALL(Events!$D$10:$D$550,G258))=TRUE,"",IF(COUNTIF($Q$5:Q257,SMALL(Events!$D$10:$D$550,G258))&gt;0,"",SMALL(Events!$D$10:$D$550,G258)))</f>
        <v/>
      </c>
      <c r="R258" s="4" t="str">
        <f t="shared" si="7"/>
        <v/>
      </c>
      <c r="S258" s="6"/>
      <c r="T258" s="6"/>
      <c r="U258" s="168" t="str">
        <f t="shared" si="8"/>
        <v/>
      </c>
    </row>
    <row r="259">
      <c r="A259" s="2">
        <v>254.0</v>
      </c>
      <c r="B259" s="154"/>
      <c r="C259" s="2"/>
      <c r="D259" s="2"/>
      <c r="E259" s="154"/>
      <c r="F259" s="155"/>
      <c r="G259" s="165">
        <v>254.0</v>
      </c>
      <c r="H259" s="6"/>
      <c r="I259" s="6"/>
      <c r="J259" s="88" t="str">
        <f t="shared" ref="J259:K259" si="511">IF(B259="","",IF(LEFT(B259,FIND("_",B259,1)-1)="battle","",IF(LEFT(B259,FIND("_",B259,1)-1)="cup","",IF(LEFT(B259,FIND("_",B259,1)-1)="rate","",VALUE(LEFT(B259,FIND("_",B259,1)-1))))))</f>
        <v/>
      </c>
      <c r="K259" s="88" t="str">
        <f t="shared" si="511"/>
        <v/>
      </c>
      <c r="L259" s="88" t="str">
        <f t="shared" ref="L259:M259" si="512">IF(D259="","",IF(LEFT(D259,FIND("_",D259,1)-1)="battle","",IF(LEFT(D259,FIND("_",D259,1)-1)="cup","",VALUE(LEFT(D259,FIND("_",D259,1)-1)))))</f>
        <v/>
      </c>
      <c r="M259" s="88" t="str">
        <f t="shared" si="512"/>
        <v/>
      </c>
      <c r="N259" s="6"/>
      <c r="O259" s="165" t="str">
        <f t="shared" si="5"/>
        <v/>
      </c>
      <c r="P259" s="4" t="str">
        <f t="shared" si="6"/>
        <v/>
      </c>
      <c r="Q259" s="6" t="str">
        <f>IF(ISERROR(SMALL(Events!$D$10:$D$550,G259))=TRUE,"",IF(COUNTIF($Q$5:Q258,SMALL(Events!$D$10:$D$550,G259))&gt;0,"",SMALL(Events!$D$10:$D$550,G259)))</f>
        <v/>
      </c>
      <c r="R259" s="4" t="str">
        <f t="shared" si="7"/>
        <v/>
      </c>
      <c r="S259" s="6"/>
      <c r="T259" s="6"/>
      <c r="U259" s="168" t="str">
        <f t="shared" si="8"/>
        <v/>
      </c>
    </row>
    <row r="260">
      <c r="A260" s="2">
        <v>255.0</v>
      </c>
      <c r="B260" s="154"/>
      <c r="C260" s="2"/>
      <c r="D260" s="2"/>
      <c r="E260" s="154"/>
      <c r="F260" s="155"/>
      <c r="G260" s="165">
        <v>255.0</v>
      </c>
      <c r="H260" s="6"/>
      <c r="I260" s="6"/>
      <c r="J260" s="88" t="str">
        <f t="shared" ref="J260:K260" si="513">IF(B260="","",IF(LEFT(B260,FIND("_",B260,1)-1)="battle","",IF(LEFT(B260,FIND("_",B260,1)-1)="cup","",IF(LEFT(B260,FIND("_",B260,1)-1)="rate","",VALUE(LEFT(B260,FIND("_",B260,1)-1))))))</f>
        <v/>
      </c>
      <c r="K260" s="88" t="str">
        <f t="shared" si="513"/>
        <v/>
      </c>
      <c r="L260" s="88" t="str">
        <f t="shared" ref="L260:M260" si="514">IF(D260="","",IF(LEFT(D260,FIND("_",D260,1)-1)="battle","",IF(LEFT(D260,FIND("_",D260,1)-1)="cup","",VALUE(LEFT(D260,FIND("_",D260,1)-1)))))</f>
        <v/>
      </c>
      <c r="M260" s="88" t="str">
        <f t="shared" si="514"/>
        <v/>
      </c>
      <c r="N260" s="6"/>
      <c r="O260" s="165" t="str">
        <f t="shared" si="5"/>
        <v/>
      </c>
      <c r="P260" s="4" t="str">
        <f t="shared" si="6"/>
        <v/>
      </c>
      <c r="Q260" s="6" t="str">
        <f>IF(ISERROR(SMALL(Events!$D$10:$D$550,G260))=TRUE,"",IF(COUNTIF($Q$5:Q259,SMALL(Events!$D$10:$D$550,G260))&gt;0,"",SMALL(Events!$D$10:$D$550,G260)))</f>
        <v/>
      </c>
      <c r="R260" s="4" t="str">
        <f t="shared" si="7"/>
        <v/>
      </c>
      <c r="S260" s="6"/>
      <c r="T260" s="6"/>
      <c r="U260" s="168" t="str">
        <f t="shared" si="8"/>
        <v/>
      </c>
    </row>
    <row r="261">
      <c r="A261" s="2">
        <v>256.0</v>
      </c>
      <c r="B261" s="154"/>
      <c r="C261" s="2"/>
      <c r="D261" s="2"/>
      <c r="E261" s="154"/>
      <c r="F261" s="155"/>
      <c r="G261" s="165">
        <v>256.0</v>
      </c>
      <c r="H261" s="6"/>
      <c r="I261" s="6"/>
      <c r="J261" s="88" t="str">
        <f t="shared" ref="J261:K261" si="515">IF(B261="","",IF(LEFT(B261,FIND("_",B261,1)-1)="battle","",IF(LEFT(B261,FIND("_",B261,1)-1)="cup","",IF(LEFT(B261,FIND("_",B261,1)-1)="rate","",VALUE(LEFT(B261,FIND("_",B261,1)-1))))))</f>
        <v/>
      </c>
      <c r="K261" s="88" t="str">
        <f t="shared" si="515"/>
        <v/>
      </c>
      <c r="L261" s="88" t="str">
        <f t="shared" ref="L261:M261" si="516">IF(D261="","",IF(LEFT(D261,FIND("_",D261,1)-1)="battle","",IF(LEFT(D261,FIND("_",D261,1)-1)="cup","",VALUE(LEFT(D261,FIND("_",D261,1)-1)))))</f>
        <v/>
      </c>
      <c r="M261" s="88" t="str">
        <f t="shared" si="516"/>
        <v/>
      </c>
      <c r="N261" s="6"/>
      <c r="O261" s="165" t="str">
        <f t="shared" si="5"/>
        <v/>
      </c>
      <c r="P261" s="4" t="str">
        <f t="shared" si="6"/>
        <v/>
      </c>
      <c r="Q261" s="6" t="str">
        <f>IF(ISERROR(SMALL(Events!$D$10:$D$550,G261))=TRUE,"",IF(COUNTIF($Q$5:Q260,SMALL(Events!$D$10:$D$550,G261))&gt;0,"",SMALL(Events!$D$10:$D$550,G261)))</f>
        <v/>
      </c>
      <c r="R261" s="4" t="str">
        <f t="shared" si="7"/>
        <v/>
      </c>
      <c r="S261" s="6"/>
      <c r="T261" s="6"/>
      <c r="U261" s="168" t="str">
        <f t="shared" si="8"/>
        <v/>
      </c>
    </row>
    <row r="262">
      <c r="A262" s="2">
        <v>257.0</v>
      </c>
      <c r="B262" s="154"/>
      <c r="C262" s="2"/>
      <c r="D262" s="2"/>
      <c r="E262" s="154"/>
      <c r="F262" s="155"/>
      <c r="G262" s="165">
        <v>257.0</v>
      </c>
      <c r="H262" s="6"/>
      <c r="I262" s="6"/>
      <c r="J262" s="88" t="str">
        <f t="shared" ref="J262:K262" si="517">IF(B262="","",IF(LEFT(B262,FIND("_",B262,1)-1)="battle","",IF(LEFT(B262,FIND("_",B262,1)-1)="cup","",IF(LEFT(B262,FIND("_",B262,1)-1)="rate","",VALUE(LEFT(B262,FIND("_",B262,1)-1))))))</f>
        <v/>
      </c>
      <c r="K262" s="88" t="str">
        <f t="shared" si="517"/>
        <v/>
      </c>
      <c r="L262" s="88" t="str">
        <f t="shared" ref="L262:M262" si="518">IF(D262="","",IF(LEFT(D262,FIND("_",D262,1)-1)="battle","",IF(LEFT(D262,FIND("_",D262,1)-1)="cup","",VALUE(LEFT(D262,FIND("_",D262,1)-1)))))</f>
        <v/>
      </c>
      <c r="M262" s="88" t="str">
        <f t="shared" si="518"/>
        <v/>
      </c>
      <c r="N262" s="6"/>
      <c r="O262" s="165" t="str">
        <f t="shared" si="5"/>
        <v/>
      </c>
      <c r="P262" s="4" t="str">
        <f t="shared" si="6"/>
        <v/>
      </c>
      <c r="Q262" s="6" t="str">
        <f>IF(ISERROR(SMALL(Events!$D$10:$D$550,G262))=TRUE,"",IF(COUNTIF($Q$5:Q261,SMALL(Events!$D$10:$D$550,G262))&gt;0,"",SMALL(Events!$D$10:$D$550,G262)))</f>
        <v/>
      </c>
      <c r="R262" s="4" t="str">
        <f t="shared" si="7"/>
        <v/>
      </c>
      <c r="S262" s="6"/>
      <c r="T262" s="6"/>
      <c r="U262" s="168" t="str">
        <f t="shared" si="8"/>
        <v/>
      </c>
    </row>
    <row r="263">
      <c r="A263" s="2">
        <v>258.0</v>
      </c>
      <c r="B263" s="154"/>
      <c r="C263" s="2"/>
      <c r="D263" s="2"/>
      <c r="E263" s="154"/>
      <c r="F263" s="155"/>
      <c r="G263" s="165">
        <v>258.0</v>
      </c>
      <c r="H263" s="6"/>
      <c r="I263" s="6"/>
      <c r="J263" s="88" t="str">
        <f t="shared" ref="J263:K263" si="519">IF(B263="","",IF(LEFT(B263,FIND("_",B263,1)-1)="battle","",IF(LEFT(B263,FIND("_",B263,1)-1)="cup","",IF(LEFT(B263,FIND("_",B263,1)-1)="rate","",VALUE(LEFT(B263,FIND("_",B263,1)-1))))))</f>
        <v/>
      </c>
      <c r="K263" s="88" t="str">
        <f t="shared" si="519"/>
        <v/>
      </c>
      <c r="L263" s="88" t="str">
        <f t="shared" ref="L263:M263" si="520">IF(D263="","",IF(LEFT(D263,FIND("_",D263,1)-1)="battle","",IF(LEFT(D263,FIND("_",D263,1)-1)="cup","",VALUE(LEFT(D263,FIND("_",D263,1)-1)))))</f>
        <v/>
      </c>
      <c r="M263" s="88" t="str">
        <f t="shared" si="520"/>
        <v/>
      </c>
      <c r="N263" s="6"/>
      <c r="O263" s="165" t="str">
        <f t="shared" si="5"/>
        <v/>
      </c>
      <c r="P263" s="4" t="str">
        <f t="shared" si="6"/>
        <v/>
      </c>
      <c r="Q263" s="6" t="str">
        <f>IF(ISERROR(SMALL(Events!$D$10:$D$550,G263))=TRUE,"",IF(COUNTIF($Q$5:Q262,SMALL(Events!$D$10:$D$550,G263))&gt;0,"",SMALL(Events!$D$10:$D$550,G263)))</f>
        <v/>
      </c>
      <c r="R263" s="4" t="str">
        <f t="shared" si="7"/>
        <v/>
      </c>
      <c r="S263" s="6"/>
      <c r="T263" s="6"/>
      <c r="U263" s="168" t="str">
        <f t="shared" si="8"/>
        <v/>
      </c>
    </row>
    <row r="264">
      <c r="A264" s="2">
        <v>259.0</v>
      </c>
      <c r="B264" s="154"/>
      <c r="C264" s="2"/>
      <c r="D264" s="2"/>
      <c r="E264" s="154"/>
      <c r="F264" s="155"/>
      <c r="G264" s="165">
        <v>259.0</v>
      </c>
      <c r="H264" s="6"/>
      <c r="I264" s="6"/>
      <c r="J264" s="88" t="str">
        <f t="shared" ref="J264:K264" si="521">IF(B264="","",IF(LEFT(B264,FIND("_",B264,1)-1)="battle","",IF(LEFT(B264,FIND("_",B264,1)-1)="cup","",IF(LEFT(B264,FIND("_",B264,1)-1)="rate","",VALUE(LEFT(B264,FIND("_",B264,1)-1))))))</f>
        <v/>
      </c>
      <c r="K264" s="88" t="str">
        <f t="shared" si="521"/>
        <v/>
      </c>
      <c r="L264" s="88" t="str">
        <f t="shared" ref="L264:M264" si="522">IF(D264="","",IF(LEFT(D264,FIND("_",D264,1)-1)="battle","",IF(LEFT(D264,FIND("_",D264,1)-1)="cup","",VALUE(LEFT(D264,FIND("_",D264,1)-1)))))</f>
        <v/>
      </c>
      <c r="M264" s="88" t="str">
        <f t="shared" si="522"/>
        <v/>
      </c>
      <c r="N264" s="6"/>
      <c r="O264" s="165" t="str">
        <f t="shared" si="5"/>
        <v/>
      </c>
      <c r="P264" s="4" t="str">
        <f t="shared" si="6"/>
        <v/>
      </c>
      <c r="Q264" s="6" t="str">
        <f>IF(ISERROR(SMALL(Events!$D$10:$D$550,G264))=TRUE,"",IF(COUNTIF($Q$5:Q263,SMALL(Events!$D$10:$D$550,G264))&gt;0,"",SMALL(Events!$D$10:$D$550,G264)))</f>
        <v/>
      </c>
      <c r="R264" s="4" t="str">
        <f t="shared" si="7"/>
        <v/>
      </c>
      <c r="S264" s="6"/>
      <c r="T264" s="6"/>
      <c r="U264" s="168" t="str">
        <f t="shared" si="8"/>
        <v/>
      </c>
    </row>
    <row r="265">
      <c r="A265" s="2">
        <v>260.0</v>
      </c>
      <c r="B265" s="154"/>
      <c r="C265" s="2"/>
      <c r="D265" s="2"/>
      <c r="E265" s="154"/>
      <c r="F265" s="155"/>
      <c r="G265" s="165">
        <v>260.0</v>
      </c>
      <c r="H265" s="6"/>
      <c r="I265" s="6"/>
      <c r="J265" s="88" t="str">
        <f t="shared" ref="J265:K265" si="523">IF(B265="","",IF(LEFT(B265,FIND("_",B265,1)-1)="battle","",IF(LEFT(B265,FIND("_",B265,1)-1)="cup","",IF(LEFT(B265,FIND("_",B265,1)-1)="rate","",VALUE(LEFT(B265,FIND("_",B265,1)-1))))))</f>
        <v/>
      </c>
      <c r="K265" s="88" t="str">
        <f t="shared" si="523"/>
        <v/>
      </c>
      <c r="L265" s="88" t="str">
        <f t="shared" ref="L265:M265" si="524">IF(D265="","",IF(LEFT(D265,FIND("_",D265,1)-1)="battle","",IF(LEFT(D265,FIND("_",D265,1)-1)="cup","",VALUE(LEFT(D265,FIND("_",D265,1)-1)))))</f>
        <v/>
      </c>
      <c r="M265" s="88" t="str">
        <f t="shared" si="524"/>
        <v/>
      </c>
      <c r="N265" s="6"/>
      <c r="O265" s="165" t="str">
        <f t="shared" si="5"/>
        <v/>
      </c>
      <c r="P265" s="4" t="str">
        <f t="shared" si="6"/>
        <v/>
      </c>
      <c r="Q265" s="6" t="str">
        <f>IF(ISERROR(SMALL(Events!$D$10:$D$550,G265))=TRUE,"",IF(COUNTIF($Q$5:Q264,SMALL(Events!$D$10:$D$550,G265))&gt;0,"",SMALL(Events!$D$10:$D$550,G265)))</f>
        <v/>
      </c>
      <c r="R265" s="4" t="str">
        <f t="shared" si="7"/>
        <v/>
      </c>
      <c r="S265" s="6"/>
      <c r="T265" s="6"/>
      <c r="U265" s="168" t="str">
        <f t="shared" si="8"/>
        <v/>
      </c>
    </row>
    <row r="266">
      <c r="A266" s="2">
        <v>261.0</v>
      </c>
      <c r="B266" s="154"/>
      <c r="C266" s="2"/>
      <c r="D266" s="2"/>
      <c r="E266" s="154"/>
      <c r="F266" s="155"/>
      <c r="G266" s="165">
        <v>261.0</v>
      </c>
      <c r="H266" s="6"/>
      <c r="I266" s="6"/>
      <c r="J266" s="88" t="str">
        <f t="shared" ref="J266:K266" si="525">IF(B266="","",IF(LEFT(B266,FIND("_",B266,1)-1)="battle","",IF(LEFT(B266,FIND("_",B266,1)-1)="cup","",IF(LEFT(B266,FIND("_",B266,1)-1)="rate","",VALUE(LEFT(B266,FIND("_",B266,1)-1))))))</f>
        <v/>
      </c>
      <c r="K266" s="88" t="str">
        <f t="shared" si="525"/>
        <v/>
      </c>
      <c r="L266" s="88" t="str">
        <f t="shared" ref="L266:M266" si="526">IF(D266="","",IF(LEFT(D266,FIND("_",D266,1)-1)="battle","",IF(LEFT(D266,FIND("_",D266,1)-1)="cup","",VALUE(LEFT(D266,FIND("_",D266,1)-1)))))</f>
        <v/>
      </c>
      <c r="M266" s="88" t="str">
        <f t="shared" si="526"/>
        <v/>
      </c>
      <c r="N266" s="6"/>
      <c r="O266" s="165" t="str">
        <f t="shared" si="5"/>
        <v/>
      </c>
      <c r="P266" s="4" t="str">
        <f t="shared" si="6"/>
        <v/>
      </c>
      <c r="Q266" s="6" t="str">
        <f>IF(ISERROR(SMALL(Events!$D$10:$D$550,G266))=TRUE,"",IF(COUNTIF($Q$5:Q265,SMALL(Events!$D$10:$D$550,G266))&gt;0,"",SMALL(Events!$D$10:$D$550,G266)))</f>
        <v/>
      </c>
      <c r="R266" s="4" t="str">
        <f t="shared" si="7"/>
        <v/>
      </c>
      <c r="S266" s="6"/>
      <c r="T266" s="6"/>
      <c r="U266" s="168" t="str">
        <f t="shared" si="8"/>
        <v/>
      </c>
    </row>
    <row r="267">
      <c r="A267" s="2">
        <v>262.0</v>
      </c>
      <c r="B267" s="154"/>
      <c r="C267" s="2"/>
      <c r="D267" s="2"/>
      <c r="E267" s="154"/>
      <c r="F267" s="155"/>
      <c r="G267" s="165">
        <v>262.0</v>
      </c>
      <c r="H267" s="6"/>
      <c r="I267" s="6"/>
      <c r="J267" s="88" t="str">
        <f t="shared" ref="J267:K267" si="527">IF(B267="","",IF(LEFT(B267,FIND("_",B267,1)-1)="battle","",IF(LEFT(B267,FIND("_",B267,1)-1)="cup","",IF(LEFT(B267,FIND("_",B267,1)-1)="rate","",VALUE(LEFT(B267,FIND("_",B267,1)-1))))))</f>
        <v/>
      </c>
      <c r="K267" s="88" t="str">
        <f t="shared" si="527"/>
        <v/>
      </c>
      <c r="L267" s="88" t="str">
        <f t="shared" ref="L267:M267" si="528">IF(D267="","",IF(LEFT(D267,FIND("_",D267,1)-1)="battle","",IF(LEFT(D267,FIND("_",D267,1)-1)="cup","",VALUE(LEFT(D267,FIND("_",D267,1)-1)))))</f>
        <v/>
      </c>
      <c r="M267" s="88" t="str">
        <f t="shared" si="528"/>
        <v/>
      </c>
      <c r="N267" s="6"/>
      <c r="O267" s="165" t="str">
        <f t="shared" si="5"/>
        <v/>
      </c>
      <c r="P267" s="4" t="str">
        <f t="shared" si="6"/>
        <v/>
      </c>
      <c r="Q267" s="6" t="str">
        <f>IF(ISERROR(SMALL(Events!$D$10:$D$550,G267))=TRUE,"",IF(COUNTIF($Q$5:Q266,SMALL(Events!$D$10:$D$550,G267))&gt;0,"",SMALL(Events!$D$10:$D$550,G267)))</f>
        <v/>
      </c>
      <c r="R267" s="4" t="str">
        <f t="shared" si="7"/>
        <v/>
      </c>
      <c r="S267" s="6"/>
      <c r="T267" s="6"/>
      <c r="U267" s="168" t="str">
        <f t="shared" si="8"/>
        <v/>
      </c>
    </row>
    <row r="268">
      <c r="A268" s="2">
        <v>263.0</v>
      </c>
      <c r="B268" s="154"/>
      <c r="C268" s="2"/>
      <c r="D268" s="2"/>
      <c r="E268" s="154"/>
      <c r="F268" s="155"/>
      <c r="G268" s="165">
        <v>263.0</v>
      </c>
      <c r="H268" s="6"/>
      <c r="I268" s="6"/>
      <c r="J268" s="88" t="str">
        <f t="shared" ref="J268:K268" si="529">IF(B268="","",IF(LEFT(B268,FIND("_",B268,1)-1)="battle","",IF(LEFT(B268,FIND("_",B268,1)-1)="cup","",IF(LEFT(B268,FIND("_",B268,1)-1)="rate","",VALUE(LEFT(B268,FIND("_",B268,1)-1))))))</f>
        <v/>
      </c>
      <c r="K268" s="88" t="str">
        <f t="shared" si="529"/>
        <v/>
      </c>
      <c r="L268" s="88" t="str">
        <f t="shared" ref="L268:M268" si="530">IF(D268="","",IF(LEFT(D268,FIND("_",D268,1)-1)="battle","",IF(LEFT(D268,FIND("_",D268,1)-1)="cup","",VALUE(LEFT(D268,FIND("_",D268,1)-1)))))</f>
        <v/>
      </c>
      <c r="M268" s="88" t="str">
        <f t="shared" si="530"/>
        <v/>
      </c>
      <c r="N268" s="6"/>
      <c r="O268" s="165" t="str">
        <f t="shared" si="5"/>
        <v/>
      </c>
      <c r="P268" s="4" t="str">
        <f t="shared" si="6"/>
        <v/>
      </c>
      <c r="Q268" s="6" t="str">
        <f>IF(ISERROR(SMALL(Events!$D$10:$D$550,G268))=TRUE,"",IF(COUNTIF($Q$5:Q267,SMALL(Events!$D$10:$D$550,G268))&gt;0,"",SMALL(Events!$D$10:$D$550,G268)))</f>
        <v/>
      </c>
      <c r="R268" s="4" t="str">
        <f t="shared" si="7"/>
        <v/>
      </c>
      <c r="S268" s="6"/>
      <c r="T268" s="6"/>
      <c r="U268" s="168" t="str">
        <f t="shared" si="8"/>
        <v/>
      </c>
    </row>
    <row r="269">
      <c r="A269" s="2">
        <v>264.0</v>
      </c>
      <c r="B269" s="154"/>
      <c r="C269" s="2"/>
      <c r="D269" s="2"/>
      <c r="E269" s="154"/>
      <c r="F269" s="155"/>
      <c r="G269" s="165">
        <v>264.0</v>
      </c>
      <c r="H269" s="6"/>
      <c r="I269" s="6"/>
      <c r="J269" s="88" t="str">
        <f t="shared" ref="J269:K269" si="531">IF(B269="","",IF(LEFT(B269,FIND("_",B269,1)-1)="battle","",IF(LEFT(B269,FIND("_",B269,1)-1)="cup","",IF(LEFT(B269,FIND("_",B269,1)-1)="rate","",VALUE(LEFT(B269,FIND("_",B269,1)-1))))))</f>
        <v/>
      </c>
      <c r="K269" s="88" t="str">
        <f t="shared" si="531"/>
        <v/>
      </c>
      <c r="L269" s="88" t="str">
        <f t="shared" ref="L269:M269" si="532">IF(D269="","",IF(LEFT(D269,FIND("_",D269,1)-1)="battle","",IF(LEFT(D269,FIND("_",D269,1)-1)="cup","",VALUE(LEFT(D269,FIND("_",D269,1)-1)))))</f>
        <v/>
      </c>
      <c r="M269" s="88" t="str">
        <f t="shared" si="532"/>
        <v/>
      </c>
      <c r="N269" s="6"/>
      <c r="O269" s="165" t="str">
        <f t="shared" si="5"/>
        <v/>
      </c>
      <c r="P269" s="4" t="str">
        <f t="shared" si="6"/>
        <v/>
      </c>
      <c r="Q269" s="6" t="str">
        <f>IF(ISERROR(SMALL(Events!$D$10:$D$550,G269))=TRUE,"",IF(COUNTIF($Q$5:Q268,SMALL(Events!$D$10:$D$550,G269))&gt;0,"",SMALL(Events!$D$10:$D$550,G269)))</f>
        <v/>
      </c>
      <c r="R269" s="4" t="str">
        <f t="shared" si="7"/>
        <v/>
      </c>
      <c r="S269" s="6"/>
      <c r="T269" s="6"/>
      <c r="U269" s="168" t="str">
        <f t="shared" si="8"/>
        <v/>
      </c>
    </row>
    <row r="270">
      <c r="A270" s="2">
        <v>265.0</v>
      </c>
      <c r="B270" s="154"/>
      <c r="C270" s="2"/>
      <c r="D270" s="2"/>
      <c r="E270" s="154"/>
      <c r="F270" s="155"/>
      <c r="G270" s="165">
        <v>265.0</v>
      </c>
      <c r="H270" s="6"/>
      <c r="I270" s="6"/>
      <c r="J270" s="88" t="str">
        <f t="shared" ref="J270:K270" si="533">IF(B270="","",IF(LEFT(B270,FIND("_",B270,1)-1)="battle","",IF(LEFT(B270,FIND("_",B270,1)-1)="cup","",IF(LEFT(B270,FIND("_",B270,1)-1)="rate","",VALUE(LEFT(B270,FIND("_",B270,1)-1))))))</f>
        <v/>
      </c>
      <c r="K270" s="88" t="str">
        <f t="shared" si="533"/>
        <v/>
      </c>
      <c r="L270" s="88" t="str">
        <f t="shared" ref="L270:M270" si="534">IF(D270="","",IF(LEFT(D270,FIND("_",D270,1)-1)="battle","",IF(LEFT(D270,FIND("_",D270,1)-1)="cup","",VALUE(LEFT(D270,FIND("_",D270,1)-1)))))</f>
        <v/>
      </c>
      <c r="M270" s="88" t="str">
        <f t="shared" si="534"/>
        <v/>
      </c>
      <c r="N270" s="6"/>
      <c r="O270" s="165" t="str">
        <f t="shared" si="5"/>
        <v/>
      </c>
      <c r="P270" s="4" t="str">
        <f t="shared" si="6"/>
        <v/>
      </c>
      <c r="Q270" s="6" t="str">
        <f>IF(ISERROR(SMALL(Events!$D$10:$D$550,G270))=TRUE,"",IF(COUNTIF($Q$5:Q269,SMALL(Events!$D$10:$D$550,G270))&gt;0,"",SMALL(Events!$D$10:$D$550,G270)))</f>
        <v/>
      </c>
      <c r="R270" s="4" t="str">
        <f t="shared" si="7"/>
        <v/>
      </c>
      <c r="S270" s="6"/>
      <c r="T270" s="6"/>
      <c r="U270" s="168" t="str">
        <f t="shared" si="8"/>
        <v/>
      </c>
    </row>
    <row r="271">
      <c r="A271" s="2">
        <v>266.0</v>
      </c>
      <c r="B271" s="154"/>
      <c r="C271" s="2"/>
      <c r="D271" s="2"/>
      <c r="E271" s="154"/>
      <c r="F271" s="155"/>
      <c r="G271" s="165">
        <v>266.0</v>
      </c>
      <c r="H271" s="6"/>
      <c r="I271" s="6"/>
      <c r="J271" s="88" t="str">
        <f t="shared" ref="J271:K271" si="535">IF(B271="","",IF(LEFT(B271,FIND("_",B271,1)-1)="battle","",IF(LEFT(B271,FIND("_",B271,1)-1)="cup","",IF(LEFT(B271,FIND("_",B271,1)-1)="rate","",VALUE(LEFT(B271,FIND("_",B271,1)-1))))))</f>
        <v/>
      </c>
      <c r="K271" s="88" t="str">
        <f t="shared" si="535"/>
        <v/>
      </c>
      <c r="L271" s="88" t="str">
        <f t="shared" ref="L271:M271" si="536">IF(D271="","",IF(LEFT(D271,FIND("_",D271,1)-1)="battle","",IF(LEFT(D271,FIND("_",D271,1)-1)="cup","",VALUE(LEFT(D271,FIND("_",D271,1)-1)))))</f>
        <v/>
      </c>
      <c r="M271" s="88" t="str">
        <f t="shared" si="536"/>
        <v/>
      </c>
      <c r="N271" s="6"/>
      <c r="O271" s="165" t="str">
        <f t="shared" si="5"/>
        <v/>
      </c>
      <c r="P271" s="4" t="str">
        <f t="shared" si="6"/>
        <v/>
      </c>
      <c r="Q271" s="6" t="str">
        <f>IF(ISERROR(SMALL(Events!$D$10:$D$550,G271))=TRUE,"",IF(COUNTIF($Q$5:Q270,SMALL(Events!$D$10:$D$550,G271))&gt;0,"",SMALL(Events!$D$10:$D$550,G271)))</f>
        <v/>
      </c>
      <c r="R271" s="4" t="str">
        <f t="shared" si="7"/>
        <v/>
      </c>
      <c r="S271" s="6"/>
      <c r="T271" s="6"/>
      <c r="U271" s="168" t="str">
        <f t="shared" si="8"/>
        <v/>
      </c>
    </row>
    <row r="272">
      <c r="A272" s="2">
        <v>267.0</v>
      </c>
      <c r="B272" s="154"/>
      <c r="C272" s="2"/>
      <c r="D272" s="2"/>
      <c r="E272" s="154"/>
      <c r="F272" s="155"/>
      <c r="G272" s="165">
        <v>267.0</v>
      </c>
      <c r="H272" s="6"/>
      <c r="I272" s="6"/>
      <c r="J272" s="88" t="str">
        <f t="shared" ref="J272:K272" si="537">IF(B272="","",IF(LEFT(B272,FIND("_",B272,1)-1)="battle","",IF(LEFT(B272,FIND("_",B272,1)-1)="cup","",IF(LEFT(B272,FIND("_",B272,1)-1)="rate","",VALUE(LEFT(B272,FIND("_",B272,1)-1))))))</f>
        <v/>
      </c>
      <c r="K272" s="88" t="str">
        <f t="shared" si="537"/>
        <v/>
      </c>
      <c r="L272" s="88" t="str">
        <f t="shared" ref="L272:M272" si="538">IF(D272="","",IF(LEFT(D272,FIND("_",D272,1)-1)="battle","",IF(LEFT(D272,FIND("_",D272,1)-1)="cup","",VALUE(LEFT(D272,FIND("_",D272,1)-1)))))</f>
        <v/>
      </c>
      <c r="M272" s="88" t="str">
        <f t="shared" si="538"/>
        <v/>
      </c>
      <c r="N272" s="6"/>
      <c r="O272" s="165" t="str">
        <f t="shared" si="5"/>
        <v/>
      </c>
      <c r="P272" s="4" t="str">
        <f t="shared" si="6"/>
        <v/>
      </c>
      <c r="Q272" s="6" t="str">
        <f>IF(ISERROR(SMALL(Events!$D$10:$D$550,G272))=TRUE,"",IF(COUNTIF($Q$5:Q271,SMALL(Events!$D$10:$D$550,G272))&gt;0,"",SMALL(Events!$D$10:$D$550,G272)))</f>
        <v/>
      </c>
      <c r="R272" s="4" t="str">
        <f t="shared" si="7"/>
        <v/>
      </c>
      <c r="S272" s="6"/>
      <c r="T272" s="6"/>
      <c r="U272" s="168" t="str">
        <f t="shared" si="8"/>
        <v/>
      </c>
    </row>
    <row r="273">
      <c r="A273" s="2">
        <v>268.0</v>
      </c>
      <c r="B273" s="154"/>
      <c r="C273" s="2"/>
      <c r="D273" s="2"/>
      <c r="E273" s="154"/>
      <c r="F273" s="155"/>
      <c r="G273" s="165">
        <v>268.0</v>
      </c>
      <c r="H273" s="6"/>
      <c r="I273" s="6"/>
      <c r="J273" s="88" t="str">
        <f t="shared" ref="J273:K273" si="539">IF(B273="","",IF(LEFT(B273,FIND("_",B273,1)-1)="battle","",IF(LEFT(B273,FIND("_",B273,1)-1)="cup","",IF(LEFT(B273,FIND("_",B273,1)-1)="rate","",VALUE(LEFT(B273,FIND("_",B273,1)-1))))))</f>
        <v/>
      </c>
      <c r="K273" s="88" t="str">
        <f t="shared" si="539"/>
        <v/>
      </c>
      <c r="L273" s="88" t="str">
        <f t="shared" ref="L273:M273" si="540">IF(D273="","",IF(LEFT(D273,FIND("_",D273,1)-1)="battle","",IF(LEFT(D273,FIND("_",D273,1)-1)="cup","",VALUE(LEFT(D273,FIND("_",D273,1)-1)))))</f>
        <v/>
      </c>
      <c r="M273" s="88" t="str">
        <f t="shared" si="540"/>
        <v/>
      </c>
      <c r="N273" s="6"/>
      <c r="O273" s="165" t="str">
        <f t="shared" si="5"/>
        <v/>
      </c>
      <c r="P273" s="4" t="str">
        <f t="shared" si="6"/>
        <v/>
      </c>
      <c r="Q273" s="6" t="str">
        <f>IF(ISERROR(SMALL(Events!$D$10:$D$550,G273))=TRUE,"",IF(COUNTIF($Q$5:Q272,SMALL(Events!$D$10:$D$550,G273))&gt;0,"",SMALL(Events!$D$10:$D$550,G273)))</f>
        <v/>
      </c>
      <c r="R273" s="4" t="str">
        <f t="shared" si="7"/>
        <v/>
      </c>
      <c r="S273" s="6"/>
      <c r="T273" s="6"/>
      <c r="U273" s="168" t="str">
        <f t="shared" si="8"/>
        <v/>
      </c>
    </row>
    <row r="274">
      <c r="A274" s="2">
        <v>269.0</v>
      </c>
      <c r="B274" s="154"/>
      <c r="C274" s="2"/>
      <c r="D274" s="2"/>
      <c r="E274" s="154"/>
      <c r="F274" s="155"/>
      <c r="G274" s="165">
        <v>269.0</v>
      </c>
      <c r="H274" s="6"/>
      <c r="I274" s="6"/>
      <c r="J274" s="88" t="str">
        <f t="shared" ref="J274:K274" si="541">IF(B274="","",IF(LEFT(B274,FIND("_",B274,1)-1)="battle","",IF(LEFT(B274,FIND("_",B274,1)-1)="cup","",IF(LEFT(B274,FIND("_",B274,1)-1)="rate","",VALUE(LEFT(B274,FIND("_",B274,1)-1))))))</f>
        <v/>
      </c>
      <c r="K274" s="88" t="str">
        <f t="shared" si="541"/>
        <v/>
      </c>
      <c r="L274" s="88" t="str">
        <f t="shared" ref="L274:M274" si="542">IF(D274="","",IF(LEFT(D274,FIND("_",D274,1)-1)="battle","",IF(LEFT(D274,FIND("_",D274,1)-1)="cup","",VALUE(LEFT(D274,FIND("_",D274,1)-1)))))</f>
        <v/>
      </c>
      <c r="M274" s="88" t="str">
        <f t="shared" si="542"/>
        <v/>
      </c>
      <c r="N274" s="6"/>
      <c r="O274" s="165" t="str">
        <f t="shared" si="5"/>
        <v/>
      </c>
      <c r="P274" s="4" t="str">
        <f t="shared" si="6"/>
        <v/>
      </c>
      <c r="Q274" s="6" t="str">
        <f>IF(ISERROR(SMALL(Events!$D$10:$D$550,G274))=TRUE,"",IF(COUNTIF($Q$5:Q273,SMALL(Events!$D$10:$D$550,G274))&gt;0,"",SMALL(Events!$D$10:$D$550,G274)))</f>
        <v/>
      </c>
      <c r="R274" s="4" t="str">
        <f t="shared" si="7"/>
        <v/>
      </c>
      <c r="S274" s="6"/>
      <c r="T274" s="6"/>
      <c r="U274" s="168" t="str">
        <f t="shared" si="8"/>
        <v/>
      </c>
    </row>
    <row r="275">
      <c r="A275" s="2">
        <v>270.0</v>
      </c>
      <c r="B275" s="154"/>
      <c r="C275" s="2"/>
      <c r="D275" s="2"/>
      <c r="E275" s="154"/>
      <c r="F275" s="155"/>
      <c r="G275" s="165">
        <v>270.0</v>
      </c>
      <c r="H275" s="6"/>
      <c r="I275" s="6"/>
      <c r="J275" s="88" t="str">
        <f t="shared" ref="J275:K275" si="543">IF(B275="","",IF(LEFT(B275,FIND("_",B275,1)-1)="battle","",IF(LEFT(B275,FIND("_",B275,1)-1)="cup","",IF(LEFT(B275,FIND("_",B275,1)-1)="rate","",VALUE(LEFT(B275,FIND("_",B275,1)-1))))))</f>
        <v/>
      </c>
      <c r="K275" s="88" t="str">
        <f t="shared" si="543"/>
        <v/>
      </c>
      <c r="L275" s="88" t="str">
        <f t="shared" ref="L275:M275" si="544">IF(D275="","",IF(LEFT(D275,FIND("_",D275,1)-1)="battle","",IF(LEFT(D275,FIND("_",D275,1)-1)="cup","",VALUE(LEFT(D275,FIND("_",D275,1)-1)))))</f>
        <v/>
      </c>
      <c r="M275" s="88" t="str">
        <f t="shared" si="544"/>
        <v/>
      </c>
      <c r="N275" s="6"/>
      <c r="O275" s="165" t="str">
        <f t="shared" si="5"/>
        <v/>
      </c>
      <c r="P275" s="4" t="str">
        <f t="shared" si="6"/>
        <v/>
      </c>
      <c r="Q275" s="6" t="str">
        <f>IF(ISERROR(SMALL(Events!$D$10:$D$550,G275))=TRUE,"",IF(COUNTIF($Q$5:Q274,SMALL(Events!$D$10:$D$550,G275))&gt;0,"",SMALL(Events!$D$10:$D$550,G275)))</f>
        <v/>
      </c>
      <c r="R275" s="4" t="str">
        <f t="shared" si="7"/>
        <v/>
      </c>
      <c r="S275" s="6"/>
      <c r="T275" s="6"/>
      <c r="U275" s="168" t="str">
        <f t="shared" si="8"/>
        <v/>
      </c>
    </row>
    <row r="276">
      <c r="A276" s="2">
        <v>271.0</v>
      </c>
      <c r="B276" s="154"/>
      <c r="C276" s="2"/>
      <c r="D276" s="2"/>
      <c r="E276" s="154"/>
      <c r="F276" s="155"/>
      <c r="G276" s="165">
        <v>271.0</v>
      </c>
      <c r="H276" s="6"/>
      <c r="I276" s="6"/>
      <c r="J276" s="88" t="str">
        <f t="shared" ref="J276:K276" si="545">IF(B276="","",IF(LEFT(B276,FIND("_",B276,1)-1)="battle","",IF(LEFT(B276,FIND("_",B276,1)-1)="cup","",IF(LEFT(B276,FIND("_",B276,1)-1)="rate","",VALUE(LEFT(B276,FIND("_",B276,1)-1))))))</f>
        <v/>
      </c>
      <c r="K276" s="88" t="str">
        <f t="shared" si="545"/>
        <v/>
      </c>
      <c r="L276" s="88" t="str">
        <f t="shared" ref="L276:M276" si="546">IF(D276="","",IF(LEFT(D276,FIND("_",D276,1)-1)="battle","",IF(LEFT(D276,FIND("_",D276,1)-1)="cup","",VALUE(LEFT(D276,FIND("_",D276,1)-1)))))</f>
        <v/>
      </c>
      <c r="M276" s="88" t="str">
        <f t="shared" si="546"/>
        <v/>
      </c>
      <c r="N276" s="6"/>
      <c r="O276" s="165" t="str">
        <f t="shared" si="5"/>
        <v/>
      </c>
      <c r="P276" s="4" t="str">
        <f t="shared" si="6"/>
        <v/>
      </c>
      <c r="Q276" s="6" t="str">
        <f>IF(ISERROR(SMALL(Events!$D$10:$D$550,G276))=TRUE,"",IF(COUNTIF($Q$5:Q275,SMALL(Events!$D$10:$D$550,G276))&gt;0,"",SMALL(Events!$D$10:$D$550,G276)))</f>
        <v/>
      </c>
      <c r="R276" s="4" t="str">
        <f t="shared" si="7"/>
        <v/>
      </c>
      <c r="S276" s="6"/>
      <c r="T276" s="6"/>
      <c r="U276" s="168" t="str">
        <f t="shared" si="8"/>
        <v/>
      </c>
    </row>
    <row r="277">
      <c r="A277" s="2">
        <v>272.0</v>
      </c>
      <c r="B277" s="154"/>
      <c r="C277" s="2"/>
      <c r="D277" s="2"/>
      <c r="E277" s="154"/>
      <c r="F277" s="155"/>
      <c r="G277" s="165">
        <v>272.0</v>
      </c>
      <c r="H277" s="6"/>
      <c r="I277" s="6"/>
      <c r="J277" s="88" t="str">
        <f t="shared" ref="J277:K277" si="547">IF(B277="","",IF(LEFT(B277,FIND("_",B277,1)-1)="battle","",IF(LEFT(B277,FIND("_",B277,1)-1)="cup","",IF(LEFT(B277,FIND("_",B277,1)-1)="rate","",VALUE(LEFT(B277,FIND("_",B277,1)-1))))))</f>
        <v/>
      </c>
      <c r="K277" s="88" t="str">
        <f t="shared" si="547"/>
        <v/>
      </c>
      <c r="L277" s="88" t="str">
        <f t="shared" ref="L277:M277" si="548">IF(D277="","",IF(LEFT(D277,FIND("_",D277,1)-1)="battle","",IF(LEFT(D277,FIND("_",D277,1)-1)="cup","",VALUE(LEFT(D277,FIND("_",D277,1)-1)))))</f>
        <v/>
      </c>
      <c r="M277" s="88" t="str">
        <f t="shared" si="548"/>
        <v/>
      </c>
      <c r="N277" s="6"/>
      <c r="O277" s="165" t="str">
        <f t="shared" si="5"/>
        <v/>
      </c>
      <c r="P277" s="4" t="str">
        <f t="shared" si="6"/>
        <v/>
      </c>
      <c r="Q277" s="6" t="str">
        <f>IF(ISERROR(SMALL(Events!$D$10:$D$550,G277))=TRUE,"",IF(COUNTIF($Q$5:Q276,SMALL(Events!$D$10:$D$550,G277))&gt;0,"",SMALL(Events!$D$10:$D$550,G277)))</f>
        <v/>
      </c>
      <c r="R277" s="4" t="str">
        <f t="shared" si="7"/>
        <v/>
      </c>
      <c r="S277" s="6"/>
      <c r="T277" s="6"/>
      <c r="U277" s="168" t="str">
        <f t="shared" si="8"/>
        <v/>
      </c>
    </row>
    <row r="278">
      <c r="A278" s="2">
        <v>273.0</v>
      </c>
      <c r="B278" s="154"/>
      <c r="C278" s="2"/>
      <c r="D278" s="2"/>
      <c r="E278" s="154"/>
      <c r="F278" s="155"/>
      <c r="G278" s="165">
        <v>273.0</v>
      </c>
      <c r="H278" s="6"/>
      <c r="I278" s="6"/>
      <c r="J278" s="88" t="str">
        <f t="shared" ref="J278:K278" si="549">IF(B278="","",IF(LEFT(B278,FIND("_",B278,1)-1)="battle","",IF(LEFT(B278,FIND("_",B278,1)-1)="cup","",IF(LEFT(B278,FIND("_",B278,1)-1)="rate","",VALUE(LEFT(B278,FIND("_",B278,1)-1))))))</f>
        <v/>
      </c>
      <c r="K278" s="88" t="str">
        <f t="shared" si="549"/>
        <v/>
      </c>
      <c r="L278" s="88" t="str">
        <f t="shared" ref="L278:M278" si="550">IF(D278="","",IF(LEFT(D278,FIND("_",D278,1)-1)="battle","",IF(LEFT(D278,FIND("_",D278,1)-1)="cup","",VALUE(LEFT(D278,FIND("_",D278,1)-1)))))</f>
        <v/>
      </c>
      <c r="M278" s="88" t="str">
        <f t="shared" si="550"/>
        <v/>
      </c>
      <c r="N278" s="6"/>
      <c r="O278" s="165" t="str">
        <f t="shared" si="5"/>
        <v/>
      </c>
      <c r="P278" s="4" t="str">
        <f t="shared" si="6"/>
        <v/>
      </c>
      <c r="Q278" s="6" t="str">
        <f>IF(ISERROR(SMALL(Events!$D$10:$D$550,G278))=TRUE,"",IF(COUNTIF($Q$5:Q277,SMALL(Events!$D$10:$D$550,G278))&gt;0,"",SMALL(Events!$D$10:$D$550,G278)))</f>
        <v/>
      </c>
      <c r="R278" s="4" t="str">
        <f t="shared" si="7"/>
        <v/>
      </c>
      <c r="S278" s="6"/>
      <c r="T278" s="6"/>
      <c r="U278" s="168" t="str">
        <f t="shared" si="8"/>
        <v/>
      </c>
    </row>
    <row r="279">
      <c r="A279" s="2">
        <v>274.0</v>
      </c>
      <c r="B279" s="154"/>
      <c r="C279" s="2"/>
      <c r="D279" s="2"/>
      <c r="E279" s="154"/>
      <c r="F279" s="155"/>
      <c r="G279" s="165">
        <v>274.0</v>
      </c>
      <c r="H279" s="6"/>
      <c r="I279" s="6"/>
      <c r="J279" s="88" t="str">
        <f t="shared" ref="J279:K279" si="551">IF(B279="","",IF(LEFT(B279,FIND("_",B279,1)-1)="battle","",IF(LEFT(B279,FIND("_",B279,1)-1)="cup","",IF(LEFT(B279,FIND("_",B279,1)-1)="rate","",VALUE(LEFT(B279,FIND("_",B279,1)-1))))))</f>
        <v/>
      </c>
      <c r="K279" s="88" t="str">
        <f t="shared" si="551"/>
        <v/>
      </c>
      <c r="L279" s="88" t="str">
        <f t="shared" ref="L279:M279" si="552">IF(D279="","",IF(LEFT(D279,FIND("_",D279,1)-1)="battle","",IF(LEFT(D279,FIND("_",D279,1)-1)="cup","",VALUE(LEFT(D279,FIND("_",D279,1)-1)))))</f>
        <v/>
      </c>
      <c r="M279" s="88" t="str">
        <f t="shared" si="552"/>
        <v/>
      </c>
      <c r="N279" s="6"/>
      <c r="O279" s="165" t="str">
        <f t="shared" si="5"/>
        <v/>
      </c>
      <c r="P279" s="4" t="str">
        <f t="shared" si="6"/>
        <v/>
      </c>
      <c r="Q279" s="6" t="str">
        <f>IF(ISERROR(SMALL(Events!$D$10:$D$550,G279))=TRUE,"",IF(COUNTIF($Q$5:Q278,SMALL(Events!$D$10:$D$550,G279))&gt;0,"",SMALL(Events!$D$10:$D$550,G279)))</f>
        <v/>
      </c>
      <c r="R279" s="4" t="str">
        <f t="shared" si="7"/>
        <v/>
      </c>
      <c r="S279" s="6"/>
      <c r="T279" s="6"/>
      <c r="U279" s="168" t="str">
        <f t="shared" si="8"/>
        <v/>
      </c>
    </row>
    <row r="280">
      <c r="A280" s="2">
        <v>275.0</v>
      </c>
      <c r="B280" s="154"/>
      <c r="C280" s="2"/>
      <c r="D280" s="2"/>
      <c r="E280" s="154"/>
      <c r="F280" s="155"/>
      <c r="G280" s="165">
        <v>275.0</v>
      </c>
      <c r="H280" s="6"/>
      <c r="I280" s="6"/>
      <c r="J280" s="88" t="str">
        <f t="shared" ref="J280:K280" si="553">IF(B280="","",IF(LEFT(B280,FIND("_",B280,1)-1)="battle","",IF(LEFT(B280,FIND("_",B280,1)-1)="cup","",IF(LEFT(B280,FIND("_",B280,1)-1)="rate","",VALUE(LEFT(B280,FIND("_",B280,1)-1))))))</f>
        <v/>
      </c>
      <c r="K280" s="88" t="str">
        <f t="shared" si="553"/>
        <v/>
      </c>
      <c r="L280" s="88" t="str">
        <f t="shared" ref="L280:M280" si="554">IF(D280="","",IF(LEFT(D280,FIND("_",D280,1)-1)="battle","",IF(LEFT(D280,FIND("_",D280,1)-1)="cup","",VALUE(LEFT(D280,FIND("_",D280,1)-1)))))</f>
        <v/>
      </c>
      <c r="M280" s="88" t="str">
        <f t="shared" si="554"/>
        <v/>
      </c>
      <c r="N280" s="6"/>
      <c r="O280" s="165" t="str">
        <f t="shared" si="5"/>
        <v/>
      </c>
      <c r="P280" s="4" t="str">
        <f t="shared" si="6"/>
        <v/>
      </c>
      <c r="Q280" s="6" t="str">
        <f>IF(ISERROR(SMALL(Events!$D$10:$D$550,G280))=TRUE,"",IF(COUNTIF($Q$5:Q279,SMALL(Events!$D$10:$D$550,G280))&gt;0,"",SMALL(Events!$D$10:$D$550,G280)))</f>
        <v/>
      </c>
      <c r="R280" s="4" t="str">
        <f t="shared" si="7"/>
        <v/>
      </c>
      <c r="S280" s="6"/>
      <c r="T280" s="6"/>
      <c r="U280" s="168" t="str">
        <f t="shared" si="8"/>
        <v/>
      </c>
    </row>
    <row r="281">
      <c r="A281" s="2">
        <v>276.0</v>
      </c>
      <c r="B281" s="154"/>
      <c r="C281" s="2"/>
      <c r="D281" s="2"/>
      <c r="E281" s="154"/>
      <c r="F281" s="155"/>
      <c r="G281" s="165">
        <v>276.0</v>
      </c>
      <c r="H281" s="6"/>
      <c r="I281" s="6"/>
      <c r="J281" s="88" t="str">
        <f t="shared" ref="J281:K281" si="555">IF(B281="","",IF(LEFT(B281,FIND("_",B281,1)-1)="battle","",IF(LEFT(B281,FIND("_",B281,1)-1)="cup","",IF(LEFT(B281,FIND("_",B281,1)-1)="rate","",VALUE(LEFT(B281,FIND("_",B281,1)-1))))))</f>
        <v/>
      </c>
      <c r="K281" s="88" t="str">
        <f t="shared" si="555"/>
        <v/>
      </c>
      <c r="L281" s="88" t="str">
        <f t="shared" ref="L281:M281" si="556">IF(D281="","",IF(LEFT(D281,FIND("_",D281,1)-1)="battle","",IF(LEFT(D281,FIND("_",D281,1)-1)="cup","",VALUE(LEFT(D281,FIND("_",D281,1)-1)))))</f>
        <v/>
      </c>
      <c r="M281" s="88" t="str">
        <f t="shared" si="556"/>
        <v/>
      </c>
      <c r="N281" s="6"/>
      <c r="O281" s="165" t="str">
        <f t="shared" si="5"/>
        <v/>
      </c>
      <c r="P281" s="4" t="str">
        <f t="shared" si="6"/>
        <v/>
      </c>
      <c r="Q281" s="6" t="str">
        <f>IF(ISERROR(SMALL(Events!$D$10:$D$550,G281))=TRUE,"",IF(COUNTIF($Q$5:Q280,SMALL(Events!$D$10:$D$550,G281))&gt;0,"",SMALL(Events!$D$10:$D$550,G281)))</f>
        <v/>
      </c>
      <c r="R281" s="4" t="str">
        <f t="shared" si="7"/>
        <v/>
      </c>
      <c r="S281" s="6"/>
      <c r="T281" s="6"/>
      <c r="U281" s="168" t="str">
        <f t="shared" si="8"/>
        <v/>
      </c>
    </row>
    <row r="282">
      <c r="A282" s="2">
        <v>277.0</v>
      </c>
      <c r="B282" s="154"/>
      <c r="C282" s="2"/>
      <c r="D282" s="2"/>
      <c r="E282" s="154"/>
      <c r="F282" s="155"/>
      <c r="G282" s="165">
        <v>277.0</v>
      </c>
      <c r="H282" s="6"/>
      <c r="I282" s="6"/>
      <c r="J282" s="88" t="str">
        <f t="shared" ref="J282:K282" si="557">IF(B282="","",IF(LEFT(B282,FIND("_",B282,1)-1)="battle","",IF(LEFT(B282,FIND("_",B282,1)-1)="cup","",IF(LEFT(B282,FIND("_",B282,1)-1)="rate","",VALUE(LEFT(B282,FIND("_",B282,1)-1))))))</f>
        <v/>
      </c>
      <c r="K282" s="88" t="str">
        <f t="shared" si="557"/>
        <v/>
      </c>
      <c r="L282" s="88" t="str">
        <f t="shared" ref="L282:M282" si="558">IF(D282="","",IF(LEFT(D282,FIND("_",D282,1)-1)="battle","",IF(LEFT(D282,FIND("_",D282,1)-1)="cup","",VALUE(LEFT(D282,FIND("_",D282,1)-1)))))</f>
        <v/>
      </c>
      <c r="M282" s="88" t="str">
        <f t="shared" si="558"/>
        <v/>
      </c>
      <c r="N282" s="6"/>
      <c r="O282" s="165" t="str">
        <f t="shared" si="5"/>
        <v/>
      </c>
      <c r="P282" s="4" t="str">
        <f t="shared" si="6"/>
        <v/>
      </c>
      <c r="Q282" s="6" t="str">
        <f>IF(ISERROR(SMALL(Events!$D$10:$D$550,G282))=TRUE,"",IF(COUNTIF($Q$5:Q281,SMALL(Events!$D$10:$D$550,G282))&gt;0,"",SMALL(Events!$D$10:$D$550,G282)))</f>
        <v/>
      </c>
      <c r="R282" s="4" t="str">
        <f t="shared" si="7"/>
        <v/>
      </c>
      <c r="S282" s="6"/>
      <c r="T282" s="6"/>
      <c r="U282" s="168" t="str">
        <f t="shared" si="8"/>
        <v/>
      </c>
    </row>
    <row r="283">
      <c r="A283" s="2">
        <v>278.0</v>
      </c>
      <c r="B283" s="154"/>
      <c r="C283" s="2"/>
      <c r="D283" s="2"/>
      <c r="E283" s="154"/>
      <c r="F283" s="155"/>
      <c r="G283" s="165">
        <v>278.0</v>
      </c>
      <c r="H283" s="6"/>
      <c r="I283" s="6"/>
      <c r="J283" s="88" t="str">
        <f t="shared" ref="J283:K283" si="559">IF(B283="","",IF(LEFT(B283,FIND("_",B283,1)-1)="battle","",IF(LEFT(B283,FIND("_",B283,1)-1)="cup","",IF(LEFT(B283,FIND("_",B283,1)-1)="rate","",VALUE(LEFT(B283,FIND("_",B283,1)-1))))))</f>
        <v/>
      </c>
      <c r="K283" s="88" t="str">
        <f t="shared" si="559"/>
        <v/>
      </c>
      <c r="L283" s="88" t="str">
        <f t="shared" ref="L283:M283" si="560">IF(D283="","",IF(LEFT(D283,FIND("_",D283,1)-1)="battle","",IF(LEFT(D283,FIND("_",D283,1)-1)="cup","",VALUE(LEFT(D283,FIND("_",D283,1)-1)))))</f>
        <v/>
      </c>
      <c r="M283" s="88" t="str">
        <f t="shared" si="560"/>
        <v/>
      </c>
      <c r="N283" s="6"/>
      <c r="O283" s="165" t="str">
        <f t="shared" si="5"/>
        <v/>
      </c>
      <c r="P283" s="4" t="str">
        <f t="shared" si="6"/>
        <v/>
      </c>
      <c r="Q283" s="6" t="str">
        <f>IF(ISERROR(SMALL(Events!$D$10:$D$550,G283))=TRUE,"",IF(COUNTIF($Q$5:Q282,SMALL(Events!$D$10:$D$550,G283))&gt;0,"",SMALL(Events!$D$10:$D$550,G283)))</f>
        <v/>
      </c>
      <c r="R283" s="4" t="str">
        <f t="shared" si="7"/>
        <v/>
      </c>
      <c r="S283" s="6"/>
      <c r="T283" s="6"/>
      <c r="U283" s="168" t="str">
        <f t="shared" si="8"/>
        <v/>
      </c>
    </row>
    <row r="284">
      <c r="A284" s="2">
        <v>279.0</v>
      </c>
      <c r="B284" s="154"/>
      <c r="C284" s="2"/>
      <c r="D284" s="2"/>
      <c r="E284" s="154"/>
      <c r="F284" s="155"/>
      <c r="G284" s="165">
        <v>279.0</v>
      </c>
      <c r="H284" s="6"/>
      <c r="I284" s="6"/>
      <c r="J284" s="88" t="str">
        <f t="shared" ref="J284:K284" si="561">IF(B284="","",IF(LEFT(B284,FIND("_",B284,1)-1)="battle","",IF(LEFT(B284,FIND("_",B284,1)-1)="cup","",IF(LEFT(B284,FIND("_",B284,1)-1)="rate","",VALUE(LEFT(B284,FIND("_",B284,1)-1))))))</f>
        <v/>
      </c>
      <c r="K284" s="88" t="str">
        <f t="shared" si="561"/>
        <v/>
      </c>
      <c r="L284" s="88" t="str">
        <f t="shared" ref="L284:M284" si="562">IF(D284="","",IF(LEFT(D284,FIND("_",D284,1)-1)="battle","",IF(LEFT(D284,FIND("_",D284,1)-1)="cup","",VALUE(LEFT(D284,FIND("_",D284,1)-1)))))</f>
        <v/>
      </c>
      <c r="M284" s="88" t="str">
        <f t="shared" si="562"/>
        <v/>
      </c>
      <c r="N284" s="6"/>
      <c r="O284" s="165" t="str">
        <f t="shared" si="5"/>
        <v/>
      </c>
      <c r="P284" s="4" t="str">
        <f t="shared" si="6"/>
        <v/>
      </c>
      <c r="Q284" s="6" t="str">
        <f>IF(ISERROR(SMALL(Events!$D$10:$D$550,G284))=TRUE,"",IF(COUNTIF($Q$5:Q283,SMALL(Events!$D$10:$D$550,G284))&gt;0,"",SMALL(Events!$D$10:$D$550,G284)))</f>
        <v/>
      </c>
      <c r="R284" s="4" t="str">
        <f t="shared" si="7"/>
        <v/>
      </c>
      <c r="S284" s="6"/>
      <c r="T284" s="6"/>
      <c r="U284" s="168" t="str">
        <f t="shared" si="8"/>
        <v/>
      </c>
    </row>
    <row r="285">
      <c r="A285" s="2">
        <v>280.0</v>
      </c>
      <c r="B285" s="154"/>
      <c r="C285" s="2"/>
      <c r="D285" s="2"/>
      <c r="E285" s="154"/>
      <c r="F285" s="155"/>
      <c r="G285" s="165">
        <v>280.0</v>
      </c>
      <c r="H285" s="6"/>
      <c r="I285" s="6"/>
      <c r="J285" s="88" t="str">
        <f t="shared" ref="J285:K285" si="563">IF(B285="","",IF(LEFT(B285,FIND("_",B285,1)-1)="battle","",IF(LEFT(B285,FIND("_",B285,1)-1)="cup","",IF(LEFT(B285,FIND("_",B285,1)-1)="rate","",VALUE(LEFT(B285,FIND("_",B285,1)-1))))))</f>
        <v/>
      </c>
      <c r="K285" s="88" t="str">
        <f t="shared" si="563"/>
        <v/>
      </c>
      <c r="L285" s="88" t="str">
        <f t="shared" ref="L285:M285" si="564">IF(D285="","",IF(LEFT(D285,FIND("_",D285,1)-1)="battle","",IF(LEFT(D285,FIND("_",D285,1)-1)="cup","",VALUE(LEFT(D285,FIND("_",D285,1)-1)))))</f>
        <v/>
      </c>
      <c r="M285" s="88" t="str">
        <f t="shared" si="564"/>
        <v/>
      </c>
      <c r="N285" s="6"/>
      <c r="O285" s="165" t="str">
        <f t="shared" si="5"/>
        <v/>
      </c>
      <c r="P285" s="4" t="str">
        <f t="shared" si="6"/>
        <v/>
      </c>
      <c r="Q285" s="6" t="str">
        <f>IF(ISERROR(SMALL(Events!$D$10:$D$550,G285))=TRUE,"",IF(COUNTIF($Q$5:Q284,SMALL(Events!$D$10:$D$550,G285))&gt;0,"",SMALL(Events!$D$10:$D$550,G285)))</f>
        <v/>
      </c>
      <c r="R285" s="4" t="str">
        <f t="shared" si="7"/>
        <v/>
      </c>
      <c r="S285" s="6"/>
      <c r="T285" s="6"/>
      <c r="U285" s="168" t="str">
        <f t="shared" si="8"/>
        <v/>
      </c>
    </row>
    <row r="286">
      <c r="A286" s="2">
        <v>281.0</v>
      </c>
      <c r="B286" s="154"/>
      <c r="C286" s="2"/>
      <c r="D286" s="2"/>
      <c r="E286" s="154"/>
      <c r="F286" s="155"/>
      <c r="G286" s="165">
        <v>281.0</v>
      </c>
      <c r="H286" s="6"/>
      <c r="I286" s="6"/>
      <c r="J286" s="88" t="str">
        <f t="shared" ref="J286:K286" si="565">IF(B286="","",IF(LEFT(B286,FIND("_",B286,1)-1)="battle","",IF(LEFT(B286,FIND("_",B286,1)-1)="cup","",IF(LEFT(B286,FIND("_",B286,1)-1)="rate","",VALUE(LEFT(B286,FIND("_",B286,1)-1))))))</f>
        <v/>
      </c>
      <c r="K286" s="88" t="str">
        <f t="shared" si="565"/>
        <v/>
      </c>
      <c r="L286" s="88" t="str">
        <f t="shared" ref="L286:M286" si="566">IF(D286="","",IF(LEFT(D286,FIND("_",D286,1)-1)="battle","",IF(LEFT(D286,FIND("_",D286,1)-1)="cup","",VALUE(LEFT(D286,FIND("_",D286,1)-1)))))</f>
        <v/>
      </c>
      <c r="M286" s="88" t="str">
        <f t="shared" si="566"/>
        <v/>
      </c>
      <c r="N286" s="6"/>
      <c r="O286" s="165" t="str">
        <f t="shared" si="5"/>
        <v/>
      </c>
      <c r="P286" s="4" t="str">
        <f t="shared" si="6"/>
        <v/>
      </c>
      <c r="Q286" s="6" t="str">
        <f>IF(ISERROR(SMALL(Events!$D$10:$D$550,G286))=TRUE,"",IF(COUNTIF($Q$5:Q285,SMALL(Events!$D$10:$D$550,G286))&gt;0,"",SMALL(Events!$D$10:$D$550,G286)))</f>
        <v/>
      </c>
      <c r="R286" s="4" t="str">
        <f t="shared" si="7"/>
        <v/>
      </c>
      <c r="S286" s="6"/>
      <c r="T286" s="6"/>
      <c r="U286" s="168" t="str">
        <f t="shared" si="8"/>
        <v/>
      </c>
    </row>
    <row r="287">
      <c r="A287" s="2">
        <v>282.0</v>
      </c>
      <c r="B287" s="154"/>
      <c r="C287" s="2"/>
      <c r="D287" s="2"/>
      <c r="E287" s="154"/>
      <c r="F287" s="155"/>
      <c r="G287" s="165">
        <v>282.0</v>
      </c>
      <c r="H287" s="6"/>
      <c r="I287" s="6"/>
      <c r="J287" s="88" t="str">
        <f t="shared" ref="J287:K287" si="567">IF(B287="","",IF(LEFT(B287,FIND("_",B287,1)-1)="battle","",IF(LEFT(B287,FIND("_",B287,1)-1)="cup","",IF(LEFT(B287,FIND("_",B287,1)-1)="rate","",VALUE(LEFT(B287,FIND("_",B287,1)-1))))))</f>
        <v/>
      </c>
      <c r="K287" s="88" t="str">
        <f t="shared" si="567"/>
        <v/>
      </c>
      <c r="L287" s="88" t="str">
        <f t="shared" ref="L287:M287" si="568">IF(D287="","",IF(LEFT(D287,FIND("_",D287,1)-1)="battle","",IF(LEFT(D287,FIND("_",D287,1)-1)="cup","",VALUE(LEFT(D287,FIND("_",D287,1)-1)))))</f>
        <v/>
      </c>
      <c r="M287" s="88" t="str">
        <f t="shared" si="568"/>
        <v/>
      </c>
      <c r="N287" s="6"/>
      <c r="O287" s="165" t="str">
        <f t="shared" si="5"/>
        <v/>
      </c>
      <c r="P287" s="4" t="str">
        <f t="shared" si="6"/>
        <v/>
      </c>
      <c r="Q287" s="6" t="str">
        <f>IF(ISERROR(SMALL(Events!$D$10:$D$550,G287))=TRUE,"",IF(COUNTIF($Q$5:Q286,SMALL(Events!$D$10:$D$550,G287))&gt;0,"",SMALL(Events!$D$10:$D$550,G287)))</f>
        <v/>
      </c>
      <c r="R287" s="4" t="str">
        <f t="shared" si="7"/>
        <v/>
      </c>
      <c r="S287" s="6"/>
      <c r="T287" s="6"/>
      <c r="U287" s="168" t="str">
        <f t="shared" si="8"/>
        <v/>
      </c>
    </row>
    <row r="288">
      <c r="A288" s="2">
        <v>283.0</v>
      </c>
      <c r="B288" s="154"/>
      <c r="C288" s="2"/>
      <c r="D288" s="2"/>
      <c r="E288" s="154"/>
      <c r="F288" s="155"/>
      <c r="G288" s="165">
        <v>283.0</v>
      </c>
      <c r="H288" s="6"/>
      <c r="I288" s="6"/>
      <c r="J288" s="88" t="str">
        <f t="shared" ref="J288:K288" si="569">IF(B288="","",IF(LEFT(B288,FIND("_",B288,1)-1)="battle","",IF(LEFT(B288,FIND("_",B288,1)-1)="cup","",IF(LEFT(B288,FIND("_",B288,1)-1)="rate","",VALUE(LEFT(B288,FIND("_",B288,1)-1))))))</f>
        <v/>
      </c>
      <c r="K288" s="88" t="str">
        <f t="shared" si="569"/>
        <v/>
      </c>
      <c r="L288" s="88" t="str">
        <f t="shared" ref="L288:M288" si="570">IF(D288="","",IF(LEFT(D288,FIND("_",D288,1)-1)="battle","",IF(LEFT(D288,FIND("_",D288,1)-1)="cup","",VALUE(LEFT(D288,FIND("_",D288,1)-1)))))</f>
        <v/>
      </c>
      <c r="M288" s="88" t="str">
        <f t="shared" si="570"/>
        <v/>
      </c>
      <c r="N288" s="6"/>
      <c r="O288" s="165" t="str">
        <f t="shared" si="5"/>
        <v/>
      </c>
      <c r="P288" s="4" t="str">
        <f t="shared" si="6"/>
        <v/>
      </c>
      <c r="Q288" s="6" t="str">
        <f>IF(ISERROR(SMALL(Events!$D$10:$D$550,G288))=TRUE,"",IF(COUNTIF($Q$5:Q287,SMALL(Events!$D$10:$D$550,G288))&gt;0,"",SMALL(Events!$D$10:$D$550,G288)))</f>
        <v/>
      </c>
      <c r="R288" s="4" t="str">
        <f t="shared" si="7"/>
        <v/>
      </c>
      <c r="S288" s="6"/>
      <c r="T288" s="6"/>
      <c r="U288" s="168" t="str">
        <f t="shared" si="8"/>
        <v/>
      </c>
    </row>
    <row r="289">
      <c r="A289" s="2">
        <v>284.0</v>
      </c>
      <c r="B289" s="154"/>
      <c r="C289" s="2"/>
      <c r="D289" s="2"/>
      <c r="E289" s="154"/>
      <c r="F289" s="155"/>
      <c r="G289" s="165">
        <v>284.0</v>
      </c>
      <c r="H289" s="6"/>
      <c r="I289" s="6"/>
      <c r="J289" s="88" t="str">
        <f t="shared" ref="J289:K289" si="571">IF(B289="","",IF(LEFT(B289,FIND("_",B289,1)-1)="battle","",IF(LEFT(B289,FIND("_",B289,1)-1)="cup","",IF(LEFT(B289,FIND("_",B289,1)-1)="rate","",VALUE(LEFT(B289,FIND("_",B289,1)-1))))))</f>
        <v/>
      </c>
      <c r="K289" s="88" t="str">
        <f t="shared" si="571"/>
        <v/>
      </c>
      <c r="L289" s="88" t="str">
        <f t="shared" ref="L289:M289" si="572">IF(D289="","",IF(LEFT(D289,FIND("_",D289,1)-1)="battle","",IF(LEFT(D289,FIND("_",D289,1)-1)="cup","",VALUE(LEFT(D289,FIND("_",D289,1)-1)))))</f>
        <v/>
      </c>
      <c r="M289" s="88" t="str">
        <f t="shared" si="572"/>
        <v/>
      </c>
      <c r="N289" s="6"/>
      <c r="O289" s="165" t="str">
        <f t="shared" si="5"/>
        <v/>
      </c>
      <c r="P289" s="4" t="str">
        <f t="shared" si="6"/>
        <v/>
      </c>
      <c r="Q289" s="6" t="str">
        <f>IF(ISERROR(SMALL(Events!$D$10:$D$550,G289))=TRUE,"",IF(COUNTIF($Q$5:Q288,SMALL(Events!$D$10:$D$550,G289))&gt;0,"",SMALL(Events!$D$10:$D$550,G289)))</f>
        <v/>
      </c>
      <c r="R289" s="4" t="str">
        <f t="shared" si="7"/>
        <v/>
      </c>
      <c r="S289" s="6"/>
      <c r="T289" s="6"/>
      <c r="U289" s="168" t="str">
        <f t="shared" si="8"/>
        <v/>
      </c>
    </row>
    <row r="290">
      <c r="A290" s="2">
        <v>285.0</v>
      </c>
      <c r="B290" s="154"/>
      <c r="C290" s="2"/>
      <c r="D290" s="2"/>
      <c r="E290" s="154"/>
      <c r="F290" s="155"/>
      <c r="G290" s="165">
        <v>285.0</v>
      </c>
      <c r="H290" s="6"/>
      <c r="I290" s="6"/>
      <c r="J290" s="88" t="str">
        <f t="shared" ref="J290:K290" si="573">IF(B290="","",IF(LEFT(B290,FIND("_",B290,1)-1)="battle","",IF(LEFT(B290,FIND("_",B290,1)-1)="cup","",IF(LEFT(B290,FIND("_",B290,1)-1)="rate","",VALUE(LEFT(B290,FIND("_",B290,1)-1))))))</f>
        <v/>
      </c>
      <c r="K290" s="88" t="str">
        <f t="shared" si="573"/>
        <v/>
      </c>
      <c r="L290" s="88" t="str">
        <f t="shared" ref="L290:M290" si="574">IF(D290="","",IF(LEFT(D290,FIND("_",D290,1)-1)="battle","",IF(LEFT(D290,FIND("_",D290,1)-1)="cup","",VALUE(LEFT(D290,FIND("_",D290,1)-1)))))</f>
        <v/>
      </c>
      <c r="M290" s="88" t="str">
        <f t="shared" si="574"/>
        <v/>
      </c>
      <c r="N290" s="6"/>
      <c r="O290" s="165" t="str">
        <f t="shared" si="5"/>
        <v/>
      </c>
      <c r="P290" s="4" t="str">
        <f t="shared" si="6"/>
        <v/>
      </c>
      <c r="Q290" s="6" t="str">
        <f>IF(ISERROR(SMALL(Events!$D$10:$D$550,G290))=TRUE,"",IF(COUNTIF($Q$5:Q289,SMALL(Events!$D$10:$D$550,G290))&gt;0,"",SMALL(Events!$D$10:$D$550,G290)))</f>
        <v/>
      </c>
      <c r="R290" s="4" t="str">
        <f t="shared" si="7"/>
        <v/>
      </c>
      <c r="S290" s="6"/>
      <c r="T290" s="6"/>
      <c r="U290" s="168" t="str">
        <f t="shared" si="8"/>
        <v/>
      </c>
    </row>
    <row r="291">
      <c r="A291" s="2">
        <v>286.0</v>
      </c>
      <c r="B291" s="154"/>
      <c r="C291" s="2"/>
      <c r="D291" s="2"/>
      <c r="E291" s="154"/>
      <c r="F291" s="155"/>
      <c r="G291" s="165">
        <v>286.0</v>
      </c>
      <c r="H291" s="6"/>
      <c r="I291" s="6"/>
      <c r="J291" s="88" t="str">
        <f t="shared" ref="J291:K291" si="575">IF(B291="","",IF(LEFT(B291,FIND("_",B291,1)-1)="battle","",IF(LEFT(B291,FIND("_",B291,1)-1)="cup","",IF(LEFT(B291,FIND("_",B291,1)-1)="rate","",VALUE(LEFT(B291,FIND("_",B291,1)-1))))))</f>
        <v/>
      </c>
      <c r="K291" s="88" t="str">
        <f t="shared" si="575"/>
        <v/>
      </c>
      <c r="L291" s="88" t="str">
        <f t="shared" ref="L291:M291" si="576">IF(D291="","",IF(LEFT(D291,FIND("_",D291,1)-1)="battle","",IF(LEFT(D291,FIND("_",D291,1)-1)="cup","",VALUE(LEFT(D291,FIND("_",D291,1)-1)))))</f>
        <v/>
      </c>
      <c r="M291" s="88" t="str">
        <f t="shared" si="576"/>
        <v/>
      </c>
      <c r="N291" s="6"/>
      <c r="O291" s="165" t="str">
        <f t="shared" si="5"/>
        <v/>
      </c>
      <c r="P291" s="4" t="str">
        <f t="shared" si="6"/>
        <v/>
      </c>
      <c r="Q291" s="6" t="str">
        <f>IF(ISERROR(SMALL(Events!$D$10:$D$550,G291))=TRUE,"",IF(COUNTIF($Q$5:Q290,SMALL(Events!$D$10:$D$550,G291))&gt;0,"",SMALL(Events!$D$10:$D$550,G291)))</f>
        <v/>
      </c>
      <c r="R291" s="4" t="str">
        <f t="shared" si="7"/>
        <v/>
      </c>
      <c r="S291" s="6"/>
      <c r="T291" s="6"/>
      <c r="U291" s="168" t="str">
        <f t="shared" si="8"/>
        <v/>
      </c>
    </row>
    <row r="292">
      <c r="A292" s="2">
        <v>287.0</v>
      </c>
      <c r="B292" s="154"/>
      <c r="C292" s="2"/>
      <c r="D292" s="2"/>
      <c r="E292" s="154"/>
      <c r="F292" s="155"/>
      <c r="G292" s="165">
        <v>287.0</v>
      </c>
      <c r="H292" s="6"/>
      <c r="I292" s="6"/>
      <c r="J292" s="88" t="str">
        <f t="shared" ref="J292:K292" si="577">IF(B292="","",IF(LEFT(B292,FIND("_",B292,1)-1)="battle","",IF(LEFT(B292,FIND("_",B292,1)-1)="cup","",IF(LEFT(B292,FIND("_",B292,1)-1)="rate","",VALUE(LEFT(B292,FIND("_",B292,1)-1))))))</f>
        <v/>
      </c>
      <c r="K292" s="88" t="str">
        <f t="shared" si="577"/>
        <v/>
      </c>
      <c r="L292" s="88" t="str">
        <f t="shared" ref="L292:M292" si="578">IF(D292="","",IF(LEFT(D292,FIND("_",D292,1)-1)="battle","",IF(LEFT(D292,FIND("_",D292,1)-1)="cup","",VALUE(LEFT(D292,FIND("_",D292,1)-1)))))</f>
        <v/>
      </c>
      <c r="M292" s="88" t="str">
        <f t="shared" si="578"/>
        <v/>
      </c>
      <c r="N292" s="6"/>
      <c r="O292" s="165" t="str">
        <f t="shared" si="5"/>
        <v/>
      </c>
      <c r="P292" s="4" t="str">
        <f t="shared" si="6"/>
        <v/>
      </c>
      <c r="Q292" s="6" t="str">
        <f>IF(ISERROR(SMALL(Events!$D$10:$D$550,G292))=TRUE,"",IF(COUNTIF($Q$5:Q291,SMALL(Events!$D$10:$D$550,G292))&gt;0,"",SMALL(Events!$D$10:$D$550,G292)))</f>
        <v/>
      </c>
      <c r="R292" s="4" t="str">
        <f t="shared" si="7"/>
        <v/>
      </c>
      <c r="S292" s="6"/>
      <c r="T292" s="6"/>
      <c r="U292" s="168" t="str">
        <f t="shared" si="8"/>
        <v/>
      </c>
    </row>
    <row r="293">
      <c r="A293" s="2">
        <v>288.0</v>
      </c>
      <c r="B293" s="154"/>
      <c r="C293" s="2"/>
      <c r="D293" s="2"/>
      <c r="E293" s="154"/>
      <c r="F293" s="155"/>
      <c r="G293" s="165">
        <v>288.0</v>
      </c>
      <c r="H293" s="6"/>
      <c r="I293" s="6"/>
      <c r="J293" s="88" t="str">
        <f t="shared" ref="J293:K293" si="579">IF(B293="","",IF(LEFT(B293,FIND("_",B293,1)-1)="battle","",IF(LEFT(B293,FIND("_",B293,1)-1)="cup","",IF(LEFT(B293,FIND("_",B293,1)-1)="rate","",VALUE(LEFT(B293,FIND("_",B293,1)-1))))))</f>
        <v/>
      </c>
      <c r="K293" s="88" t="str">
        <f t="shared" si="579"/>
        <v/>
      </c>
      <c r="L293" s="88" t="str">
        <f t="shared" ref="L293:M293" si="580">IF(D293="","",IF(LEFT(D293,FIND("_",D293,1)-1)="battle","",IF(LEFT(D293,FIND("_",D293,1)-1)="cup","",VALUE(LEFT(D293,FIND("_",D293,1)-1)))))</f>
        <v/>
      </c>
      <c r="M293" s="88" t="str">
        <f t="shared" si="580"/>
        <v/>
      </c>
      <c r="N293" s="6"/>
      <c r="O293" s="165" t="str">
        <f t="shared" si="5"/>
        <v/>
      </c>
      <c r="P293" s="4" t="str">
        <f t="shared" si="6"/>
        <v/>
      </c>
      <c r="Q293" s="6" t="str">
        <f>IF(ISERROR(SMALL(Events!$D$10:$D$550,G293))=TRUE,"",IF(COUNTIF($Q$5:Q292,SMALL(Events!$D$10:$D$550,G293))&gt;0,"",SMALL(Events!$D$10:$D$550,G293)))</f>
        <v/>
      </c>
      <c r="R293" s="4" t="str">
        <f t="shared" si="7"/>
        <v/>
      </c>
      <c r="S293" s="6"/>
      <c r="T293" s="6"/>
      <c r="U293" s="168" t="str">
        <f t="shared" si="8"/>
        <v/>
      </c>
    </row>
    <row r="294">
      <c r="A294" s="2">
        <v>289.0</v>
      </c>
      <c r="B294" s="154"/>
      <c r="C294" s="2"/>
      <c r="D294" s="2"/>
      <c r="E294" s="154"/>
      <c r="F294" s="155"/>
      <c r="G294" s="165">
        <v>289.0</v>
      </c>
      <c r="H294" s="6"/>
      <c r="I294" s="6"/>
      <c r="J294" s="88" t="str">
        <f t="shared" ref="J294:K294" si="581">IF(B294="","",IF(LEFT(B294,FIND("_",B294,1)-1)="battle","",IF(LEFT(B294,FIND("_",B294,1)-1)="cup","",IF(LEFT(B294,FIND("_",B294,1)-1)="rate","",VALUE(LEFT(B294,FIND("_",B294,1)-1))))))</f>
        <v/>
      </c>
      <c r="K294" s="88" t="str">
        <f t="shared" si="581"/>
        <v/>
      </c>
      <c r="L294" s="88" t="str">
        <f t="shared" ref="L294:M294" si="582">IF(D294="","",IF(LEFT(D294,FIND("_",D294,1)-1)="battle","",IF(LEFT(D294,FIND("_",D294,1)-1)="cup","",VALUE(LEFT(D294,FIND("_",D294,1)-1)))))</f>
        <v/>
      </c>
      <c r="M294" s="88" t="str">
        <f t="shared" si="582"/>
        <v/>
      </c>
      <c r="N294" s="6"/>
      <c r="O294" s="165" t="str">
        <f t="shared" si="5"/>
        <v/>
      </c>
      <c r="P294" s="4" t="str">
        <f t="shared" si="6"/>
        <v/>
      </c>
      <c r="Q294" s="6" t="str">
        <f>IF(ISERROR(SMALL(Events!$D$10:$D$550,G294))=TRUE,"",IF(COUNTIF($Q$5:Q293,SMALL(Events!$D$10:$D$550,G294))&gt;0,"",SMALL(Events!$D$10:$D$550,G294)))</f>
        <v/>
      </c>
      <c r="R294" s="4" t="str">
        <f t="shared" si="7"/>
        <v/>
      </c>
      <c r="S294" s="6"/>
      <c r="T294" s="6"/>
      <c r="U294" s="168" t="str">
        <f t="shared" si="8"/>
        <v/>
      </c>
    </row>
    <row r="295">
      <c r="A295" s="2">
        <v>290.0</v>
      </c>
      <c r="B295" s="154"/>
      <c r="C295" s="2"/>
      <c r="D295" s="2"/>
      <c r="E295" s="154"/>
      <c r="F295" s="155"/>
      <c r="G295" s="165">
        <v>290.0</v>
      </c>
      <c r="H295" s="6"/>
      <c r="I295" s="6"/>
      <c r="J295" s="88" t="str">
        <f t="shared" ref="J295:K295" si="583">IF(B295="","",IF(LEFT(B295,FIND("_",B295,1)-1)="battle","",IF(LEFT(B295,FIND("_",B295,1)-1)="cup","",IF(LEFT(B295,FIND("_",B295,1)-1)="rate","",VALUE(LEFT(B295,FIND("_",B295,1)-1))))))</f>
        <v/>
      </c>
      <c r="K295" s="88" t="str">
        <f t="shared" si="583"/>
        <v/>
      </c>
      <c r="L295" s="88" t="str">
        <f t="shared" ref="L295:M295" si="584">IF(D295="","",IF(LEFT(D295,FIND("_",D295,1)-1)="battle","",IF(LEFT(D295,FIND("_",D295,1)-1)="cup","",VALUE(LEFT(D295,FIND("_",D295,1)-1)))))</f>
        <v/>
      </c>
      <c r="M295" s="88" t="str">
        <f t="shared" si="584"/>
        <v/>
      </c>
      <c r="N295" s="6"/>
      <c r="O295" s="165" t="str">
        <f t="shared" si="5"/>
        <v/>
      </c>
      <c r="P295" s="4" t="str">
        <f t="shared" si="6"/>
        <v/>
      </c>
      <c r="Q295" s="6" t="str">
        <f>IF(ISERROR(SMALL(Events!$D$10:$D$550,G295))=TRUE,"",IF(COUNTIF($Q$5:Q294,SMALL(Events!$D$10:$D$550,G295))&gt;0,"",SMALL(Events!$D$10:$D$550,G295)))</f>
        <v/>
      </c>
      <c r="R295" s="4" t="str">
        <f t="shared" si="7"/>
        <v/>
      </c>
      <c r="S295" s="6"/>
      <c r="T295" s="6"/>
      <c r="U295" s="168" t="str">
        <f t="shared" si="8"/>
        <v/>
      </c>
    </row>
    <row r="296">
      <c r="A296" s="2">
        <v>291.0</v>
      </c>
      <c r="B296" s="154"/>
      <c r="C296" s="2"/>
      <c r="D296" s="2"/>
      <c r="E296" s="154"/>
      <c r="F296" s="155"/>
      <c r="G296" s="165">
        <v>291.0</v>
      </c>
      <c r="H296" s="6"/>
      <c r="I296" s="6"/>
      <c r="J296" s="88" t="str">
        <f t="shared" ref="J296:K296" si="585">IF(B296="","",IF(LEFT(B296,FIND("_",B296,1)-1)="battle","",IF(LEFT(B296,FIND("_",B296,1)-1)="cup","",IF(LEFT(B296,FIND("_",B296,1)-1)="rate","",VALUE(LEFT(B296,FIND("_",B296,1)-1))))))</f>
        <v/>
      </c>
      <c r="K296" s="88" t="str">
        <f t="shared" si="585"/>
        <v/>
      </c>
      <c r="L296" s="88" t="str">
        <f t="shared" ref="L296:M296" si="586">IF(D296="","",IF(LEFT(D296,FIND("_",D296,1)-1)="battle","",IF(LEFT(D296,FIND("_",D296,1)-1)="cup","",VALUE(LEFT(D296,FIND("_",D296,1)-1)))))</f>
        <v/>
      </c>
      <c r="M296" s="88" t="str">
        <f t="shared" si="586"/>
        <v/>
      </c>
      <c r="N296" s="6"/>
      <c r="O296" s="165" t="str">
        <f t="shared" si="5"/>
        <v/>
      </c>
      <c r="P296" s="4" t="str">
        <f t="shared" si="6"/>
        <v/>
      </c>
      <c r="Q296" s="6" t="str">
        <f>IF(ISERROR(SMALL(Events!$D$10:$D$550,G296))=TRUE,"",IF(COUNTIF($Q$5:Q295,SMALL(Events!$D$10:$D$550,G296))&gt;0,"",SMALL(Events!$D$10:$D$550,G296)))</f>
        <v/>
      </c>
      <c r="R296" s="4" t="str">
        <f t="shared" si="7"/>
        <v/>
      </c>
      <c r="S296" s="6"/>
      <c r="T296" s="6"/>
      <c r="U296" s="168" t="str">
        <f t="shared" si="8"/>
        <v/>
      </c>
    </row>
    <row r="297">
      <c r="A297" s="2">
        <v>292.0</v>
      </c>
      <c r="B297" s="154"/>
      <c r="C297" s="2"/>
      <c r="D297" s="2"/>
      <c r="E297" s="154"/>
      <c r="F297" s="155"/>
      <c r="G297" s="165">
        <v>292.0</v>
      </c>
      <c r="H297" s="6"/>
      <c r="I297" s="6"/>
      <c r="J297" s="88" t="str">
        <f t="shared" ref="J297:K297" si="587">IF(B297="","",IF(LEFT(B297,FIND("_",B297,1)-1)="battle","",IF(LEFT(B297,FIND("_",B297,1)-1)="cup","",IF(LEFT(B297,FIND("_",B297,1)-1)="rate","",VALUE(LEFT(B297,FIND("_",B297,1)-1))))))</f>
        <v/>
      </c>
      <c r="K297" s="88" t="str">
        <f t="shared" si="587"/>
        <v/>
      </c>
      <c r="L297" s="88" t="str">
        <f t="shared" ref="L297:M297" si="588">IF(D297="","",IF(LEFT(D297,FIND("_",D297,1)-1)="battle","",IF(LEFT(D297,FIND("_",D297,1)-1)="cup","",VALUE(LEFT(D297,FIND("_",D297,1)-1)))))</f>
        <v/>
      </c>
      <c r="M297" s="88" t="str">
        <f t="shared" si="588"/>
        <v/>
      </c>
      <c r="N297" s="6"/>
      <c r="O297" s="165" t="str">
        <f t="shared" si="5"/>
        <v/>
      </c>
      <c r="P297" s="4" t="str">
        <f t="shared" si="6"/>
        <v/>
      </c>
      <c r="Q297" s="6" t="str">
        <f>IF(ISERROR(SMALL(Events!$D$10:$D$550,G297))=TRUE,"",IF(COUNTIF($Q$5:Q296,SMALL(Events!$D$10:$D$550,G297))&gt;0,"",SMALL(Events!$D$10:$D$550,G297)))</f>
        <v/>
      </c>
      <c r="R297" s="4" t="str">
        <f t="shared" si="7"/>
        <v/>
      </c>
      <c r="S297" s="6"/>
      <c r="T297" s="6"/>
      <c r="U297" s="168" t="str">
        <f t="shared" si="8"/>
        <v/>
      </c>
    </row>
    <row r="298">
      <c r="A298" s="2">
        <v>293.0</v>
      </c>
      <c r="B298" s="154"/>
      <c r="C298" s="2"/>
      <c r="D298" s="2"/>
      <c r="E298" s="154"/>
      <c r="F298" s="155"/>
      <c r="G298" s="165">
        <v>293.0</v>
      </c>
      <c r="H298" s="6"/>
      <c r="I298" s="6"/>
      <c r="J298" s="88" t="str">
        <f t="shared" ref="J298:K298" si="589">IF(B298="","",IF(LEFT(B298,FIND("_",B298,1)-1)="battle","",IF(LEFT(B298,FIND("_",B298,1)-1)="cup","",IF(LEFT(B298,FIND("_",B298,1)-1)="rate","",VALUE(LEFT(B298,FIND("_",B298,1)-1))))))</f>
        <v/>
      </c>
      <c r="K298" s="88" t="str">
        <f t="shared" si="589"/>
        <v/>
      </c>
      <c r="L298" s="88" t="str">
        <f t="shared" ref="L298:M298" si="590">IF(D298="","",IF(LEFT(D298,FIND("_",D298,1)-1)="battle","",IF(LEFT(D298,FIND("_",D298,1)-1)="cup","",VALUE(LEFT(D298,FIND("_",D298,1)-1)))))</f>
        <v/>
      </c>
      <c r="M298" s="88" t="str">
        <f t="shared" si="590"/>
        <v/>
      </c>
      <c r="N298" s="6"/>
      <c r="O298" s="165" t="str">
        <f t="shared" si="5"/>
        <v/>
      </c>
      <c r="P298" s="4" t="str">
        <f t="shared" si="6"/>
        <v/>
      </c>
      <c r="Q298" s="6" t="str">
        <f>IF(ISERROR(SMALL(Events!$D$10:$D$550,G298))=TRUE,"",IF(COUNTIF($Q$5:Q297,SMALL(Events!$D$10:$D$550,G298))&gt;0,"",SMALL(Events!$D$10:$D$550,G298)))</f>
        <v/>
      </c>
      <c r="R298" s="4" t="str">
        <f t="shared" si="7"/>
        <v/>
      </c>
      <c r="S298" s="6"/>
      <c r="T298" s="6"/>
      <c r="U298" s="168" t="str">
        <f t="shared" si="8"/>
        <v/>
      </c>
    </row>
    <row r="299">
      <c r="A299" s="2">
        <v>294.0</v>
      </c>
      <c r="B299" s="154"/>
      <c r="C299" s="2"/>
      <c r="D299" s="2"/>
      <c r="E299" s="154"/>
      <c r="F299" s="155"/>
      <c r="G299" s="165">
        <v>294.0</v>
      </c>
      <c r="H299" s="6"/>
      <c r="I299" s="6"/>
      <c r="J299" s="88" t="str">
        <f t="shared" ref="J299:K299" si="591">IF(B299="","",IF(LEFT(B299,FIND("_",B299,1)-1)="battle","",IF(LEFT(B299,FIND("_",B299,1)-1)="cup","",IF(LEFT(B299,FIND("_",B299,1)-1)="rate","",VALUE(LEFT(B299,FIND("_",B299,1)-1))))))</f>
        <v/>
      </c>
      <c r="K299" s="88" t="str">
        <f t="shared" si="591"/>
        <v/>
      </c>
      <c r="L299" s="88" t="str">
        <f t="shared" ref="L299:M299" si="592">IF(D299="","",IF(LEFT(D299,FIND("_",D299,1)-1)="battle","",IF(LEFT(D299,FIND("_",D299,1)-1)="cup","",VALUE(LEFT(D299,FIND("_",D299,1)-1)))))</f>
        <v/>
      </c>
      <c r="M299" s="88" t="str">
        <f t="shared" si="592"/>
        <v/>
      </c>
      <c r="N299" s="6"/>
      <c r="O299" s="165" t="str">
        <f t="shared" si="5"/>
        <v/>
      </c>
      <c r="P299" s="4" t="str">
        <f t="shared" si="6"/>
        <v/>
      </c>
      <c r="Q299" s="6" t="str">
        <f>IF(ISERROR(SMALL(Events!$D$10:$D$550,G299))=TRUE,"",IF(COUNTIF($Q$5:Q298,SMALL(Events!$D$10:$D$550,G299))&gt;0,"",SMALL(Events!$D$10:$D$550,G299)))</f>
        <v/>
      </c>
      <c r="R299" s="4" t="str">
        <f t="shared" si="7"/>
        <v/>
      </c>
      <c r="S299" s="6"/>
      <c r="T299" s="6"/>
      <c r="U299" s="168" t="str">
        <f t="shared" si="8"/>
        <v/>
      </c>
    </row>
    <row r="300">
      <c r="A300" s="2">
        <v>295.0</v>
      </c>
      <c r="B300" s="154"/>
      <c r="C300" s="2"/>
      <c r="D300" s="2"/>
      <c r="E300" s="154"/>
      <c r="F300" s="155"/>
      <c r="G300" s="165">
        <v>295.0</v>
      </c>
      <c r="H300" s="6"/>
      <c r="I300" s="6"/>
      <c r="J300" s="88" t="str">
        <f t="shared" ref="J300:K300" si="593">IF(B300="","",IF(LEFT(B300,FIND("_",B300,1)-1)="battle","",IF(LEFT(B300,FIND("_",B300,1)-1)="cup","",IF(LEFT(B300,FIND("_",B300,1)-1)="rate","",VALUE(LEFT(B300,FIND("_",B300,1)-1))))))</f>
        <v/>
      </c>
      <c r="K300" s="88" t="str">
        <f t="shared" si="593"/>
        <v/>
      </c>
      <c r="L300" s="88" t="str">
        <f t="shared" ref="L300:M300" si="594">IF(D300="","",IF(LEFT(D300,FIND("_",D300,1)-1)="battle","",IF(LEFT(D300,FIND("_",D300,1)-1)="cup","",VALUE(LEFT(D300,FIND("_",D300,1)-1)))))</f>
        <v/>
      </c>
      <c r="M300" s="88" t="str">
        <f t="shared" si="594"/>
        <v/>
      </c>
      <c r="N300" s="6"/>
      <c r="O300" s="165" t="str">
        <f t="shared" si="5"/>
        <v/>
      </c>
      <c r="P300" s="4" t="str">
        <f t="shared" si="6"/>
        <v/>
      </c>
      <c r="Q300" s="6" t="str">
        <f>IF(ISERROR(SMALL(Events!$D$10:$D$550,G300))=TRUE,"",IF(COUNTIF($Q$5:Q299,SMALL(Events!$D$10:$D$550,G300))&gt;0,"",SMALL(Events!$D$10:$D$550,G300)))</f>
        <v/>
      </c>
      <c r="R300" s="4" t="str">
        <f t="shared" si="7"/>
        <v/>
      </c>
      <c r="S300" s="6"/>
      <c r="T300" s="6"/>
      <c r="U300" s="168" t="str">
        <f t="shared" si="8"/>
        <v/>
      </c>
    </row>
    <row r="301">
      <c r="A301" s="2">
        <v>296.0</v>
      </c>
      <c r="B301" s="154"/>
      <c r="C301" s="2"/>
      <c r="D301" s="2"/>
      <c r="E301" s="154"/>
      <c r="F301" s="155"/>
      <c r="G301" s="165">
        <v>296.0</v>
      </c>
      <c r="H301" s="6"/>
      <c r="I301" s="6"/>
      <c r="J301" s="88" t="str">
        <f t="shared" ref="J301:K301" si="595">IF(B301="","",IF(LEFT(B301,FIND("_",B301,1)-1)="battle","",IF(LEFT(B301,FIND("_",B301,1)-1)="cup","",IF(LEFT(B301,FIND("_",B301,1)-1)="rate","",VALUE(LEFT(B301,FIND("_",B301,1)-1))))))</f>
        <v/>
      </c>
      <c r="K301" s="88" t="str">
        <f t="shared" si="595"/>
        <v/>
      </c>
      <c r="L301" s="88" t="str">
        <f t="shared" ref="L301:M301" si="596">IF(D301="","",IF(LEFT(D301,FIND("_",D301,1)-1)="battle","",IF(LEFT(D301,FIND("_",D301,1)-1)="cup","",VALUE(LEFT(D301,FIND("_",D301,1)-1)))))</f>
        <v/>
      </c>
      <c r="M301" s="88" t="str">
        <f t="shared" si="596"/>
        <v/>
      </c>
      <c r="N301" s="6"/>
      <c r="O301" s="165" t="str">
        <f t="shared" si="5"/>
        <v/>
      </c>
      <c r="P301" s="4" t="str">
        <f t="shared" si="6"/>
        <v/>
      </c>
      <c r="Q301" s="6" t="str">
        <f>IF(ISERROR(SMALL(Events!$D$10:$D$550,G301))=TRUE,"",IF(COUNTIF($Q$5:Q300,SMALL(Events!$D$10:$D$550,G301))&gt;0,"",SMALL(Events!$D$10:$D$550,G301)))</f>
        <v/>
      </c>
      <c r="R301" s="4" t="str">
        <f t="shared" si="7"/>
        <v/>
      </c>
      <c r="S301" s="6"/>
      <c r="T301" s="6"/>
      <c r="U301" s="168" t="str">
        <f t="shared" si="8"/>
        <v/>
      </c>
    </row>
    <row r="302">
      <c r="A302" s="2">
        <v>297.0</v>
      </c>
      <c r="B302" s="154"/>
      <c r="C302" s="2"/>
      <c r="D302" s="2"/>
      <c r="E302" s="154"/>
      <c r="F302" s="155"/>
      <c r="G302" s="165">
        <v>297.0</v>
      </c>
      <c r="H302" s="6"/>
      <c r="I302" s="6"/>
      <c r="J302" s="88" t="str">
        <f t="shared" ref="J302:K302" si="597">IF(B302="","",IF(LEFT(B302,FIND("_",B302,1)-1)="battle","",IF(LEFT(B302,FIND("_",B302,1)-1)="cup","",IF(LEFT(B302,FIND("_",B302,1)-1)="rate","",VALUE(LEFT(B302,FIND("_",B302,1)-1))))))</f>
        <v/>
      </c>
      <c r="K302" s="88" t="str">
        <f t="shared" si="597"/>
        <v/>
      </c>
      <c r="L302" s="88" t="str">
        <f t="shared" ref="L302:M302" si="598">IF(D302="","",IF(LEFT(D302,FIND("_",D302,1)-1)="battle","",IF(LEFT(D302,FIND("_",D302,1)-1)="cup","",VALUE(LEFT(D302,FIND("_",D302,1)-1)))))</f>
        <v/>
      </c>
      <c r="M302" s="88" t="str">
        <f t="shared" si="598"/>
        <v/>
      </c>
      <c r="N302" s="6"/>
      <c r="O302" s="165" t="str">
        <f t="shared" si="5"/>
        <v/>
      </c>
      <c r="P302" s="4" t="str">
        <f t="shared" si="6"/>
        <v/>
      </c>
      <c r="Q302" s="6" t="str">
        <f>IF(ISERROR(SMALL(Events!$D$10:$D$550,G302))=TRUE,"",IF(COUNTIF($Q$5:Q301,SMALL(Events!$D$10:$D$550,G302))&gt;0,"",SMALL(Events!$D$10:$D$550,G302)))</f>
        <v/>
      </c>
      <c r="R302" s="4" t="str">
        <f t="shared" si="7"/>
        <v/>
      </c>
      <c r="S302" s="6"/>
      <c r="T302" s="6"/>
      <c r="U302" s="168" t="str">
        <f t="shared" si="8"/>
        <v/>
      </c>
    </row>
    <row r="303">
      <c r="A303" s="2">
        <v>298.0</v>
      </c>
      <c r="B303" s="154"/>
      <c r="C303" s="2"/>
      <c r="D303" s="2"/>
      <c r="E303" s="154"/>
      <c r="F303" s="155"/>
      <c r="G303" s="165">
        <v>298.0</v>
      </c>
      <c r="H303" s="6"/>
      <c r="I303" s="6"/>
      <c r="J303" s="88" t="str">
        <f t="shared" ref="J303:K303" si="599">IF(B303="","",IF(LEFT(B303,FIND("_",B303,1)-1)="battle","",IF(LEFT(B303,FIND("_",B303,1)-1)="cup","",IF(LEFT(B303,FIND("_",B303,1)-1)="rate","",VALUE(LEFT(B303,FIND("_",B303,1)-1))))))</f>
        <v/>
      </c>
      <c r="K303" s="88" t="str">
        <f t="shared" si="599"/>
        <v/>
      </c>
      <c r="L303" s="88" t="str">
        <f t="shared" ref="L303:M303" si="600">IF(D303="","",IF(LEFT(D303,FIND("_",D303,1)-1)="battle","",IF(LEFT(D303,FIND("_",D303,1)-1)="cup","",VALUE(LEFT(D303,FIND("_",D303,1)-1)))))</f>
        <v/>
      </c>
      <c r="M303" s="88" t="str">
        <f t="shared" si="600"/>
        <v/>
      </c>
      <c r="N303" s="6"/>
      <c r="O303" s="165" t="str">
        <f t="shared" si="5"/>
        <v/>
      </c>
      <c r="P303" s="4" t="str">
        <f t="shared" si="6"/>
        <v/>
      </c>
      <c r="Q303" s="6" t="str">
        <f>IF(ISERROR(SMALL(Events!$D$10:$D$550,G303))=TRUE,"",IF(COUNTIF($Q$5:Q302,SMALL(Events!$D$10:$D$550,G303))&gt;0,"",SMALL(Events!$D$10:$D$550,G303)))</f>
        <v/>
      </c>
      <c r="R303" s="4" t="str">
        <f t="shared" si="7"/>
        <v/>
      </c>
      <c r="S303" s="6"/>
      <c r="T303" s="6"/>
      <c r="U303" s="168" t="str">
        <f t="shared" si="8"/>
        <v/>
      </c>
    </row>
    <row r="304">
      <c r="A304" s="2">
        <v>299.0</v>
      </c>
      <c r="B304" s="154"/>
      <c r="C304" s="2"/>
      <c r="D304" s="2"/>
      <c r="E304" s="154"/>
      <c r="F304" s="155"/>
      <c r="G304" s="165">
        <v>299.0</v>
      </c>
      <c r="H304" s="6"/>
      <c r="I304" s="6"/>
      <c r="J304" s="88" t="str">
        <f t="shared" ref="J304:K304" si="601">IF(B304="","",IF(LEFT(B304,FIND("_",B304,1)-1)="battle","",IF(LEFT(B304,FIND("_",B304,1)-1)="cup","",IF(LEFT(B304,FIND("_",B304,1)-1)="rate","",VALUE(LEFT(B304,FIND("_",B304,1)-1))))))</f>
        <v/>
      </c>
      <c r="K304" s="88" t="str">
        <f t="shared" si="601"/>
        <v/>
      </c>
      <c r="L304" s="88" t="str">
        <f t="shared" ref="L304:M304" si="602">IF(D304="","",IF(LEFT(D304,FIND("_",D304,1)-1)="battle","",IF(LEFT(D304,FIND("_",D304,1)-1)="cup","",VALUE(LEFT(D304,FIND("_",D304,1)-1)))))</f>
        <v/>
      </c>
      <c r="M304" s="88" t="str">
        <f t="shared" si="602"/>
        <v/>
      </c>
      <c r="N304" s="6"/>
      <c r="O304" s="165" t="str">
        <f t="shared" si="5"/>
        <v/>
      </c>
      <c r="P304" s="4" t="str">
        <f t="shared" si="6"/>
        <v/>
      </c>
      <c r="Q304" s="6" t="str">
        <f>IF(ISERROR(SMALL(Events!$D$10:$D$550,G304))=TRUE,"",IF(COUNTIF($Q$5:Q303,SMALL(Events!$D$10:$D$550,G304))&gt;0,"",SMALL(Events!$D$10:$D$550,G304)))</f>
        <v/>
      </c>
      <c r="R304" s="4" t="str">
        <f t="shared" si="7"/>
        <v/>
      </c>
      <c r="S304" s="6"/>
      <c r="T304" s="6"/>
      <c r="U304" s="168" t="str">
        <f t="shared" si="8"/>
        <v/>
      </c>
    </row>
    <row r="305">
      <c r="A305" s="2">
        <v>300.0</v>
      </c>
      <c r="B305" s="154"/>
      <c r="C305" s="2"/>
      <c r="D305" s="2"/>
      <c r="E305" s="154"/>
      <c r="F305" s="155"/>
      <c r="G305" s="165">
        <v>300.0</v>
      </c>
      <c r="H305" s="6"/>
      <c r="I305" s="6"/>
      <c r="J305" s="88" t="str">
        <f t="shared" ref="J305:K305" si="603">IF(B305="","",IF(LEFT(B305,FIND("_",B305,1)-1)="battle","",IF(LEFT(B305,FIND("_",B305,1)-1)="cup","",IF(LEFT(B305,FIND("_",B305,1)-1)="rate","",VALUE(LEFT(B305,FIND("_",B305,1)-1))))))</f>
        <v/>
      </c>
      <c r="K305" s="88" t="str">
        <f t="shared" si="603"/>
        <v/>
      </c>
      <c r="L305" s="88" t="str">
        <f t="shared" ref="L305:M305" si="604">IF(D305="","",IF(LEFT(D305,FIND("_",D305,1)-1)="battle","",IF(LEFT(D305,FIND("_",D305,1)-1)="cup","",VALUE(LEFT(D305,FIND("_",D305,1)-1)))))</f>
        <v/>
      </c>
      <c r="M305" s="88" t="str">
        <f t="shared" si="604"/>
        <v/>
      </c>
      <c r="N305" s="6"/>
      <c r="O305" s="165" t="str">
        <f t="shared" si="5"/>
        <v/>
      </c>
      <c r="P305" s="4" t="str">
        <f t="shared" si="6"/>
        <v/>
      </c>
      <c r="Q305" s="6" t="str">
        <f>IF(ISERROR(SMALL(Events!$D$10:$D$550,G305))=TRUE,"",IF(COUNTIF($Q$5:Q304,SMALL(Events!$D$10:$D$550,G305))&gt;0,"",SMALL(Events!$D$10:$D$550,G305)))</f>
        <v/>
      </c>
      <c r="R305" s="4" t="str">
        <f t="shared" si="7"/>
        <v/>
      </c>
      <c r="S305" s="6"/>
      <c r="T305" s="6"/>
      <c r="U305" s="168" t="str">
        <f t="shared" si="8"/>
        <v/>
      </c>
    </row>
    <row r="306">
      <c r="A306" s="2">
        <v>301.0</v>
      </c>
      <c r="B306" s="154"/>
      <c r="C306" s="2"/>
      <c r="D306" s="2"/>
      <c r="E306" s="154"/>
      <c r="F306" s="155"/>
      <c r="G306" s="165">
        <v>301.0</v>
      </c>
      <c r="H306" s="6"/>
      <c r="I306" s="6"/>
      <c r="J306" s="88" t="str">
        <f t="shared" ref="J306:K306" si="605">IF(B306="","",IF(LEFT(B306,FIND("_",B306,1)-1)="battle","",IF(LEFT(B306,FIND("_",B306,1)-1)="cup","",IF(LEFT(B306,FIND("_",B306,1)-1)="rate","",VALUE(LEFT(B306,FIND("_",B306,1)-1))))))</f>
        <v/>
      </c>
      <c r="K306" s="88" t="str">
        <f t="shared" si="605"/>
        <v/>
      </c>
      <c r="L306" s="88" t="str">
        <f t="shared" ref="L306:M306" si="606">IF(D306="","",IF(LEFT(D306,FIND("_",D306,1)-1)="battle","",IF(LEFT(D306,FIND("_",D306,1)-1)="cup","",VALUE(LEFT(D306,FIND("_",D306,1)-1)))))</f>
        <v/>
      </c>
      <c r="M306" s="88" t="str">
        <f t="shared" si="606"/>
        <v/>
      </c>
      <c r="N306" s="6"/>
      <c r="O306" s="165" t="str">
        <f t="shared" si="5"/>
        <v/>
      </c>
      <c r="P306" s="4" t="str">
        <f t="shared" si="6"/>
        <v/>
      </c>
      <c r="Q306" s="6" t="str">
        <f>IF(ISERROR(SMALL(Events!$D$10:$D$550,G306))=TRUE,"",IF(COUNTIF($Q$5:Q305,SMALL(Events!$D$10:$D$550,G306))&gt;0,"",SMALL(Events!$D$10:$D$550,G306)))</f>
        <v/>
      </c>
      <c r="R306" s="4" t="str">
        <f t="shared" si="7"/>
        <v/>
      </c>
      <c r="S306" s="6"/>
      <c r="T306" s="6"/>
      <c r="U306" s="168" t="str">
        <f t="shared" si="8"/>
        <v/>
      </c>
    </row>
    <row r="307">
      <c r="A307" s="2">
        <v>302.0</v>
      </c>
      <c r="B307" s="154"/>
      <c r="C307" s="2"/>
      <c r="D307" s="2"/>
      <c r="E307" s="154"/>
      <c r="F307" s="155"/>
      <c r="G307" s="165">
        <v>302.0</v>
      </c>
      <c r="H307" s="6"/>
      <c r="I307" s="6"/>
      <c r="J307" s="88" t="str">
        <f t="shared" ref="J307:K307" si="607">IF(B307="","",IF(LEFT(B307,FIND("_",B307,1)-1)="battle","",IF(LEFT(B307,FIND("_",B307,1)-1)="cup","",IF(LEFT(B307,FIND("_",B307,1)-1)="rate","",VALUE(LEFT(B307,FIND("_",B307,1)-1))))))</f>
        <v/>
      </c>
      <c r="K307" s="88" t="str">
        <f t="shared" si="607"/>
        <v/>
      </c>
      <c r="L307" s="88" t="str">
        <f t="shared" ref="L307:M307" si="608">IF(D307="","",IF(LEFT(D307,FIND("_",D307,1)-1)="battle","",IF(LEFT(D307,FIND("_",D307,1)-1)="cup","",VALUE(LEFT(D307,FIND("_",D307,1)-1)))))</f>
        <v/>
      </c>
      <c r="M307" s="88" t="str">
        <f t="shared" si="608"/>
        <v/>
      </c>
      <c r="N307" s="6"/>
      <c r="O307" s="165" t="str">
        <f t="shared" si="5"/>
        <v/>
      </c>
      <c r="P307" s="4" t="str">
        <f t="shared" si="6"/>
        <v/>
      </c>
      <c r="Q307" s="6" t="str">
        <f>IF(ISERROR(SMALL(Events!$D$10:$D$550,G307))=TRUE,"",IF(COUNTIF($Q$5:Q306,SMALL(Events!$D$10:$D$550,G307))&gt;0,"",SMALL(Events!$D$10:$D$550,G307)))</f>
        <v/>
      </c>
      <c r="R307" s="4" t="str">
        <f t="shared" si="7"/>
        <v/>
      </c>
      <c r="S307" s="6"/>
      <c r="T307" s="6"/>
      <c r="U307" s="168" t="str">
        <f t="shared" si="8"/>
        <v/>
      </c>
    </row>
    <row r="308">
      <c r="A308" s="2">
        <v>303.0</v>
      </c>
      <c r="B308" s="154"/>
      <c r="C308" s="2"/>
      <c r="D308" s="2"/>
      <c r="E308" s="154"/>
      <c r="F308" s="155"/>
      <c r="G308" s="165">
        <v>303.0</v>
      </c>
      <c r="H308" s="6"/>
      <c r="I308" s="6"/>
      <c r="J308" s="88" t="str">
        <f t="shared" ref="J308:K308" si="609">IF(B308="","",IF(LEFT(B308,FIND("_",B308,1)-1)="battle","",IF(LEFT(B308,FIND("_",B308,1)-1)="cup","",IF(LEFT(B308,FIND("_",B308,1)-1)="rate","",VALUE(LEFT(B308,FIND("_",B308,1)-1))))))</f>
        <v/>
      </c>
      <c r="K308" s="88" t="str">
        <f t="shared" si="609"/>
        <v/>
      </c>
      <c r="L308" s="88" t="str">
        <f t="shared" ref="L308:M308" si="610">IF(D308="","",IF(LEFT(D308,FIND("_",D308,1)-1)="battle","",IF(LEFT(D308,FIND("_",D308,1)-1)="cup","",VALUE(LEFT(D308,FIND("_",D308,1)-1)))))</f>
        <v/>
      </c>
      <c r="M308" s="88" t="str">
        <f t="shared" si="610"/>
        <v/>
      </c>
      <c r="N308" s="6"/>
      <c r="O308" s="165" t="str">
        <f t="shared" si="5"/>
        <v/>
      </c>
      <c r="P308" s="4" t="str">
        <f t="shared" si="6"/>
        <v/>
      </c>
      <c r="Q308" s="6" t="str">
        <f>IF(ISERROR(SMALL(Events!$D$10:$D$550,G308))=TRUE,"",IF(COUNTIF($Q$5:Q307,SMALL(Events!$D$10:$D$550,G308))&gt;0,"",SMALL(Events!$D$10:$D$550,G308)))</f>
        <v/>
      </c>
      <c r="R308" s="4" t="str">
        <f t="shared" si="7"/>
        <v/>
      </c>
      <c r="S308" s="6"/>
      <c r="T308" s="6"/>
      <c r="U308" s="168" t="str">
        <f t="shared" si="8"/>
        <v/>
      </c>
    </row>
    <row r="309">
      <c r="A309" s="2">
        <v>304.0</v>
      </c>
      <c r="B309" s="154"/>
      <c r="C309" s="2"/>
      <c r="D309" s="2"/>
      <c r="E309" s="154"/>
      <c r="F309" s="155"/>
      <c r="G309" s="165">
        <v>304.0</v>
      </c>
      <c r="H309" s="6"/>
      <c r="I309" s="6"/>
      <c r="J309" s="88" t="str">
        <f t="shared" ref="J309:K309" si="611">IF(B309="","",IF(LEFT(B309,FIND("_",B309,1)-1)="battle","",IF(LEFT(B309,FIND("_",B309,1)-1)="cup","",IF(LEFT(B309,FIND("_",B309,1)-1)="rate","",VALUE(LEFT(B309,FIND("_",B309,1)-1))))))</f>
        <v/>
      </c>
      <c r="K309" s="88" t="str">
        <f t="shared" si="611"/>
        <v/>
      </c>
      <c r="L309" s="88" t="str">
        <f t="shared" ref="L309:M309" si="612">IF(D309="","",IF(LEFT(D309,FIND("_",D309,1)-1)="battle","",IF(LEFT(D309,FIND("_",D309,1)-1)="cup","",VALUE(LEFT(D309,FIND("_",D309,1)-1)))))</f>
        <v/>
      </c>
      <c r="M309" s="88" t="str">
        <f t="shared" si="612"/>
        <v/>
      </c>
      <c r="N309" s="6"/>
      <c r="O309" s="165" t="str">
        <f t="shared" si="5"/>
        <v/>
      </c>
      <c r="P309" s="4" t="str">
        <f t="shared" si="6"/>
        <v/>
      </c>
      <c r="Q309" s="6" t="str">
        <f>IF(ISERROR(SMALL(Events!$D$10:$D$550,G309))=TRUE,"",IF(COUNTIF($Q$5:Q308,SMALL(Events!$D$10:$D$550,G309))&gt;0,"",SMALL(Events!$D$10:$D$550,G309)))</f>
        <v/>
      </c>
      <c r="R309" s="4" t="str">
        <f t="shared" si="7"/>
        <v/>
      </c>
      <c r="S309" s="6"/>
      <c r="T309" s="6"/>
      <c r="U309" s="168" t="str">
        <f t="shared" si="8"/>
        <v/>
      </c>
    </row>
    <row r="310">
      <c r="A310" s="2">
        <v>305.0</v>
      </c>
      <c r="B310" s="154"/>
      <c r="C310" s="2"/>
      <c r="D310" s="2"/>
      <c r="E310" s="154"/>
      <c r="F310" s="155"/>
      <c r="G310" s="165">
        <v>305.0</v>
      </c>
      <c r="H310" s="6"/>
      <c r="I310" s="6"/>
      <c r="J310" s="88" t="str">
        <f t="shared" ref="J310:K310" si="613">IF(B310="","",IF(LEFT(B310,FIND("_",B310,1)-1)="battle","",IF(LEFT(B310,FIND("_",B310,1)-1)="cup","",IF(LEFT(B310,FIND("_",B310,1)-1)="rate","",VALUE(LEFT(B310,FIND("_",B310,1)-1))))))</f>
        <v/>
      </c>
      <c r="K310" s="88" t="str">
        <f t="shared" si="613"/>
        <v/>
      </c>
      <c r="L310" s="88" t="str">
        <f t="shared" ref="L310:M310" si="614">IF(D310="","",IF(LEFT(D310,FIND("_",D310,1)-1)="battle","",IF(LEFT(D310,FIND("_",D310,1)-1)="cup","",VALUE(LEFT(D310,FIND("_",D310,1)-1)))))</f>
        <v/>
      </c>
      <c r="M310" s="88" t="str">
        <f t="shared" si="614"/>
        <v/>
      </c>
      <c r="N310" s="6"/>
      <c r="O310" s="165" t="str">
        <f t="shared" si="5"/>
        <v/>
      </c>
      <c r="P310" s="4" t="str">
        <f t="shared" si="6"/>
        <v/>
      </c>
      <c r="Q310" s="6" t="str">
        <f>IF(ISERROR(SMALL(Events!$D$10:$D$550,G310))=TRUE,"",IF(COUNTIF($Q$5:Q309,SMALL(Events!$D$10:$D$550,G310))&gt;0,"",SMALL(Events!$D$10:$D$550,G310)))</f>
        <v/>
      </c>
      <c r="R310" s="4" t="str">
        <f t="shared" si="7"/>
        <v/>
      </c>
      <c r="S310" s="6"/>
      <c r="T310" s="6"/>
      <c r="U310" s="168" t="str">
        <f t="shared" si="8"/>
        <v/>
      </c>
    </row>
    <row r="311">
      <c r="A311" s="2">
        <v>306.0</v>
      </c>
      <c r="B311" s="154"/>
      <c r="C311" s="2"/>
      <c r="D311" s="2"/>
      <c r="E311" s="154"/>
      <c r="F311" s="155"/>
      <c r="G311" s="165">
        <v>306.0</v>
      </c>
      <c r="H311" s="6"/>
      <c r="I311" s="6"/>
      <c r="J311" s="88" t="str">
        <f t="shared" ref="J311:K311" si="615">IF(B311="","",IF(LEFT(B311,FIND("_",B311,1)-1)="battle","",IF(LEFT(B311,FIND("_",B311,1)-1)="cup","",IF(LEFT(B311,FIND("_",B311,1)-1)="rate","",VALUE(LEFT(B311,FIND("_",B311,1)-1))))))</f>
        <v/>
      </c>
      <c r="K311" s="88" t="str">
        <f t="shared" si="615"/>
        <v/>
      </c>
      <c r="L311" s="88" t="str">
        <f t="shared" ref="L311:M311" si="616">IF(D311="","",IF(LEFT(D311,FIND("_",D311,1)-1)="battle","",IF(LEFT(D311,FIND("_",D311,1)-1)="cup","",VALUE(LEFT(D311,FIND("_",D311,1)-1)))))</f>
        <v/>
      </c>
      <c r="M311" s="88" t="str">
        <f t="shared" si="616"/>
        <v/>
      </c>
      <c r="N311" s="6"/>
      <c r="O311" s="165" t="str">
        <f t="shared" si="5"/>
        <v/>
      </c>
      <c r="P311" s="4" t="str">
        <f t="shared" si="6"/>
        <v/>
      </c>
      <c r="Q311" s="6" t="str">
        <f>IF(ISERROR(SMALL(Events!$D$10:$D$550,G311))=TRUE,"",IF(COUNTIF($Q$5:Q310,SMALL(Events!$D$10:$D$550,G311))&gt;0,"",SMALL(Events!$D$10:$D$550,G311)))</f>
        <v/>
      </c>
      <c r="R311" s="4" t="str">
        <f t="shared" si="7"/>
        <v/>
      </c>
      <c r="S311" s="6"/>
      <c r="T311" s="6"/>
      <c r="U311" s="168" t="str">
        <f t="shared" si="8"/>
        <v/>
      </c>
    </row>
    <row r="312">
      <c r="A312" s="2">
        <v>307.0</v>
      </c>
      <c r="B312" s="154"/>
      <c r="C312" s="2"/>
      <c r="D312" s="2"/>
      <c r="E312" s="154"/>
      <c r="F312" s="155"/>
      <c r="G312" s="165">
        <v>307.0</v>
      </c>
      <c r="H312" s="6"/>
      <c r="I312" s="6"/>
      <c r="J312" s="88" t="str">
        <f t="shared" ref="J312:K312" si="617">IF(B312="","",IF(LEFT(B312,FIND("_",B312,1)-1)="battle","",IF(LEFT(B312,FIND("_",B312,1)-1)="cup","",IF(LEFT(B312,FIND("_",B312,1)-1)="rate","",VALUE(LEFT(B312,FIND("_",B312,1)-1))))))</f>
        <v/>
      </c>
      <c r="K312" s="88" t="str">
        <f t="shared" si="617"/>
        <v/>
      </c>
      <c r="L312" s="88" t="str">
        <f t="shared" ref="L312:M312" si="618">IF(D312="","",IF(LEFT(D312,FIND("_",D312,1)-1)="battle","",IF(LEFT(D312,FIND("_",D312,1)-1)="cup","",VALUE(LEFT(D312,FIND("_",D312,1)-1)))))</f>
        <v/>
      </c>
      <c r="M312" s="88" t="str">
        <f t="shared" si="618"/>
        <v/>
      </c>
      <c r="N312" s="6"/>
      <c r="O312" s="165" t="str">
        <f t="shared" si="5"/>
        <v/>
      </c>
      <c r="P312" s="4" t="str">
        <f t="shared" si="6"/>
        <v/>
      </c>
      <c r="Q312" s="6" t="str">
        <f>IF(ISERROR(SMALL(Events!$D$10:$D$550,G312))=TRUE,"",IF(COUNTIF($Q$5:Q311,SMALL(Events!$D$10:$D$550,G312))&gt;0,"",SMALL(Events!$D$10:$D$550,G312)))</f>
        <v/>
      </c>
      <c r="R312" s="4" t="str">
        <f t="shared" si="7"/>
        <v/>
      </c>
      <c r="S312" s="6"/>
      <c r="T312" s="6"/>
      <c r="U312" s="168" t="str">
        <f t="shared" si="8"/>
        <v/>
      </c>
    </row>
    <row r="313">
      <c r="A313" s="2">
        <v>308.0</v>
      </c>
      <c r="B313" s="154"/>
      <c r="C313" s="2"/>
      <c r="D313" s="2"/>
      <c r="E313" s="154"/>
      <c r="F313" s="155"/>
      <c r="G313" s="165">
        <v>308.0</v>
      </c>
      <c r="H313" s="6"/>
      <c r="I313" s="6"/>
      <c r="J313" s="88" t="str">
        <f t="shared" ref="J313:K313" si="619">IF(B313="","",IF(LEFT(B313,FIND("_",B313,1)-1)="battle","",IF(LEFT(B313,FIND("_",B313,1)-1)="cup","",IF(LEFT(B313,FIND("_",B313,1)-1)="rate","",VALUE(LEFT(B313,FIND("_",B313,1)-1))))))</f>
        <v/>
      </c>
      <c r="K313" s="88" t="str">
        <f t="shared" si="619"/>
        <v/>
      </c>
      <c r="L313" s="88" t="str">
        <f t="shared" ref="L313:M313" si="620">IF(D313="","",IF(LEFT(D313,FIND("_",D313,1)-1)="battle","",IF(LEFT(D313,FIND("_",D313,1)-1)="cup","",VALUE(LEFT(D313,FIND("_",D313,1)-1)))))</f>
        <v/>
      </c>
      <c r="M313" s="88" t="str">
        <f t="shared" si="620"/>
        <v/>
      </c>
      <c r="N313" s="6"/>
      <c r="O313" s="165" t="str">
        <f t="shared" si="5"/>
        <v/>
      </c>
      <c r="P313" s="4" t="str">
        <f t="shared" si="6"/>
        <v/>
      </c>
      <c r="Q313" s="6" t="str">
        <f>IF(ISERROR(SMALL(Events!$D$10:$D$550,G313))=TRUE,"",IF(COUNTIF($Q$5:Q312,SMALL(Events!$D$10:$D$550,G313))&gt;0,"",SMALL(Events!$D$10:$D$550,G313)))</f>
        <v/>
      </c>
      <c r="R313" s="4" t="str">
        <f t="shared" si="7"/>
        <v/>
      </c>
      <c r="S313" s="6"/>
      <c r="T313" s="6"/>
      <c r="U313" s="168" t="str">
        <f t="shared" si="8"/>
        <v/>
      </c>
    </row>
    <row r="314">
      <c r="A314" s="2">
        <v>309.0</v>
      </c>
      <c r="B314" s="154"/>
      <c r="C314" s="2"/>
      <c r="D314" s="2"/>
      <c r="E314" s="154"/>
      <c r="F314" s="155"/>
      <c r="G314" s="165">
        <v>309.0</v>
      </c>
      <c r="H314" s="6"/>
      <c r="I314" s="6"/>
      <c r="J314" s="88" t="str">
        <f t="shared" ref="J314:K314" si="621">IF(B314="","",IF(LEFT(B314,FIND("_",B314,1)-1)="battle","",IF(LEFT(B314,FIND("_",B314,1)-1)="cup","",IF(LEFT(B314,FIND("_",B314,1)-1)="rate","",VALUE(LEFT(B314,FIND("_",B314,1)-1))))))</f>
        <v/>
      </c>
      <c r="K314" s="88" t="str">
        <f t="shared" si="621"/>
        <v/>
      </c>
      <c r="L314" s="88" t="str">
        <f t="shared" ref="L314:M314" si="622">IF(D314="","",IF(LEFT(D314,FIND("_",D314,1)-1)="battle","",IF(LEFT(D314,FIND("_",D314,1)-1)="cup","",VALUE(LEFT(D314,FIND("_",D314,1)-1)))))</f>
        <v/>
      </c>
      <c r="M314" s="88" t="str">
        <f t="shared" si="622"/>
        <v/>
      </c>
      <c r="N314" s="6"/>
      <c r="O314" s="165" t="str">
        <f t="shared" si="5"/>
        <v/>
      </c>
      <c r="P314" s="4" t="str">
        <f t="shared" si="6"/>
        <v/>
      </c>
      <c r="Q314" s="6" t="str">
        <f>IF(ISERROR(SMALL(Events!$D$10:$D$550,G314))=TRUE,"",IF(COUNTIF($Q$5:Q313,SMALL(Events!$D$10:$D$550,G314))&gt;0,"",SMALL(Events!$D$10:$D$550,G314)))</f>
        <v/>
      </c>
      <c r="R314" s="4" t="str">
        <f t="shared" si="7"/>
        <v/>
      </c>
      <c r="S314" s="6"/>
      <c r="T314" s="6"/>
      <c r="U314" s="168" t="str">
        <f t="shared" si="8"/>
        <v/>
      </c>
    </row>
    <row r="315">
      <c r="A315" s="2">
        <v>310.0</v>
      </c>
      <c r="B315" s="154"/>
      <c r="C315" s="2"/>
      <c r="D315" s="2"/>
      <c r="E315" s="154"/>
      <c r="F315" s="155"/>
      <c r="G315" s="165">
        <v>310.0</v>
      </c>
      <c r="H315" s="6"/>
      <c r="I315" s="6"/>
      <c r="J315" s="88" t="str">
        <f t="shared" ref="J315:K315" si="623">IF(B315="","",IF(LEFT(B315,FIND("_",B315,1)-1)="battle","",IF(LEFT(B315,FIND("_",B315,1)-1)="cup","",IF(LEFT(B315,FIND("_",B315,1)-1)="rate","",VALUE(LEFT(B315,FIND("_",B315,1)-1))))))</f>
        <v/>
      </c>
      <c r="K315" s="88" t="str">
        <f t="shared" si="623"/>
        <v/>
      </c>
      <c r="L315" s="88" t="str">
        <f t="shared" ref="L315:M315" si="624">IF(D315="","",IF(LEFT(D315,FIND("_",D315,1)-1)="battle","",IF(LEFT(D315,FIND("_",D315,1)-1)="cup","",VALUE(LEFT(D315,FIND("_",D315,1)-1)))))</f>
        <v/>
      </c>
      <c r="M315" s="88" t="str">
        <f t="shared" si="624"/>
        <v/>
      </c>
      <c r="N315" s="6"/>
      <c r="O315" s="165" t="str">
        <f t="shared" si="5"/>
        <v/>
      </c>
      <c r="P315" s="4" t="str">
        <f t="shared" si="6"/>
        <v/>
      </c>
      <c r="Q315" s="6" t="str">
        <f>IF(ISERROR(SMALL(Events!$D$10:$D$550,G315))=TRUE,"",IF(COUNTIF($Q$5:Q314,SMALL(Events!$D$10:$D$550,G315))&gt;0,"",SMALL(Events!$D$10:$D$550,G315)))</f>
        <v/>
      </c>
      <c r="R315" s="4" t="str">
        <f t="shared" si="7"/>
        <v/>
      </c>
      <c r="S315" s="6"/>
      <c r="T315" s="6"/>
      <c r="U315" s="168" t="str">
        <f t="shared" si="8"/>
        <v/>
      </c>
    </row>
    <row r="316">
      <c r="A316" s="2">
        <v>311.0</v>
      </c>
      <c r="B316" s="154"/>
      <c r="C316" s="2"/>
      <c r="D316" s="2"/>
      <c r="E316" s="154"/>
      <c r="F316" s="155"/>
      <c r="G316" s="165">
        <v>311.0</v>
      </c>
      <c r="H316" s="6"/>
      <c r="I316" s="6"/>
      <c r="J316" s="88" t="str">
        <f t="shared" ref="J316:K316" si="625">IF(B316="","",IF(LEFT(B316,FIND("_",B316,1)-1)="battle","",IF(LEFT(B316,FIND("_",B316,1)-1)="cup","",IF(LEFT(B316,FIND("_",B316,1)-1)="rate","",VALUE(LEFT(B316,FIND("_",B316,1)-1))))))</f>
        <v/>
      </c>
      <c r="K316" s="88" t="str">
        <f t="shared" si="625"/>
        <v/>
      </c>
      <c r="L316" s="88" t="str">
        <f t="shared" ref="L316:M316" si="626">IF(D316="","",IF(LEFT(D316,FIND("_",D316,1)-1)="battle","",IF(LEFT(D316,FIND("_",D316,1)-1)="cup","",VALUE(LEFT(D316,FIND("_",D316,1)-1)))))</f>
        <v/>
      </c>
      <c r="M316" s="88" t="str">
        <f t="shared" si="626"/>
        <v/>
      </c>
      <c r="N316" s="6"/>
      <c r="O316" s="165" t="str">
        <f t="shared" si="5"/>
        <v/>
      </c>
      <c r="P316" s="4" t="str">
        <f t="shared" si="6"/>
        <v/>
      </c>
      <c r="Q316" s="6" t="str">
        <f>IF(ISERROR(SMALL(Events!$D$10:$D$550,G316))=TRUE,"",IF(COUNTIF($Q$5:Q315,SMALL(Events!$D$10:$D$550,G316))&gt;0,"",SMALL(Events!$D$10:$D$550,G316)))</f>
        <v/>
      </c>
      <c r="R316" s="4" t="str">
        <f t="shared" si="7"/>
        <v/>
      </c>
      <c r="S316" s="6"/>
      <c r="T316" s="6"/>
      <c r="U316" s="168" t="str">
        <f t="shared" si="8"/>
        <v/>
      </c>
    </row>
    <row r="317">
      <c r="A317" s="2">
        <v>312.0</v>
      </c>
      <c r="B317" s="154"/>
      <c r="C317" s="2"/>
      <c r="D317" s="2"/>
      <c r="E317" s="154"/>
      <c r="F317" s="155"/>
      <c r="G317" s="165">
        <v>312.0</v>
      </c>
      <c r="H317" s="6"/>
      <c r="I317" s="6"/>
      <c r="J317" s="88" t="str">
        <f t="shared" ref="J317:K317" si="627">IF(B317="","",IF(LEFT(B317,FIND("_",B317,1)-1)="battle","",IF(LEFT(B317,FIND("_",B317,1)-1)="cup","",IF(LEFT(B317,FIND("_",B317,1)-1)="rate","",VALUE(LEFT(B317,FIND("_",B317,1)-1))))))</f>
        <v/>
      </c>
      <c r="K317" s="88" t="str">
        <f t="shared" si="627"/>
        <v/>
      </c>
      <c r="L317" s="88" t="str">
        <f t="shared" ref="L317:M317" si="628">IF(D317="","",IF(LEFT(D317,FIND("_",D317,1)-1)="battle","",IF(LEFT(D317,FIND("_",D317,1)-1)="cup","",VALUE(LEFT(D317,FIND("_",D317,1)-1)))))</f>
        <v/>
      </c>
      <c r="M317" s="88" t="str">
        <f t="shared" si="628"/>
        <v/>
      </c>
      <c r="N317" s="6"/>
      <c r="O317" s="165" t="str">
        <f t="shared" si="5"/>
        <v/>
      </c>
      <c r="P317" s="4" t="str">
        <f t="shared" si="6"/>
        <v/>
      </c>
      <c r="Q317" s="6" t="str">
        <f>IF(ISERROR(SMALL(Events!$D$10:$D$550,G317))=TRUE,"",IF(COUNTIF($Q$5:Q316,SMALL(Events!$D$10:$D$550,G317))&gt;0,"",SMALL(Events!$D$10:$D$550,G317)))</f>
        <v/>
      </c>
      <c r="R317" s="4" t="str">
        <f t="shared" si="7"/>
        <v/>
      </c>
      <c r="S317" s="6"/>
      <c r="T317" s="6"/>
      <c r="U317" s="168" t="str">
        <f t="shared" si="8"/>
        <v/>
      </c>
    </row>
    <row r="318">
      <c r="A318" s="2">
        <v>313.0</v>
      </c>
      <c r="B318" s="154"/>
      <c r="C318" s="2"/>
      <c r="D318" s="2"/>
      <c r="E318" s="154"/>
      <c r="F318" s="155"/>
      <c r="G318" s="165">
        <v>313.0</v>
      </c>
      <c r="H318" s="6"/>
      <c r="I318" s="6"/>
      <c r="J318" s="88" t="str">
        <f t="shared" ref="J318:K318" si="629">IF(B318="","",IF(LEFT(B318,FIND("_",B318,1)-1)="battle","",IF(LEFT(B318,FIND("_",B318,1)-1)="cup","",IF(LEFT(B318,FIND("_",B318,1)-1)="rate","",VALUE(LEFT(B318,FIND("_",B318,1)-1))))))</f>
        <v/>
      </c>
      <c r="K318" s="88" t="str">
        <f t="shared" si="629"/>
        <v/>
      </c>
      <c r="L318" s="88" t="str">
        <f t="shared" ref="L318:M318" si="630">IF(D318="","",IF(LEFT(D318,FIND("_",D318,1)-1)="battle","",IF(LEFT(D318,FIND("_",D318,1)-1)="cup","",VALUE(LEFT(D318,FIND("_",D318,1)-1)))))</f>
        <v/>
      </c>
      <c r="M318" s="88" t="str">
        <f t="shared" si="630"/>
        <v/>
      </c>
      <c r="N318" s="6"/>
      <c r="O318" s="165" t="str">
        <f t="shared" si="5"/>
        <v/>
      </c>
      <c r="P318" s="4" t="str">
        <f t="shared" si="6"/>
        <v/>
      </c>
      <c r="Q318" s="6" t="str">
        <f>IF(ISERROR(SMALL(Events!$D$10:$D$550,G318))=TRUE,"",IF(COUNTIF($Q$5:Q317,SMALL(Events!$D$10:$D$550,G318))&gt;0,"",SMALL(Events!$D$10:$D$550,G318)))</f>
        <v/>
      </c>
      <c r="R318" s="4" t="str">
        <f t="shared" si="7"/>
        <v/>
      </c>
      <c r="S318" s="6"/>
      <c r="T318" s="6"/>
      <c r="U318" s="168" t="str">
        <f t="shared" si="8"/>
        <v/>
      </c>
    </row>
    <row r="319">
      <c r="A319" s="2">
        <v>314.0</v>
      </c>
      <c r="B319" s="154"/>
      <c r="C319" s="2"/>
      <c r="D319" s="2"/>
      <c r="E319" s="154"/>
      <c r="F319" s="155"/>
      <c r="G319" s="165">
        <v>314.0</v>
      </c>
      <c r="H319" s="6"/>
      <c r="I319" s="6"/>
      <c r="J319" s="88" t="str">
        <f t="shared" ref="J319:K319" si="631">IF(B319="","",IF(LEFT(B319,FIND("_",B319,1)-1)="battle","",IF(LEFT(B319,FIND("_",B319,1)-1)="cup","",IF(LEFT(B319,FIND("_",B319,1)-1)="rate","",VALUE(LEFT(B319,FIND("_",B319,1)-1))))))</f>
        <v/>
      </c>
      <c r="K319" s="88" t="str">
        <f t="shared" si="631"/>
        <v/>
      </c>
      <c r="L319" s="88" t="str">
        <f t="shared" ref="L319:M319" si="632">IF(D319="","",IF(LEFT(D319,FIND("_",D319,1)-1)="battle","",IF(LEFT(D319,FIND("_",D319,1)-1)="cup","",VALUE(LEFT(D319,FIND("_",D319,1)-1)))))</f>
        <v/>
      </c>
      <c r="M319" s="88" t="str">
        <f t="shared" si="632"/>
        <v/>
      </c>
      <c r="N319" s="6"/>
      <c r="O319" s="165" t="str">
        <f t="shared" si="5"/>
        <v/>
      </c>
      <c r="P319" s="4" t="str">
        <f t="shared" si="6"/>
        <v/>
      </c>
      <c r="Q319" s="6" t="str">
        <f>IF(ISERROR(SMALL(Events!$D$10:$D$550,G319))=TRUE,"",IF(COUNTIF($Q$5:Q318,SMALL(Events!$D$10:$D$550,G319))&gt;0,"",SMALL(Events!$D$10:$D$550,G319)))</f>
        <v/>
      </c>
      <c r="R319" s="4" t="str">
        <f t="shared" si="7"/>
        <v/>
      </c>
      <c r="S319" s="6"/>
      <c r="T319" s="6"/>
      <c r="U319" s="168" t="str">
        <f t="shared" si="8"/>
        <v/>
      </c>
    </row>
    <row r="320">
      <c r="A320" s="2">
        <v>315.0</v>
      </c>
      <c r="B320" s="154"/>
      <c r="C320" s="2"/>
      <c r="D320" s="2"/>
      <c r="E320" s="154"/>
      <c r="F320" s="155"/>
      <c r="G320" s="165">
        <v>315.0</v>
      </c>
      <c r="H320" s="6"/>
      <c r="I320" s="6"/>
      <c r="J320" s="88" t="str">
        <f t="shared" ref="J320:K320" si="633">IF(B320="","",IF(LEFT(B320,FIND("_",B320,1)-1)="battle","",IF(LEFT(B320,FIND("_",B320,1)-1)="cup","",IF(LEFT(B320,FIND("_",B320,1)-1)="rate","",VALUE(LEFT(B320,FIND("_",B320,1)-1))))))</f>
        <v/>
      </c>
      <c r="K320" s="88" t="str">
        <f t="shared" si="633"/>
        <v/>
      </c>
      <c r="L320" s="88" t="str">
        <f t="shared" ref="L320:M320" si="634">IF(D320="","",IF(LEFT(D320,FIND("_",D320,1)-1)="battle","",IF(LEFT(D320,FIND("_",D320,1)-1)="cup","",VALUE(LEFT(D320,FIND("_",D320,1)-1)))))</f>
        <v/>
      </c>
      <c r="M320" s="88" t="str">
        <f t="shared" si="634"/>
        <v/>
      </c>
      <c r="N320" s="6"/>
      <c r="O320" s="165" t="str">
        <f t="shared" si="5"/>
        <v/>
      </c>
      <c r="P320" s="4" t="str">
        <f t="shared" si="6"/>
        <v/>
      </c>
      <c r="Q320" s="6" t="str">
        <f>IF(ISERROR(SMALL(Events!$D$10:$D$550,G320))=TRUE,"",IF(COUNTIF($Q$5:Q319,SMALL(Events!$D$10:$D$550,G320))&gt;0,"",SMALL(Events!$D$10:$D$550,G320)))</f>
        <v/>
      </c>
      <c r="R320" s="4" t="str">
        <f t="shared" si="7"/>
        <v/>
      </c>
      <c r="S320" s="6"/>
      <c r="T320" s="6"/>
      <c r="U320" s="168" t="str">
        <f t="shared" si="8"/>
        <v/>
      </c>
    </row>
    <row r="321">
      <c r="A321" s="2">
        <v>316.0</v>
      </c>
      <c r="B321" s="154"/>
      <c r="C321" s="2"/>
      <c r="D321" s="2"/>
      <c r="E321" s="154"/>
      <c r="F321" s="155"/>
      <c r="G321" s="165">
        <v>316.0</v>
      </c>
      <c r="H321" s="6"/>
      <c r="I321" s="6"/>
      <c r="J321" s="88" t="str">
        <f t="shared" ref="J321:K321" si="635">IF(B321="","",IF(LEFT(B321,FIND("_",B321,1)-1)="battle","",IF(LEFT(B321,FIND("_",B321,1)-1)="cup","",IF(LEFT(B321,FIND("_",B321,1)-1)="rate","",VALUE(LEFT(B321,FIND("_",B321,1)-1))))))</f>
        <v/>
      </c>
      <c r="K321" s="88" t="str">
        <f t="shared" si="635"/>
        <v/>
      </c>
      <c r="L321" s="88" t="str">
        <f t="shared" ref="L321:M321" si="636">IF(D321="","",IF(LEFT(D321,FIND("_",D321,1)-1)="battle","",IF(LEFT(D321,FIND("_",D321,1)-1)="cup","",VALUE(LEFT(D321,FIND("_",D321,1)-1)))))</f>
        <v/>
      </c>
      <c r="M321" s="88" t="str">
        <f t="shared" si="636"/>
        <v/>
      </c>
      <c r="N321" s="6"/>
      <c r="O321" s="165" t="str">
        <f t="shared" si="5"/>
        <v/>
      </c>
      <c r="P321" s="4" t="str">
        <f t="shared" si="6"/>
        <v/>
      </c>
      <c r="Q321" s="6" t="str">
        <f>IF(ISERROR(SMALL(Events!$D$10:$D$550,G321))=TRUE,"",IF(COUNTIF($Q$5:Q320,SMALL(Events!$D$10:$D$550,G321))&gt;0,"",SMALL(Events!$D$10:$D$550,G321)))</f>
        <v/>
      </c>
      <c r="R321" s="4" t="str">
        <f t="shared" si="7"/>
        <v/>
      </c>
      <c r="S321" s="6"/>
      <c r="T321" s="6"/>
      <c r="U321" s="168" t="str">
        <f t="shared" si="8"/>
        <v/>
      </c>
    </row>
    <row r="322">
      <c r="A322" s="2">
        <v>317.0</v>
      </c>
      <c r="B322" s="154"/>
      <c r="C322" s="2"/>
      <c r="D322" s="2"/>
      <c r="E322" s="154"/>
      <c r="F322" s="155"/>
      <c r="G322" s="165">
        <v>317.0</v>
      </c>
      <c r="H322" s="6"/>
      <c r="I322" s="6"/>
      <c r="J322" s="88" t="str">
        <f t="shared" ref="J322:K322" si="637">IF(B322="","",IF(LEFT(B322,FIND("_",B322,1)-1)="battle","",IF(LEFT(B322,FIND("_",B322,1)-1)="cup","",IF(LEFT(B322,FIND("_",B322,1)-1)="rate","",VALUE(LEFT(B322,FIND("_",B322,1)-1))))))</f>
        <v/>
      </c>
      <c r="K322" s="88" t="str">
        <f t="shared" si="637"/>
        <v/>
      </c>
      <c r="L322" s="88" t="str">
        <f t="shared" ref="L322:M322" si="638">IF(D322="","",IF(LEFT(D322,FIND("_",D322,1)-1)="battle","",IF(LEFT(D322,FIND("_",D322,1)-1)="cup","",VALUE(LEFT(D322,FIND("_",D322,1)-1)))))</f>
        <v/>
      </c>
      <c r="M322" s="88" t="str">
        <f t="shared" si="638"/>
        <v/>
      </c>
      <c r="N322" s="6"/>
      <c r="O322" s="165" t="str">
        <f t="shared" si="5"/>
        <v/>
      </c>
      <c r="P322" s="4" t="str">
        <f t="shared" si="6"/>
        <v/>
      </c>
      <c r="Q322" s="6" t="str">
        <f>IF(ISERROR(SMALL(Events!$D$10:$D$550,G322))=TRUE,"",IF(COUNTIF($Q$5:Q321,SMALL(Events!$D$10:$D$550,G322))&gt;0,"",SMALL(Events!$D$10:$D$550,G322)))</f>
        <v/>
      </c>
      <c r="R322" s="4" t="str">
        <f t="shared" si="7"/>
        <v/>
      </c>
      <c r="S322" s="6"/>
      <c r="T322" s="6"/>
      <c r="U322" s="168" t="str">
        <f t="shared" si="8"/>
        <v/>
      </c>
    </row>
    <row r="323">
      <c r="A323" s="2">
        <v>318.0</v>
      </c>
      <c r="B323" s="154"/>
      <c r="C323" s="2"/>
      <c r="D323" s="2"/>
      <c r="E323" s="154"/>
      <c r="F323" s="155"/>
      <c r="G323" s="165">
        <v>318.0</v>
      </c>
      <c r="H323" s="6"/>
      <c r="I323" s="6"/>
      <c r="J323" s="88" t="str">
        <f t="shared" ref="J323:K323" si="639">IF(B323="","",IF(LEFT(B323,FIND("_",B323,1)-1)="battle","",IF(LEFT(B323,FIND("_",B323,1)-1)="cup","",IF(LEFT(B323,FIND("_",B323,1)-1)="rate","",VALUE(LEFT(B323,FIND("_",B323,1)-1))))))</f>
        <v/>
      </c>
      <c r="K323" s="88" t="str">
        <f t="shared" si="639"/>
        <v/>
      </c>
      <c r="L323" s="88" t="str">
        <f t="shared" ref="L323:M323" si="640">IF(D323="","",IF(LEFT(D323,FIND("_",D323,1)-1)="battle","",IF(LEFT(D323,FIND("_",D323,1)-1)="cup","",VALUE(LEFT(D323,FIND("_",D323,1)-1)))))</f>
        <v/>
      </c>
      <c r="M323" s="88" t="str">
        <f t="shared" si="640"/>
        <v/>
      </c>
      <c r="N323" s="6"/>
      <c r="O323" s="165" t="str">
        <f t="shared" si="5"/>
        <v/>
      </c>
      <c r="P323" s="4" t="str">
        <f t="shared" si="6"/>
        <v/>
      </c>
      <c r="Q323" s="6" t="str">
        <f>IF(ISERROR(SMALL(Events!$D$10:$D$550,G323))=TRUE,"",IF(COUNTIF($Q$5:Q322,SMALL(Events!$D$10:$D$550,G323))&gt;0,"",SMALL(Events!$D$10:$D$550,G323)))</f>
        <v/>
      </c>
      <c r="R323" s="4" t="str">
        <f t="shared" si="7"/>
        <v/>
      </c>
      <c r="S323" s="6"/>
      <c r="T323" s="6"/>
      <c r="U323" s="168" t="str">
        <f t="shared" si="8"/>
        <v/>
      </c>
    </row>
    <row r="324">
      <c r="A324" s="2">
        <v>319.0</v>
      </c>
      <c r="B324" s="154"/>
      <c r="C324" s="2"/>
      <c r="D324" s="2"/>
      <c r="E324" s="154"/>
      <c r="F324" s="155"/>
      <c r="G324" s="165">
        <v>319.0</v>
      </c>
      <c r="H324" s="6"/>
      <c r="I324" s="6"/>
      <c r="J324" s="88" t="str">
        <f t="shared" ref="J324:K324" si="641">IF(B324="","",IF(LEFT(B324,FIND("_",B324,1)-1)="battle","",IF(LEFT(B324,FIND("_",B324,1)-1)="cup","",IF(LEFT(B324,FIND("_",B324,1)-1)="rate","",VALUE(LEFT(B324,FIND("_",B324,1)-1))))))</f>
        <v/>
      </c>
      <c r="K324" s="88" t="str">
        <f t="shared" si="641"/>
        <v/>
      </c>
      <c r="L324" s="88" t="str">
        <f t="shared" ref="L324:M324" si="642">IF(D324="","",IF(LEFT(D324,FIND("_",D324,1)-1)="battle","",IF(LEFT(D324,FIND("_",D324,1)-1)="cup","",VALUE(LEFT(D324,FIND("_",D324,1)-1)))))</f>
        <v/>
      </c>
      <c r="M324" s="88" t="str">
        <f t="shared" si="642"/>
        <v/>
      </c>
      <c r="N324" s="6"/>
      <c r="O324" s="165" t="str">
        <f t="shared" si="5"/>
        <v/>
      </c>
      <c r="P324" s="4" t="str">
        <f t="shared" si="6"/>
        <v/>
      </c>
      <c r="Q324" s="6" t="str">
        <f>IF(ISERROR(SMALL(Events!$D$10:$D$550,G324))=TRUE,"",IF(COUNTIF($Q$5:Q323,SMALL(Events!$D$10:$D$550,G324))&gt;0,"",SMALL(Events!$D$10:$D$550,G324)))</f>
        <v/>
      </c>
      <c r="R324" s="4" t="str">
        <f t="shared" si="7"/>
        <v/>
      </c>
      <c r="S324" s="6"/>
      <c r="T324" s="6"/>
      <c r="U324" s="168" t="str">
        <f t="shared" si="8"/>
        <v/>
      </c>
    </row>
    <row r="325">
      <c r="A325" s="2">
        <v>320.0</v>
      </c>
      <c r="B325" s="154"/>
      <c r="C325" s="2"/>
      <c r="D325" s="2"/>
      <c r="E325" s="154"/>
      <c r="F325" s="155"/>
      <c r="G325" s="165">
        <v>320.0</v>
      </c>
      <c r="H325" s="6"/>
      <c r="I325" s="6"/>
      <c r="J325" s="88" t="str">
        <f t="shared" ref="J325:K325" si="643">IF(B325="","",IF(LEFT(B325,FIND("_",B325,1)-1)="battle","",IF(LEFT(B325,FIND("_",B325,1)-1)="cup","",IF(LEFT(B325,FIND("_",B325,1)-1)="rate","",VALUE(LEFT(B325,FIND("_",B325,1)-1))))))</f>
        <v/>
      </c>
      <c r="K325" s="88" t="str">
        <f t="shared" si="643"/>
        <v/>
      </c>
      <c r="L325" s="88" t="str">
        <f t="shared" ref="L325:M325" si="644">IF(D325="","",IF(LEFT(D325,FIND("_",D325,1)-1)="battle","",IF(LEFT(D325,FIND("_",D325,1)-1)="cup","",VALUE(LEFT(D325,FIND("_",D325,1)-1)))))</f>
        <v/>
      </c>
      <c r="M325" s="88" t="str">
        <f t="shared" si="644"/>
        <v/>
      </c>
      <c r="N325" s="6"/>
      <c r="O325" s="165" t="str">
        <f t="shared" si="5"/>
        <v/>
      </c>
      <c r="P325" s="4" t="str">
        <f t="shared" si="6"/>
        <v/>
      </c>
      <c r="Q325" s="6" t="str">
        <f>IF(ISERROR(SMALL(Events!$D$10:$D$550,G325))=TRUE,"",IF(COUNTIF($Q$5:Q324,SMALL(Events!$D$10:$D$550,G325))&gt;0,"",SMALL(Events!$D$10:$D$550,G325)))</f>
        <v/>
      </c>
      <c r="R325" s="4" t="str">
        <f t="shared" si="7"/>
        <v/>
      </c>
      <c r="S325" s="6"/>
      <c r="T325" s="6"/>
      <c r="U325" s="168" t="str">
        <f t="shared" si="8"/>
        <v/>
      </c>
    </row>
    <row r="326">
      <c r="A326" s="2">
        <v>321.0</v>
      </c>
      <c r="B326" s="154"/>
      <c r="C326" s="2"/>
      <c r="D326" s="2"/>
      <c r="E326" s="154"/>
      <c r="F326" s="155"/>
      <c r="G326" s="165">
        <v>321.0</v>
      </c>
      <c r="H326" s="6"/>
      <c r="I326" s="6"/>
      <c r="J326" s="88" t="str">
        <f t="shared" ref="J326:K326" si="645">IF(B326="","",IF(LEFT(B326,FIND("_",B326,1)-1)="battle","",IF(LEFT(B326,FIND("_",B326,1)-1)="cup","",IF(LEFT(B326,FIND("_",B326,1)-1)="rate","",VALUE(LEFT(B326,FIND("_",B326,1)-1))))))</f>
        <v/>
      </c>
      <c r="K326" s="88" t="str">
        <f t="shared" si="645"/>
        <v/>
      </c>
      <c r="L326" s="88" t="str">
        <f t="shared" ref="L326:M326" si="646">IF(D326="","",IF(LEFT(D326,FIND("_",D326,1)-1)="battle","",IF(LEFT(D326,FIND("_",D326,1)-1)="cup","",VALUE(LEFT(D326,FIND("_",D326,1)-1)))))</f>
        <v/>
      </c>
      <c r="M326" s="88" t="str">
        <f t="shared" si="646"/>
        <v/>
      </c>
      <c r="N326" s="6"/>
      <c r="O326" s="165" t="str">
        <f t="shared" si="5"/>
        <v/>
      </c>
      <c r="P326" s="4" t="str">
        <f t="shared" si="6"/>
        <v/>
      </c>
      <c r="Q326" s="6" t="str">
        <f>IF(ISERROR(SMALL(Events!$D$10:$D$550,G326))=TRUE,"",IF(COUNTIF($Q$5:Q325,SMALL(Events!$D$10:$D$550,G326))&gt;0,"",SMALL(Events!$D$10:$D$550,G326)))</f>
        <v/>
      </c>
      <c r="R326" s="4" t="str">
        <f t="shared" si="7"/>
        <v/>
      </c>
      <c r="S326" s="6"/>
      <c r="T326" s="6"/>
      <c r="U326" s="168" t="str">
        <f t="shared" si="8"/>
        <v/>
      </c>
    </row>
    <row r="327">
      <c r="A327" s="2">
        <v>322.0</v>
      </c>
      <c r="B327" s="154"/>
      <c r="C327" s="2"/>
      <c r="D327" s="2"/>
      <c r="E327" s="154"/>
      <c r="F327" s="155"/>
      <c r="G327" s="165">
        <v>322.0</v>
      </c>
      <c r="H327" s="6"/>
      <c r="I327" s="6"/>
      <c r="J327" s="88" t="str">
        <f t="shared" ref="J327:K327" si="647">IF(B327="","",IF(LEFT(B327,FIND("_",B327,1)-1)="battle","",IF(LEFT(B327,FIND("_",B327,1)-1)="cup","",IF(LEFT(B327,FIND("_",B327,1)-1)="rate","",VALUE(LEFT(B327,FIND("_",B327,1)-1))))))</f>
        <v/>
      </c>
      <c r="K327" s="88" t="str">
        <f t="shared" si="647"/>
        <v/>
      </c>
      <c r="L327" s="88" t="str">
        <f t="shared" ref="L327:M327" si="648">IF(D327="","",IF(LEFT(D327,FIND("_",D327,1)-1)="battle","",IF(LEFT(D327,FIND("_",D327,1)-1)="cup","",VALUE(LEFT(D327,FIND("_",D327,1)-1)))))</f>
        <v/>
      </c>
      <c r="M327" s="88" t="str">
        <f t="shared" si="648"/>
        <v/>
      </c>
      <c r="N327" s="6"/>
      <c r="O327" s="165" t="str">
        <f t="shared" si="5"/>
        <v/>
      </c>
      <c r="P327" s="4" t="str">
        <f t="shared" si="6"/>
        <v/>
      </c>
      <c r="Q327" s="6" t="str">
        <f>IF(ISERROR(SMALL(Events!$D$10:$D$550,G327))=TRUE,"",IF(COUNTIF($Q$5:Q326,SMALL(Events!$D$10:$D$550,G327))&gt;0,"",SMALL(Events!$D$10:$D$550,G327)))</f>
        <v/>
      </c>
      <c r="R327" s="4" t="str">
        <f t="shared" si="7"/>
        <v/>
      </c>
      <c r="S327" s="6"/>
      <c r="T327" s="6"/>
      <c r="U327" s="168" t="str">
        <f t="shared" si="8"/>
        <v/>
      </c>
    </row>
    <row r="328">
      <c r="A328" s="2">
        <v>323.0</v>
      </c>
      <c r="B328" s="154"/>
      <c r="C328" s="2"/>
      <c r="D328" s="2"/>
      <c r="E328" s="154"/>
      <c r="F328" s="155"/>
      <c r="G328" s="165">
        <v>323.0</v>
      </c>
      <c r="H328" s="6"/>
      <c r="I328" s="6"/>
      <c r="J328" s="88" t="str">
        <f t="shared" ref="J328:K328" si="649">IF(B328="","",IF(LEFT(B328,FIND("_",B328,1)-1)="battle","",IF(LEFT(B328,FIND("_",B328,1)-1)="cup","",IF(LEFT(B328,FIND("_",B328,1)-1)="rate","",VALUE(LEFT(B328,FIND("_",B328,1)-1))))))</f>
        <v/>
      </c>
      <c r="K328" s="88" t="str">
        <f t="shared" si="649"/>
        <v/>
      </c>
      <c r="L328" s="88" t="str">
        <f t="shared" ref="L328:M328" si="650">IF(D328="","",IF(LEFT(D328,FIND("_",D328,1)-1)="battle","",IF(LEFT(D328,FIND("_",D328,1)-1)="cup","",VALUE(LEFT(D328,FIND("_",D328,1)-1)))))</f>
        <v/>
      </c>
      <c r="M328" s="88" t="str">
        <f t="shared" si="650"/>
        <v/>
      </c>
      <c r="N328" s="6"/>
      <c r="O328" s="165" t="str">
        <f t="shared" si="5"/>
        <v/>
      </c>
      <c r="P328" s="4" t="str">
        <f t="shared" si="6"/>
        <v/>
      </c>
      <c r="Q328" s="6" t="str">
        <f>IF(ISERROR(SMALL(Events!$D$10:$D$550,G328))=TRUE,"",IF(COUNTIF($Q$5:Q327,SMALL(Events!$D$10:$D$550,G328))&gt;0,"",SMALL(Events!$D$10:$D$550,G328)))</f>
        <v/>
      </c>
      <c r="R328" s="4" t="str">
        <f t="shared" si="7"/>
        <v/>
      </c>
      <c r="S328" s="6"/>
      <c r="T328" s="6"/>
      <c r="U328" s="168" t="str">
        <f t="shared" si="8"/>
        <v/>
      </c>
    </row>
    <row r="329">
      <c r="A329" s="2">
        <v>324.0</v>
      </c>
      <c r="B329" s="154"/>
      <c r="C329" s="2"/>
      <c r="D329" s="2"/>
      <c r="E329" s="154"/>
      <c r="F329" s="155"/>
      <c r="G329" s="165">
        <v>324.0</v>
      </c>
      <c r="H329" s="6"/>
      <c r="I329" s="6"/>
      <c r="J329" s="88" t="str">
        <f t="shared" ref="J329:K329" si="651">IF(B329="","",IF(LEFT(B329,FIND("_",B329,1)-1)="battle","",IF(LEFT(B329,FIND("_",B329,1)-1)="cup","",IF(LEFT(B329,FIND("_",B329,1)-1)="rate","",VALUE(LEFT(B329,FIND("_",B329,1)-1))))))</f>
        <v/>
      </c>
      <c r="K329" s="88" t="str">
        <f t="shared" si="651"/>
        <v/>
      </c>
      <c r="L329" s="88" t="str">
        <f t="shared" ref="L329:M329" si="652">IF(D329="","",IF(LEFT(D329,FIND("_",D329,1)-1)="battle","",IF(LEFT(D329,FIND("_",D329,1)-1)="cup","",VALUE(LEFT(D329,FIND("_",D329,1)-1)))))</f>
        <v/>
      </c>
      <c r="M329" s="88" t="str">
        <f t="shared" si="652"/>
        <v/>
      </c>
      <c r="N329" s="6"/>
      <c r="O329" s="165" t="str">
        <f t="shared" si="5"/>
        <v/>
      </c>
      <c r="P329" s="4" t="str">
        <f t="shared" si="6"/>
        <v/>
      </c>
      <c r="Q329" s="6" t="str">
        <f>IF(ISERROR(SMALL(Events!$D$10:$D$550,G329))=TRUE,"",IF(COUNTIF($Q$5:Q328,SMALL(Events!$D$10:$D$550,G329))&gt;0,"",SMALL(Events!$D$10:$D$550,G329)))</f>
        <v/>
      </c>
      <c r="R329" s="4" t="str">
        <f t="shared" si="7"/>
        <v/>
      </c>
      <c r="S329" s="6"/>
      <c r="T329" s="6"/>
      <c r="U329" s="168" t="str">
        <f t="shared" si="8"/>
        <v/>
      </c>
    </row>
    <row r="330">
      <c r="A330" s="2">
        <v>325.0</v>
      </c>
      <c r="B330" s="154"/>
      <c r="C330" s="2"/>
      <c r="D330" s="2"/>
      <c r="E330" s="154"/>
      <c r="F330" s="155"/>
      <c r="G330" s="165">
        <v>325.0</v>
      </c>
      <c r="H330" s="6"/>
      <c r="I330" s="6"/>
      <c r="J330" s="88" t="str">
        <f t="shared" ref="J330:K330" si="653">IF(B330="","",IF(LEFT(B330,FIND("_",B330,1)-1)="battle","",IF(LEFT(B330,FIND("_",B330,1)-1)="cup","",IF(LEFT(B330,FIND("_",B330,1)-1)="rate","",VALUE(LEFT(B330,FIND("_",B330,1)-1))))))</f>
        <v/>
      </c>
      <c r="K330" s="88" t="str">
        <f t="shared" si="653"/>
        <v/>
      </c>
      <c r="L330" s="88" t="str">
        <f t="shared" ref="L330:M330" si="654">IF(D330="","",IF(LEFT(D330,FIND("_",D330,1)-1)="battle","",IF(LEFT(D330,FIND("_",D330,1)-1)="cup","",VALUE(LEFT(D330,FIND("_",D330,1)-1)))))</f>
        <v/>
      </c>
      <c r="M330" s="88" t="str">
        <f t="shared" si="654"/>
        <v/>
      </c>
      <c r="N330" s="6"/>
      <c r="O330" s="165" t="str">
        <f t="shared" si="5"/>
        <v/>
      </c>
      <c r="P330" s="4" t="str">
        <f t="shared" si="6"/>
        <v/>
      </c>
      <c r="Q330" s="6" t="str">
        <f>IF(ISERROR(SMALL(Events!$D$10:$D$550,G330))=TRUE,"",IF(COUNTIF($Q$5:Q329,SMALL(Events!$D$10:$D$550,G330))&gt;0,"",SMALL(Events!$D$10:$D$550,G330)))</f>
        <v/>
      </c>
      <c r="R330" s="4" t="str">
        <f t="shared" si="7"/>
        <v/>
      </c>
      <c r="S330" s="6"/>
      <c r="T330" s="6"/>
      <c r="U330" s="168" t="str">
        <f t="shared" si="8"/>
        <v/>
      </c>
    </row>
    <row r="331">
      <c r="A331" s="2">
        <v>326.0</v>
      </c>
      <c r="B331" s="154"/>
      <c r="C331" s="2"/>
      <c r="D331" s="2"/>
      <c r="E331" s="154"/>
      <c r="F331" s="155"/>
      <c r="G331" s="165">
        <v>326.0</v>
      </c>
      <c r="H331" s="6"/>
      <c r="I331" s="6"/>
      <c r="J331" s="88" t="str">
        <f t="shared" ref="J331:K331" si="655">IF(B331="","",IF(LEFT(B331,FIND("_",B331,1)-1)="battle","",IF(LEFT(B331,FIND("_",B331,1)-1)="cup","",IF(LEFT(B331,FIND("_",B331,1)-1)="rate","",VALUE(LEFT(B331,FIND("_",B331,1)-1))))))</f>
        <v/>
      </c>
      <c r="K331" s="88" t="str">
        <f t="shared" si="655"/>
        <v/>
      </c>
      <c r="L331" s="88" t="str">
        <f t="shared" ref="L331:M331" si="656">IF(D331="","",IF(LEFT(D331,FIND("_",D331,1)-1)="battle","",IF(LEFT(D331,FIND("_",D331,1)-1)="cup","",VALUE(LEFT(D331,FIND("_",D331,1)-1)))))</f>
        <v/>
      </c>
      <c r="M331" s="88" t="str">
        <f t="shared" si="656"/>
        <v/>
      </c>
      <c r="N331" s="6"/>
      <c r="O331" s="165" t="str">
        <f t="shared" si="5"/>
        <v/>
      </c>
      <c r="P331" s="4" t="str">
        <f t="shared" si="6"/>
        <v/>
      </c>
      <c r="Q331" s="6" t="str">
        <f>IF(ISERROR(SMALL(Events!$D$10:$D$550,G331))=TRUE,"",IF(COUNTIF($Q$5:Q330,SMALL(Events!$D$10:$D$550,G331))&gt;0,"",SMALL(Events!$D$10:$D$550,G331)))</f>
        <v/>
      </c>
      <c r="R331" s="4" t="str">
        <f t="shared" si="7"/>
        <v/>
      </c>
      <c r="S331" s="6"/>
      <c r="T331" s="6"/>
      <c r="U331" s="168" t="str">
        <f t="shared" si="8"/>
        <v/>
      </c>
    </row>
    <row r="332">
      <c r="A332" s="2">
        <v>327.0</v>
      </c>
      <c r="B332" s="154"/>
      <c r="C332" s="2"/>
      <c r="D332" s="2"/>
      <c r="E332" s="154"/>
      <c r="F332" s="155"/>
      <c r="G332" s="165">
        <v>327.0</v>
      </c>
      <c r="H332" s="6"/>
      <c r="I332" s="6"/>
      <c r="J332" s="88" t="str">
        <f t="shared" ref="J332:K332" si="657">IF(B332="","",IF(LEFT(B332,FIND("_",B332,1)-1)="battle","",IF(LEFT(B332,FIND("_",B332,1)-1)="cup","",IF(LEFT(B332,FIND("_",B332,1)-1)="rate","",VALUE(LEFT(B332,FIND("_",B332,1)-1))))))</f>
        <v/>
      </c>
      <c r="K332" s="88" t="str">
        <f t="shared" si="657"/>
        <v/>
      </c>
      <c r="L332" s="88" t="str">
        <f t="shared" ref="L332:M332" si="658">IF(D332="","",IF(LEFT(D332,FIND("_",D332,1)-1)="battle","",IF(LEFT(D332,FIND("_",D332,1)-1)="cup","",VALUE(LEFT(D332,FIND("_",D332,1)-1)))))</f>
        <v/>
      </c>
      <c r="M332" s="88" t="str">
        <f t="shared" si="658"/>
        <v/>
      </c>
      <c r="N332" s="6"/>
      <c r="O332" s="165" t="str">
        <f t="shared" si="5"/>
        <v/>
      </c>
      <c r="P332" s="4" t="str">
        <f t="shared" si="6"/>
        <v/>
      </c>
      <c r="Q332" s="6" t="str">
        <f>IF(ISERROR(SMALL(Events!$D$10:$D$550,G332))=TRUE,"",IF(COUNTIF($Q$5:Q331,SMALL(Events!$D$10:$D$550,G332))&gt;0,"",SMALL(Events!$D$10:$D$550,G332)))</f>
        <v/>
      </c>
      <c r="R332" s="4" t="str">
        <f t="shared" si="7"/>
        <v/>
      </c>
      <c r="S332" s="6"/>
      <c r="T332" s="6"/>
      <c r="U332" s="168" t="str">
        <f t="shared" si="8"/>
        <v/>
      </c>
    </row>
    <row r="333">
      <c r="A333" s="2">
        <v>328.0</v>
      </c>
      <c r="B333" s="154"/>
      <c r="C333" s="2"/>
      <c r="D333" s="2"/>
      <c r="E333" s="154"/>
      <c r="F333" s="155"/>
      <c r="G333" s="165">
        <v>328.0</v>
      </c>
      <c r="H333" s="6"/>
      <c r="I333" s="6"/>
      <c r="J333" s="88" t="str">
        <f t="shared" ref="J333:K333" si="659">IF(B333="","",IF(LEFT(B333,FIND("_",B333,1)-1)="battle","",IF(LEFT(B333,FIND("_",B333,1)-1)="cup","",IF(LEFT(B333,FIND("_",B333,1)-1)="rate","",VALUE(LEFT(B333,FIND("_",B333,1)-1))))))</f>
        <v/>
      </c>
      <c r="K333" s="88" t="str">
        <f t="shared" si="659"/>
        <v/>
      </c>
      <c r="L333" s="88" t="str">
        <f t="shared" ref="L333:M333" si="660">IF(D333="","",IF(LEFT(D333,FIND("_",D333,1)-1)="battle","",IF(LEFT(D333,FIND("_",D333,1)-1)="cup","",VALUE(LEFT(D333,FIND("_",D333,1)-1)))))</f>
        <v/>
      </c>
      <c r="M333" s="88" t="str">
        <f t="shared" si="660"/>
        <v/>
      </c>
      <c r="N333" s="6"/>
      <c r="O333" s="165" t="str">
        <f t="shared" si="5"/>
        <v/>
      </c>
      <c r="P333" s="4" t="str">
        <f t="shared" si="6"/>
        <v/>
      </c>
      <c r="Q333" s="6" t="str">
        <f>IF(ISERROR(SMALL(Events!$D$10:$D$550,G333))=TRUE,"",IF(COUNTIF($Q$5:Q332,SMALL(Events!$D$10:$D$550,G333))&gt;0,"",SMALL(Events!$D$10:$D$550,G333)))</f>
        <v/>
      </c>
      <c r="R333" s="4" t="str">
        <f t="shared" si="7"/>
        <v/>
      </c>
      <c r="S333" s="6"/>
      <c r="T333" s="6"/>
      <c r="U333" s="168" t="str">
        <f t="shared" si="8"/>
        <v/>
      </c>
    </row>
    <row r="334">
      <c r="A334" s="2">
        <v>329.0</v>
      </c>
      <c r="B334" s="154"/>
      <c r="C334" s="2"/>
      <c r="D334" s="2"/>
      <c r="E334" s="154"/>
      <c r="F334" s="155"/>
      <c r="G334" s="165">
        <v>329.0</v>
      </c>
      <c r="H334" s="6"/>
      <c r="I334" s="6"/>
      <c r="J334" s="88" t="str">
        <f t="shared" ref="J334:K334" si="661">IF(B334="","",IF(LEFT(B334,FIND("_",B334,1)-1)="battle","",IF(LEFT(B334,FIND("_",B334,1)-1)="cup","",IF(LEFT(B334,FIND("_",B334,1)-1)="rate","",VALUE(LEFT(B334,FIND("_",B334,1)-1))))))</f>
        <v/>
      </c>
      <c r="K334" s="88" t="str">
        <f t="shared" si="661"/>
        <v/>
      </c>
      <c r="L334" s="88" t="str">
        <f t="shared" ref="L334:M334" si="662">IF(D334="","",IF(LEFT(D334,FIND("_",D334,1)-1)="battle","",IF(LEFT(D334,FIND("_",D334,1)-1)="cup","",VALUE(LEFT(D334,FIND("_",D334,1)-1)))))</f>
        <v/>
      </c>
      <c r="M334" s="88" t="str">
        <f t="shared" si="662"/>
        <v/>
      </c>
      <c r="N334" s="6"/>
      <c r="O334" s="165" t="str">
        <f t="shared" si="5"/>
        <v/>
      </c>
      <c r="P334" s="4" t="str">
        <f t="shared" si="6"/>
        <v/>
      </c>
      <c r="Q334" s="6" t="str">
        <f>IF(ISERROR(SMALL(Events!$D$10:$D$550,G334))=TRUE,"",IF(COUNTIF($Q$5:Q333,SMALL(Events!$D$10:$D$550,G334))&gt;0,"",SMALL(Events!$D$10:$D$550,G334)))</f>
        <v/>
      </c>
      <c r="R334" s="4" t="str">
        <f t="shared" si="7"/>
        <v/>
      </c>
      <c r="S334" s="6"/>
      <c r="T334" s="6"/>
      <c r="U334" s="168" t="str">
        <f t="shared" si="8"/>
        <v/>
      </c>
    </row>
    <row r="335">
      <c r="A335" s="2">
        <v>330.0</v>
      </c>
      <c r="B335" s="154"/>
      <c r="C335" s="2"/>
      <c r="D335" s="2"/>
      <c r="E335" s="154"/>
      <c r="F335" s="155"/>
      <c r="G335" s="165">
        <v>330.0</v>
      </c>
      <c r="H335" s="6"/>
      <c r="I335" s="6"/>
      <c r="J335" s="88" t="str">
        <f t="shared" ref="J335:K335" si="663">IF(B335="","",IF(LEFT(B335,FIND("_",B335,1)-1)="battle","",IF(LEFT(B335,FIND("_",B335,1)-1)="cup","",IF(LEFT(B335,FIND("_",B335,1)-1)="rate","",VALUE(LEFT(B335,FIND("_",B335,1)-1))))))</f>
        <v/>
      </c>
      <c r="K335" s="88" t="str">
        <f t="shared" si="663"/>
        <v/>
      </c>
      <c r="L335" s="88" t="str">
        <f t="shared" ref="L335:M335" si="664">IF(D335="","",IF(LEFT(D335,FIND("_",D335,1)-1)="battle","",IF(LEFT(D335,FIND("_",D335,1)-1)="cup","",VALUE(LEFT(D335,FIND("_",D335,1)-1)))))</f>
        <v/>
      </c>
      <c r="M335" s="88" t="str">
        <f t="shared" si="664"/>
        <v/>
      </c>
      <c r="N335" s="6"/>
      <c r="O335" s="165" t="str">
        <f t="shared" si="5"/>
        <v/>
      </c>
      <c r="P335" s="4" t="str">
        <f t="shared" si="6"/>
        <v/>
      </c>
      <c r="Q335" s="6" t="str">
        <f>IF(ISERROR(SMALL(Events!$D$10:$D$550,G335))=TRUE,"",IF(COUNTIF($Q$5:Q334,SMALL(Events!$D$10:$D$550,G335))&gt;0,"",SMALL(Events!$D$10:$D$550,G335)))</f>
        <v/>
      </c>
      <c r="R335" s="4" t="str">
        <f t="shared" si="7"/>
        <v/>
      </c>
      <c r="S335" s="6"/>
      <c r="T335" s="6"/>
      <c r="U335" s="168" t="str">
        <f t="shared" si="8"/>
        <v/>
      </c>
    </row>
    <row r="336">
      <c r="A336" s="2">
        <v>331.0</v>
      </c>
      <c r="B336" s="154"/>
      <c r="C336" s="2"/>
      <c r="D336" s="2"/>
      <c r="E336" s="154"/>
      <c r="F336" s="155"/>
      <c r="G336" s="165">
        <v>331.0</v>
      </c>
      <c r="H336" s="6"/>
      <c r="I336" s="6"/>
      <c r="J336" s="88" t="str">
        <f t="shared" ref="J336:K336" si="665">IF(B336="","",IF(LEFT(B336,FIND("_",B336,1)-1)="battle","",IF(LEFT(B336,FIND("_",B336,1)-1)="cup","",IF(LEFT(B336,FIND("_",B336,1)-1)="rate","",VALUE(LEFT(B336,FIND("_",B336,1)-1))))))</f>
        <v/>
      </c>
      <c r="K336" s="88" t="str">
        <f t="shared" si="665"/>
        <v/>
      </c>
      <c r="L336" s="88" t="str">
        <f t="shared" ref="L336:M336" si="666">IF(D336="","",IF(LEFT(D336,FIND("_",D336,1)-1)="battle","",IF(LEFT(D336,FIND("_",D336,1)-1)="cup","",VALUE(LEFT(D336,FIND("_",D336,1)-1)))))</f>
        <v/>
      </c>
      <c r="M336" s="88" t="str">
        <f t="shared" si="666"/>
        <v/>
      </c>
      <c r="N336" s="6"/>
      <c r="O336" s="165" t="str">
        <f t="shared" si="5"/>
        <v/>
      </c>
      <c r="P336" s="4" t="str">
        <f t="shared" si="6"/>
        <v/>
      </c>
      <c r="Q336" s="6" t="str">
        <f>IF(ISERROR(SMALL(Events!$D$10:$D$550,G336))=TRUE,"",IF(COUNTIF($Q$5:Q335,SMALL(Events!$D$10:$D$550,G336))&gt;0,"",SMALL(Events!$D$10:$D$550,G336)))</f>
        <v/>
      </c>
      <c r="R336" s="4" t="str">
        <f t="shared" si="7"/>
        <v/>
      </c>
      <c r="S336" s="6"/>
      <c r="T336" s="6"/>
      <c r="U336" s="168" t="str">
        <f t="shared" si="8"/>
        <v/>
      </c>
    </row>
    <row r="337">
      <c r="A337" s="2">
        <v>332.0</v>
      </c>
      <c r="B337" s="154"/>
      <c r="C337" s="2"/>
      <c r="D337" s="2"/>
      <c r="E337" s="154"/>
      <c r="F337" s="155"/>
      <c r="G337" s="165">
        <v>332.0</v>
      </c>
      <c r="H337" s="6"/>
      <c r="I337" s="6"/>
      <c r="J337" s="88" t="str">
        <f t="shared" ref="J337:K337" si="667">IF(B337="","",IF(LEFT(B337,FIND("_",B337,1)-1)="battle","",IF(LEFT(B337,FIND("_",B337,1)-1)="cup","",IF(LEFT(B337,FIND("_",B337,1)-1)="rate","",VALUE(LEFT(B337,FIND("_",B337,1)-1))))))</f>
        <v/>
      </c>
      <c r="K337" s="88" t="str">
        <f t="shared" si="667"/>
        <v/>
      </c>
      <c r="L337" s="88" t="str">
        <f t="shared" ref="L337:M337" si="668">IF(D337="","",IF(LEFT(D337,FIND("_",D337,1)-1)="battle","",IF(LEFT(D337,FIND("_",D337,1)-1)="cup","",VALUE(LEFT(D337,FIND("_",D337,1)-1)))))</f>
        <v/>
      </c>
      <c r="M337" s="88" t="str">
        <f t="shared" si="668"/>
        <v/>
      </c>
      <c r="N337" s="6"/>
      <c r="O337" s="165" t="str">
        <f t="shared" si="5"/>
        <v/>
      </c>
      <c r="P337" s="4" t="str">
        <f t="shared" si="6"/>
        <v/>
      </c>
      <c r="Q337" s="6" t="str">
        <f>IF(ISERROR(SMALL(Events!$D$10:$D$550,G337))=TRUE,"",IF(COUNTIF($Q$5:Q336,SMALL(Events!$D$10:$D$550,G337))&gt;0,"",SMALL(Events!$D$10:$D$550,G337)))</f>
        <v/>
      </c>
      <c r="R337" s="4" t="str">
        <f t="shared" si="7"/>
        <v/>
      </c>
      <c r="S337" s="6"/>
      <c r="T337" s="6"/>
      <c r="U337" s="168" t="str">
        <f t="shared" si="8"/>
        <v/>
      </c>
    </row>
    <row r="338">
      <c r="A338" s="2">
        <v>333.0</v>
      </c>
      <c r="B338" s="154"/>
      <c r="C338" s="2"/>
      <c r="D338" s="2"/>
      <c r="E338" s="154"/>
      <c r="F338" s="155"/>
      <c r="G338" s="165">
        <v>333.0</v>
      </c>
      <c r="H338" s="6"/>
      <c r="I338" s="6"/>
      <c r="J338" s="88" t="str">
        <f t="shared" ref="J338:K338" si="669">IF(B338="","",IF(LEFT(B338,FIND("_",B338,1)-1)="battle","",IF(LEFT(B338,FIND("_",B338,1)-1)="cup","",IF(LEFT(B338,FIND("_",B338,1)-1)="rate","",VALUE(LEFT(B338,FIND("_",B338,1)-1))))))</f>
        <v/>
      </c>
      <c r="K338" s="88" t="str">
        <f t="shared" si="669"/>
        <v/>
      </c>
      <c r="L338" s="88" t="str">
        <f t="shared" ref="L338:M338" si="670">IF(D338="","",IF(LEFT(D338,FIND("_",D338,1)-1)="battle","",IF(LEFT(D338,FIND("_",D338,1)-1)="cup","",VALUE(LEFT(D338,FIND("_",D338,1)-1)))))</f>
        <v/>
      </c>
      <c r="M338" s="88" t="str">
        <f t="shared" si="670"/>
        <v/>
      </c>
      <c r="N338" s="6"/>
      <c r="O338" s="165" t="str">
        <f t="shared" si="5"/>
        <v/>
      </c>
      <c r="P338" s="4" t="str">
        <f t="shared" si="6"/>
        <v/>
      </c>
      <c r="Q338" s="6" t="str">
        <f>IF(ISERROR(SMALL(Events!$D$10:$D$550,G338))=TRUE,"",IF(COUNTIF($Q$5:Q337,SMALL(Events!$D$10:$D$550,G338))&gt;0,"",SMALL(Events!$D$10:$D$550,G338)))</f>
        <v/>
      </c>
      <c r="R338" s="4" t="str">
        <f t="shared" si="7"/>
        <v/>
      </c>
      <c r="S338" s="6"/>
      <c r="T338" s="6"/>
      <c r="U338" s="168" t="str">
        <f t="shared" si="8"/>
        <v/>
      </c>
    </row>
    <row r="339">
      <c r="A339" s="2">
        <v>334.0</v>
      </c>
      <c r="B339" s="154"/>
      <c r="C339" s="2"/>
      <c r="D339" s="2"/>
      <c r="E339" s="154"/>
      <c r="F339" s="155"/>
      <c r="G339" s="165">
        <v>334.0</v>
      </c>
      <c r="H339" s="6"/>
      <c r="I339" s="6"/>
      <c r="J339" s="88" t="str">
        <f t="shared" ref="J339:K339" si="671">IF(B339="","",IF(LEFT(B339,FIND("_",B339,1)-1)="battle","",IF(LEFT(B339,FIND("_",B339,1)-1)="cup","",IF(LEFT(B339,FIND("_",B339,1)-1)="rate","",VALUE(LEFT(B339,FIND("_",B339,1)-1))))))</f>
        <v/>
      </c>
      <c r="K339" s="88" t="str">
        <f t="shared" si="671"/>
        <v/>
      </c>
      <c r="L339" s="88" t="str">
        <f t="shared" ref="L339:M339" si="672">IF(D339="","",IF(LEFT(D339,FIND("_",D339,1)-1)="battle","",IF(LEFT(D339,FIND("_",D339,1)-1)="cup","",VALUE(LEFT(D339,FIND("_",D339,1)-1)))))</f>
        <v/>
      </c>
      <c r="M339" s="88" t="str">
        <f t="shared" si="672"/>
        <v/>
      </c>
      <c r="N339" s="6"/>
      <c r="O339" s="165" t="str">
        <f t="shared" si="5"/>
        <v/>
      </c>
      <c r="P339" s="4" t="str">
        <f t="shared" si="6"/>
        <v/>
      </c>
      <c r="Q339" s="6" t="str">
        <f>IF(ISERROR(SMALL(Events!$D$10:$D$550,G339))=TRUE,"",IF(COUNTIF($Q$5:Q338,SMALL(Events!$D$10:$D$550,G339))&gt;0,"",SMALL(Events!$D$10:$D$550,G339)))</f>
        <v/>
      </c>
      <c r="R339" s="4" t="str">
        <f t="shared" si="7"/>
        <v/>
      </c>
      <c r="S339" s="6"/>
      <c r="T339" s="6"/>
      <c r="U339" s="168" t="str">
        <f t="shared" si="8"/>
        <v/>
      </c>
    </row>
    <row r="340">
      <c r="A340" s="2">
        <v>335.0</v>
      </c>
      <c r="B340" s="154"/>
      <c r="C340" s="2"/>
      <c r="D340" s="2"/>
      <c r="E340" s="154"/>
      <c r="F340" s="155"/>
      <c r="G340" s="165">
        <v>335.0</v>
      </c>
      <c r="H340" s="6"/>
      <c r="I340" s="6"/>
      <c r="J340" s="88" t="str">
        <f t="shared" ref="J340:K340" si="673">IF(B340="","",IF(LEFT(B340,FIND("_",B340,1)-1)="battle","",IF(LEFT(B340,FIND("_",B340,1)-1)="cup","",IF(LEFT(B340,FIND("_",B340,1)-1)="rate","",VALUE(LEFT(B340,FIND("_",B340,1)-1))))))</f>
        <v/>
      </c>
      <c r="K340" s="88" t="str">
        <f t="shared" si="673"/>
        <v/>
      </c>
      <c r="L340" s="88" t="str">
        <f t="shared" ref="L340:M340" si="674">IF(D340="","",IF(LEFT(D340,FIND("_",D340,1)-1)="battle","",IF(LEFT(D340,FIND("_",D340,1)-1)="cup","",VALUE(LEFT(D340,FIND("_",D340,1)-1)))))</f>
        <v/>
      </c>
      <c r="M340" s="88" t="str">
        <f t="shared" si="674"/>
        <v/>
      </c>
      <c r="N340" s="6"/>
      <c r="O340" s="165" t="str">
        <f t="shared" si="5"/>
        <v/>
      </c>
      <c r="P340" s="4" t="str">
        <f t="shared" si="6"/>
        <v/>
      </c>
      <c r="Q340" s="6" t="str">
        <f>IF(ISERROR(SMALL(Events!$D$10:$D$550,G340))=TRUE,"",IF(COUNTIF($Q$5:Q339,SMALL(Events!$D$10:$D$550,G340))&gt;0,"",SMALL(Events!$D$10:$D$550,G340)))</f>
        <v/>
      </c>
      <c r="R340" s="4" t="str">
        <f t="shared" si="7"/>
        <v/>
      </c>
      <c r="S340" s="6"/>
      <c r="T340" s="6"/>
      <c r="U340" s="168" t="str">
        <f t="shared" si="8"/>
        <v/>
      </c>
    </row>
    <row r="341">
      <c r="A341" s="2">
        <v>336.0</v>
      </c>
      <c r="B341" s="154"/>
      <c r="C341" s="2"/>
      <c r="D341" s="2"/>
      <c r="E341" s="154"/>
      <c r="F341" s="155"/>
      <c r="G341" s="165">
        <v>336.0</v>
      </c>
      <c r="H341" s="6"/>
      <c r="I341" s="6"/>
      <c r="J341" s="88" t="str">
        <f t="shared" ref="J341:K341" si="675">IF(B341="","",IF(LEFT(B341,FIND("_",B341,1)-1)="battle","",IF(LEFT(B341,FIND("_",B341,1)-1)="cup","",IF(LEFT(B341,FIND("_",B341,1)-1)="rate","",VALUE(LEFT(B341,FIND("_",B341,1)-1))))))</f>
        <v/>
      </c>
      <c r="K341" s="88" t="str">
        <f t="shared" si="675"/>
        <v/>
      </c>
      <c r="L341" s="88" t="str">
        <f t="shared" ref="L341:M341" si="676">IF(D341="","",IF(LEFT(D341,FIND("_",D341,1)-1)="battle","",IF(LEFT(D341,FIND("_",D341,1)-1)="cup","",VALUE(LEFT(D341,FIND("_",D341,1)-1)))))</f>
        <v/>
      </c>
      <c r="M341" s="88" t="str">
        <f t="shared" si="676"/>
        <v/>
      </c>
      <c r="N341" s="6"/>
      <c r="O341" s="165" t="str">
        <f t="shared" si="5"/>
        <v/>
      </c>
      <c r="P341" s="4" t="str">
        <f t="shared" si="6"/>
        <v/>
      </c>
      <c r="Q341" s="6" t="str">
        <f>IF(ISERROR(SMALL(Events!$D$10:$D$550,G341))=TRUE,"",IF(COUNTIF($Q$5:Q340,SMALL(Events!$D$10:$D$550,G341))&gt;0,"",SMALL(Events!$D$10:$D$550,G341)))</f>
        <v/>
      </c>
      <c r="R341" s="4" t="str">
        <f t="shared" si="7"/>
        <v/>
      </c>
      <c r="S341" s="6"/>
      <c r="T341" s="6"/>
      <c r="U341" s="168" t="str">
        <f t="shared" si="8"/>
        <v/>
      </c>
    </row>
    <row r="342">
      <c r="A342" s="2">
        <v>337.0</v>
      </c>
      <c r="B342" s="154"/>
      <c r="C342" s="2"/>
      <c r="D342" s="2"/>
      <c r="E342" s="154"/>
      <c r="F342" s="155"/>
      <c r="G342" s="165">
        <v>337.0</v>
      </c>
      <c r="H342" s="6"/>
      <c r="I342" s="6"/>
      <c r="J342" s="88" t="str">
        <f t="shared" ref="J342:K342" si="677">IF(B342="","",IF(LEFT(B342,FIND("_",B342,1)-1)="battle","",IF(LEFT(B342,FIND("_",B342,1)-1)="cup","",IF(LEFT(B342,FIND("_",B342,1)-1)="rate","",VALUE(LEFT(B342,FIND("_",B342,1)-1))))))</f>
        <v/>
      </c>
      <c r="K342" s="88" t="str">
        <f t="shared" si="677"/>
        <v/>
      </c>
      <c r="L342" s="88" t="str">
        <f t="shared" ref="L342:M342" si="678">IF(D342="","",IF(LEFT(D342,FIND("_",D342,1)-1)="battle","",IF(LEFT(D342,FIND("_",D342,1)-1)="cup","",VALUE(LEFT(D342,FIND("_",D342,1)-1)))))</f>
        <v/>
      </c>
      <c r="M342" s="88" t="str">
        <f t="shared" si="678"/>
        <v/>
      </c>
      <c r="N342" s="6"/>
      <c r="O342" s="165" t="str">
        <f t="shared" si="5"/>
        <v/>
      </c>
      <c r="P342" s="4" t="str">
        <f t="shared" si="6"/>
        <v/>
      </c>
      <c r="Q342" s="6" t="str">
        <f>IF(ISERROR(SMALL(Events!$D$10:$D$550,G342))=TRUE,"",IF(COUNTIF($Q$5:Q341,SMALL(Events!$D$10:$D$550,G342))&gt;0,"",SMALL(Events!$D$10:$D$550,G342)))</f>
        <v/>
      </c>
      <c r="R342" s="4" t="str">
        <f t="shared" si="7"/>
        <v/>
      </c>
      <c r="S342" s="6"/>
      <c r="T342" s="6"/>
      <c r="U342" s="168" t="str">
        <f t="shared" si="8"/>
        <v/>
      </c>
    </row>
    <row r="343">
      <c r="A343" s="2">
        <v>338.0</v>
      </c>
      <c r="B343" s="154"/>
      <c r="C343" s="2"/>
      <c r="D343" s="2"/>
      <c r="E343" s="154"/>
      <c r="F343" s="155"/>
      <c r="G343" s="165">
        <v>338.0</v>
      </c>
      <c r="H343" s="6"/>
      <c r="I343" s="6"/>
      <c r="J343" s="88" t="str">
        <f t="shared" ref="J343:K343" si="679">IF(B343="","",IF(LEFT(B343,FIND("_",B343,1)-1)="battle","",IF(LEFT(B343,FIND("_",B343,1)-1)="cup","",IF(LEFT(B343,FIND("_",B343,1)-1)="rate","",VALUE(LEFT(B343,FIND("_",B343,1)-1))))))</f>
        <v/>
      </c>
      <c r="K343" s="88" t="str">
        <f t="shared" si="679"/>
        <v/>
      </c>
      <c r="L343" s="88" t="str">
        <f t="shared" ref="L343:M343" si="680">IF(D343="","",IF(LEFT(D343,FIND("_",D343,1)-1)="battle","",IF(LEFT(D343,FIND("_",D343,1)-1)="cup","",VALUE(LEFT(D343,FIND("_",D343,1)-1)))))</f>
        <v/>
      </c>
      <c r="M343" s="88" t="str">
        <f t="shared" si="680"/>
        <v/>
      </c>
      <c r="N343" s="6"/>
      <c r="O343" s="165" t="str">
        <f t="shared" si="5"/>
        <v/>
      </c>
      <c r="P343" s="4" t="str">
        <f t="shared" si="6"/>
        <v/>
      </c>
      <c r="Q343" s="6" t="str">
        <f>IF(ISERROR(SMALL(Events!$D$10:$D$550,G343))=TRUE,"",IF(COUNTIF($Q$5:Q342,SMALL(Events!$D$10:$D$550,G343))&gt;0,"",SMALL(Events!$D$10:$D$550,G343)))</f>
        <v/>
      </c>
      <c r="R343" s="4" t="str">
        <f t="shared" si="7"/>
        <v/>
      </c>
      <c r="S343" s="6"/>
      <c r="T343" s="6"/>
      <c r="U343" s="168" t="str">
        <f t="shared" si="8"/>
        <v/>
      </c>
    </row>
    <row r="344">
      <c r="A344" s="2">
        <v>339.0</v>
      </c>
      <c r="B344" s="154"/>
      <c r="C344" s="2"/>
      <c r="D344" s="2"/>
      <c r="E344" s="154"/>
      <c r="F344" s="155"/>
      <c r="G344" s="165">
        <v>339.0</v>
      </c>
      <c r="H344" s="6"/>
      <c r="I344" s="6"/>
      <c r="J344" s="88" t="str">
        <f t="shared" ref="J344:K344" si="681">IF(B344="","",IF(LEFT(B344,FIND("_",B344,1)-1)="battle","",IF(LEFT(B344,FIND("_",B344,1)-1)="cup","",IF(LEFT(B344,FIND("_",B344,1)-1)="rate","",VALUE(LEFT(B344,FIND("_",B344,1)-1))))))</f>
        <v/>
      </c>
      <c r="K344" s="88" t="str">
        <f t="shared" si="681"/>
        <v/>
      </c>
      <c r="L344" s="88" t="str">
        <f t="shared" ref="L344:M344" si="682">IF(D344="","",IF(LEFT(D344,FIND("_",D344,1)-1)="battle","",IF(LEFT(D344,FIND("_",D344,1)-1)="cup","",VALUE(LEFT(D344,FIND("_",D344,1)-1)))))</f>
        <v/>
      </c>
      <c r="M344" s="88" t="str">
        <f t="shared" si="682"/>
        <v/>
      </c>
      <c r="N344" s="6"/>
      <c r="O344" s="165" t="str">
        <f t="shared" si="5"/>
        <v/>
      </c>
      <c r="P344" s="4" t="str">
        <f t="shared" si="6"/>
        <v/>
      </c>
      <c r="Q344" s="6" t="str">
        <f>IF(ISERROR(SMALL(Events!$D$10:$D$550,G344))=TRUE,"",IF(COUNTIF($Q$5:Q343,SMALL(Events!$D$10:$D$550,G344))&gt;0,"",SMALL(Events!$D$10:$D$550,G344)))</f>
        <v/>
      </c>
      <c r="R344" s="4" t="str">
        <f t="shared" si="7"/>
        <v/>
      </c>
      <c r="S344" s="6"/>
      <c r="T344" s="6"/>
      <c r="U344" s="168" t="str">
        <f t="shared" si="8"/>
        <v/>
      </c>
    </row>
    <row r="345">
      <c r="A345" s="2">
        <v>340.0</v>
      </c>
      <c r="B345" s="154"/>
      <c r="C345" s="2"/>
      <c r="D345" s="2"/>
      <c r="E345" s="154"/>
      <c r="F345" s="155"/>
      <c r="G345" s="165">
        <v>340.0</v>
      </c>
      <c r="H345" s="6"/>
      <c r="I345" s="6"/>
      <c r="J345" s="88" t="str">
        <f t="shared" ref="J345:K345" si="683">IF(B345="","",IF(LEFT(B345,FIND("_",B345,1)-1)="battle","",IF(LEFT(B345,FIND("_",B345,1)-1)="cup","",IF(LEFT(B345,FIND("_",B345,1)-1)="rate","",VALUE(LEFT(B345,FIND("_",B345,1)-1))))))</f>
        <v/>
      </c>
      <c r="K345" s="88" t="str">
        <f t="shared" si="683"/>
        <v/>
      </c>
      <c r="L345" s="88" t="str">
        <f t="shared" ref="L345:M345" si="684">IF(D345="","",IF(LEFT(D345,FIND("_",D345,1)-1)="battle","",IF(LEFT(D345,FIND("_",D345,1)-1)="cup","",VALUE(LEFT(D345,FIND("_",D345,1)-1)))))</f>
        <v/>
      </c>
      <c r="M345" s="88" t="str">
        <f t="shared" si="684"/>
        <v/>
      </c>
      <c r="N345" s="6"/>
      <c r="O345" s="165" t="str">
        <f t="shared" si="5"/>
        <v/>
      </c>
      <c r="P345" s="4" t="str">
        <f t="shared" si="6"/>
        <v/>
      </c>
      <c r="Q345" s="6" t="str">
        <f>IF(ISERROR(SMALL(Events!$D$10:$D$550,G345))=TRUE,"",IF(COUNTIF($Q$5:Q344,SMALL(Events!$D$10:$D$550,G345))&gt;0,"",SMALL(Events!$D$10:$D$550,G345)))</f>
        <v/>
      </c>
      <c r="R345" s="4" t="str">
        <f t="shared" si="7"/>
        <v/>
      </c>
      <c r="S345" s="6"/>
      <c r="T345" s="6"/>
      <c r="U345" s="168" t="str">
        <f t="shared" si="8"/>
        <v/>
      </c>
    </row>
    <row r="346">
      <c r="A346" s="2">
        <v>341.0</v>
      </c>
      <c r="B346" s="154"/>
      <c r="C346" s="2"/>
      <c r="D346" s="2"/>
      <c r="E346" s="154"/>
      <c r="F346" s="155"/>
      <c r="G346" s="165">
        <v>341.0</v>
      </c>
      <c r="H346" s="6"/>
      <c r="I346" s="6"/>
      <c r="J346" s="88" t="str">
        <f t="shared" ref="J346:K346" si="685">IF(B346="","",IF(LEFT(B346,FIND("_",B346,1)-1)="battle","",IF(LEFT(B346,FIND("_",B346,1)-1)="cup","",IF(LEFT(B346,FIND("_",B346,1)-1)="rate","",VALUE(LEFT(B346,FIND("_",B346,1)-1))))))</f>
        <v/>
      </c>
      <c r="K346" s="88" t="str">
        <f t="shared" si="685"/>
        <v/>
      </c>
      <c r="L346" s="88" t="str">
        <f t="shared" ref="L346:M346" si="686">IF(D346="","",IF(LEFT(D346,FIND("_",D346,1)-1)="battle","",IF(LEFT(D346,FIND("_",D346,1)-1)="cup","",VALUE(LEFT(D346,FIND("_",D346,1)-1)))))</f>
        <v/>
      </c>
      <c r="M346" s="88" t="str">
        <f t="shared" si="686"/>
        <v/>
      </c>
      <c r="N346" s="6"/>
      <c r="O346" s="165" t="str">
        <f t="shared" si="5"/>
        <v/>
      </c>
      <c r="P346" s="4" t="str">
        <f t="shared" si="6"/>
        <v/>
      </c>
      <c r="Q346" s="6" t="str">
        <f>IF(ISERROR(SMALL(Events!$D$10:$D$550,G346))=TRUE,"",IF(COUNTIF($Q$5:Q345,SMALL(Events!$D$10:$D$550,G346))&gt;0,"",SMALL(Events!$D$10:$D$550,G346)))</f>
        <v/>
      </c>
      <c r="R346" s="4" t="str">
        <f t="shared" si="7"/>
        <v/>
      </c>
      <c r="S346" s="6"/>
      <c r="T346" s="6"/>
      <c r="U346" s="168" t="str">
        <f t="shared" si="8"/>
        <v/>
      </c>
    </row>
    <row r="347">
      <c r="A347" s="2">
        <v>342.0</v>
      </c>
      <c r="B347" s="154"/>
      <c r="C347" s="2"/>
      <c r="D347" s="2"/>
      <c r="E347" s="154"/>
      <c r="F347" s="155"/>
      <c r="G347" s="165">
        <v>342.0</v>
      </c>
      <c r="H347" s="6"/>
      <c r="I347" s="6"/>
      <c r="J347" s="88" t="str">
        <f t="shared" ref="J347:K347" si="687">IF(B347="","",IF(LEFT(B347,FIND("_",B347,1)-1)="battle","",IF(LEFT(B347,FIND("_",B347,1)-1)="cup","",IF(LEFT(B347,FIND("_",B347,1)-1)="rate","",VALUE(LEFT(B347,FIND("_",B347,1)-1))))))</f>
        <v/>
      </c>
      <c r="K347" s="88" t="str">
        <f t="shared" si="687"/>
        <v/>
      </c>
      <c r="L347" s="88" t="str">
        <f t="shared" ref="L347:M347" si="688">IF(D347="","",IF(LEFT(D347,FIND("_",D347,1)-1)="battle","",IF(LEFT(D347,FIND("_",D347,1)-1)="cup","",VALUE(LEFT(D347,FIND("_",D347,1)-1)))))</f>
        <v/>
      </c>
      <c r="M347" s="88" t="str">
        <f t="shared" si="688"/>
        <v/>
      </c>
      <c r="N347" s="6"/>
      <c r="O347" s="165" t="str">
        <f t="shared" si="5"/>
        <v/>
      </c>
      <c r="P347" s="4" t="str">
        <f t="shared" si="6"/>
        <v/>
      </c>
      <c r="Q347" s="6" t="str">
        <f>IF(ISERROR(SMALL(Events!$D$10:$D$550,G347))=TRUE,"",IF(COUNTIF($Q$5:Q346,SMALL(Events!$D$10:$D$550,G347))&gt;0,"",SMALL(Events!$D$10:$D$550,G347)))</f>
        <v/>
      </c>
      <c r="R347" s="4" t="str">
        <f t="shared" si="7"/>
        <v/>
      </c>
      <c r="S347" s="6"/>
      <c r="T347" s="6"/>
      <c r="U347" s="168" t="str">
        <f t="shared" si="8"/>
        <v/>
      </c>
    </row>
    <row r="348">
      <c r="A348" s="2">
        <v>343.0</v>
      </c>
      <c r="B348" s="154"/>
      <c r="C348" s="2"/>
      <c r="D348" s="2"/>
      <c r="E348" s="154"/>
      <c r="F348" s="155"/>
      <c r="G348" s="165">
        <v>343.0</v>
      </c>
      <c r="H348" s="6"/>
      <c r="I348" s="6"/>
      <c r="J348" s="88" t="str">
        <f t="shared" ref="J348:K348" si="689">IF(B348="","",IF(LEFT(B348,FIND("_",B348,1)-1)="battle","",IF(LEFT(B348,FIND("_",B348,1)-1)="cup","",IF(LEFT(B348,FIND("_",B348,1)-1)="rate","",VALUE(LEFT(B348,FIND("_",B348,1)-1))))))</f>
        <v/>
      </c>
      <c r="K348" s="88" t="str">
        <f t="shared" si="689"/>
        <v/>
      </c>
      <c r="L348" s="88" t="str">
        <f t="shared" ref="L348:M348" si="690">IF(D348="","",IF(LEFT(D348,FIND("_",D348,1)-1)="battle","",IF(LEFT(D348,FIND("_",D348,1)-1)="cup","",VALUE(LEFT(D348,FIND("_",D348,1)-1)))))</f>
        <v/>
      </c>
      <c r="M348" s="88" t="str">
        <f t="shared" si="690"/>
        <v/>
      </c>
      <c r="N348" s="6"/>
      <c r="O348" s="165" t="str">
        <f t="shared" si="5"/>
        <v/>
      </c>
      <c r="P348" s="4" t="str">
        <f t="shared" si="6"/>
        <v/>
      </c>
      <c r="Q348" s="6" t="str">
        <f>IF(ISERROR(SMALL(Events!$D$10:$D$550,G348))=TRUE,"",IF(COUNTIF($Q$5:Q347,SMALL(Events!$D$10:$D$550,G348))&gt;0,"",SMALL(Events!$D$10:$D$550,G348)))</f>
        <v/>
      </c>
      <c r="R348" s="4" t="str">
        <f t="shared" si="7"/>
        <v/>
      </c>
      <c r="S348" s="6"/>
      <c r="T348" s="6"/>
      <c r="U348" s="168" t="str">
        <f t="shared" si="8"/>
        <v/>
      </c>
    </row>
    <row r="349">
      <c r="A349" s="2">
        <v>344.0</v>
      </c>
      <c r="B349" s="154"/>
      <c r="C349" s="2"/>
      <c r="D349" s="2"/>
      <c r="E349" s="154"/>
      <c r="F349" s="155"/>
      <c r="G349" s="165">
        <v>344.0</v>
      </c>
      <c r="H349" s="6"/>
      <c r="I349" s="6"/>
      <c r="J349" s="88" t="str">
        <f t="shared" ref="J349:K349" si="691">IF(B349="","",IF(LEFT(B349,FIND("_",B349,1)-1)="battle","",IF(LEFT(B349,FIND("_",B349,1)-1)="cup","",IF(LEFT(B349,FIND("_",B349,1)-1)="rate","",VALUE(LEFT(B349,FIND("_",B349,1)-1))))))</f>
        <v/>
      </c>
      <c r="K349" s="88" t="str">
        <f t="shared" si="691"/>
        <v/>
      </c>
      <c r="L349" s="88" t="str">
        <f t="shared" ref="L349:M349" si="692">IF(D349="","",IF(LEFT(D349,FIND("_",D349,1)-1)="battle","",IF(LEFT(D349,FIND("_",D349,1)-1)="cup","",VALUE(LEFT(D349,FIND("_",D349,1)-1)))))</f>
        <v/>
      </c>
      <c r="M349" s="88" t="str">
        <f t="shared" si="692"/>
        <v/>
      </c>
      <c r="N349" s="6"/>
      <c r="O349" s="165" t="str">
        <f t="shared" si="5"/>
        <v/>
      </c>
      <c r="P349" s="4" t="str">
        <f t="shared" si="6"/>
        <v/>
      </c>
      <c r="Q349" s="6" t="str">
        <f>IF(ISERROR(SMALL(Events!$D$10:$D$550,G349))=TRUE,"",IF(COUNTIF($Q$5:Q348,SMALL(Events!$D$10:$D$550,G349))&gt;0,"",SMALL(Events!$D$10:$D$550,G349)))</f>
        <v/>
      </c>
      <c r="R349" s="4" t="str">
        <f t="shared" si="7"/>
        <v/>
      </c>
      <c r="S349" s="6"/>
      <c r="T349" s="6"/>
      <c r="U349" s="168" t="str">
        <f t="shared" si="8"/>
        <v/>
      </c>
    </row>
    <row r="350">
      <c r="A350" s="2">
        <v>345.0</v>
      </c>
      <c r="B350" s="154"/>
      <c r="C350" s="2"/>
      <c r="D350" s="2"/>
      <c r="E350" s="154"/>
      <c r="F350" s="155"/>
      <c r="G350" s="165">
        <v>345.0</v>
      </c>
      <c r="H350" s="6"/>
      <c r="I350" s="6"/>
      <c r="J350" s="88" t="str">
        <f t="shared" ref="J350:K350" si="693">IF(B350="","",IF(LEFT(B350,FIND("_",B350,1)-1)="battle","",IF(LEFT(B350,FIND("_",B350,1)-1)="cup","",IF(LEFT(B350,FIND("_",B350,1)-1)="rate","",VALUE(LEFT(B350,FIND("_",B350,1)-1))))))</f>
        <v/>
      </c>
      <c r="K350" s="88" t="str">
        <f t="shared" si="693"/>
        <v/>
      </c>
      <c r="L350" s="88" t="str">
        <f t="shared" ref="L350:M350" si="694">IF(D350="","",IF(LEFT(D350,FIND("_",D350,1)-1)="battle","",IF(LEFT(D350,FIND("_",D350,1)-1)="cup","",VALUE(LEFT(D350,FIND("_",D350,1)-1)))))</f>
        <v/>
      </c>
      <c r="M350" s="88" t="str">
        <f t="shared" si="694"/>
        <v/>
      </c>
      <c r="N350" s="6"/>
      <c r="O350" s="165" t="str">
        <f t="shared" si="5"/>
        <v/>
      </c>
      <c r="P350" s="4" t="str">
        <f t="shared" si="6"/>
        <v/>
      </c>
      <c r="Q350" s="6" t="str">
        <f>IF(ISERROR(SMALL(Events!$D$10:$D$550,G350))=TRUE,"",IF(COUNTIF($Q$5:Q349,SMALL(Events!$D$10:$D$550,G350))&gt;0,"",SMALL(Events!$D$10:$D$550,G350)))</f>
        <v/>
      </c>
      <c r="R350" s="4" t="str">
        <f t="shared" si="7"/>
        <v/>
      </c>
      <c r="S350" s="6"/>
      <c r="T350" s="6"/>
      <c r="U350" s="168" t="str">
        <f t="shared" si="8"/>
        <v/>
      </c>
    </row>
    <row r="351">
      <c r="A351" s="2">
        <v>346.0</v>
      </c>
      <c r="B351" s="154"/>
      <c r="C351" s="2"/>
      <c r="D351" s="2"/>
      <c r="E351" s="154"/>
      <c r="F351" s="155"/>
      <c r="G351" s="165">
        <v>346.0</v>
      </c>
      <c r="H351" s="6"/>
      <c r="I351" s="6"/>
      <c r="J351" s="88" t="str">
        <f t="shared" ref="J351:K351" si="695">IF(B351="","",IF(LEFT(B351,FIND("_",B351,1)-1)="battle","",IF(LEFT(B351,FIND("_",B351,1)-1)="cup","",IF(LEFT(B351,FIND("_",B351,1)-1)="rate","",VALUE(LEFT(B351,FIND("_",B351,1)-1))))))</f>
        <v/>
      </c>
      <c r="K351" s="88" t="str">
        <f t="shared" si="695"/>
        <v/>
      </c>
      <c r="L351" s="88" t="str">
        <f t="shared" ref="L351:M351" si="696">IF(D351="","",IF(LEFT(D351,FIND("_",D351,1)-1)="battle","",IF(LEFT(D351,FIND("_",D351,1)-1)="cup","",VALUE(LEFT(D351,FIND("_",D351,1)-1)))))</f>
        <v/>
      </c>
      <c r="M351" s="88" t="str">
        <f t="shared" si="696"/>
        <v/>
      </c>
      <c r="N351" s="6"/>
      <c r="O351" s="165" t="str">
        <f t="shared" si="5"/>
        <v/>
      </c>
      <c r="P351" s="4" t="str">
        <f t="shared" si="6"/>
        <v/>
      </c>
      <c r="Q351" s="6" t="str">
        <f>IF(ISERROR(SMALL(Events!$D$10:$D$550,G351))=TRUE,"",IF(COUNTIF($Q$5:Q350,SMALL(Events!$D$10:$D$550,G351))&gt;0,"",SMALL(Events!$D$10:$D$550,G351)))</f>
        <v/>
      </c>
      <c r="R351" s="4" t="str">
        <f t="shared" si="7"/>
        <v/>
      </c>
      <c r="S351" s="6"/>
      <c r="T351" s="6"/>
      <c r="U351" s="168" t="str">
        <f t="shared" si="8"/>
        <v/>
      </c>
    </row>
    <row r="352">
      <c r="A352" s="2">
        <v>347.0</v>
      </c>
      <c r="B352" s="154"/>
      <c r="C352" s="2"/>
      <c r="D352" s="2"/>
      <c r="E352" s="154"/>
      <c r="F352" s="155"/>
      <c r="G352" s="165">
        <v>347.0</v>
      </c>
      <c r="H352" s="6"/>
      <c r="I352" s="6"/>
      <c r="J352" s="88" t="str">
        <f t="shared" ref="J352:K352" si="697">IF(B352="","",IF(LEFT(B352,FIND("_",B352,1)-1)="battle","",IF(LEFT(B352,FIND("_",B352,1)-1)="cup","",IF(LEFT(B352,FIND("_",B352,1)-1)="rate","",VALUE(LEFT(B352,FIND("_",B352,1)-1))))))</f>
        <v/>
      </c>
      <c r="K352" s="88" t="str">
        <f t="shared" si="697"/>
        <v/>
      </c>
      <c r="L352" s="88" t="str">
        <f t="shared" ref="L352:M352" si="698">IF(D352="","",IF(LEFT(D352,FIND("_",D352,1)-1)="battle","",IF(LEFT(D352,FIND("_",D352,1)-1)="cup","",VALUE(LEFT(D352,FIND("_",D352,1)-1)))))</f>
        <v/>
      </c>
      <c r="M352" s="88" t="str">
        <f t="shared" si="698"/>
        <v/>
      </c>
      <c r="N352" s="6"/>
      <c r="O352" s="165" t="str">
        <f t="shared" si="5"/>
        <v/>
      </c>
      <c r="P352" s="4" t="str">
        <f t="shared" si="6"/>
        <v/>
      </c>
      <c r="Q352" s="6" t="str">
        <f>IF(ISERROR(SMALL(Events!$D$10:$D$550,G352))=TRUE,"",IF(COUNTIF($Q$5:Q351,SMALL(Events!$D$10:$D$550,G352))&gt;0,"",SMALL(Events!$D$10:$D$550,G352)))</f>
        <v/>
      </c>
      <c r="R352" s="4" t="str">
        <f t="shared" si="7"/>
        <v/>
      </c>
      <c r="S352" s="6"/>
      <c r="T352" s="6"/>
      <c r="U352" s="168" t="str">
        <f t="shared" si="8"/>
        <v/>
      </c>
    </row>
    <row r="353">
      <c r="A353" s="2">
        <v>348.0</v>
      </c>
      <c r="B353" s="154"/>
      <c r="C353" s="2"/>
      <c r="D353" s="2"/>
      <c r="E353" s="154"/>
      <c r="F353" s="155"/>
      <c r="G353" s="165">
        <v>348.0</v>
      </c>
      <c r="H353" s="6"/>
      <c r="I353" s="6"/>
      <c r="J353" s="88" t="str">
        <f t="shared" ref="J353:K353" si="699">IF(B353="","",IF(LEFT(B353,FIND("_",B353,1)-1)="battle","",IF(LEFT(B353,FIND("_",B353,1)-1)="cup","",IF(LEFT(B353,FIND("_",B353,1)-1)="rate","",VALUE(LEFT(B353,FIND("_",B353,1)-1))))))</f>
        <v/>
      </c>
      <c r="K353" s="88" t="str">
        <f t="shared" si="699"/>
        <v/>
      </c>
      <c r="L353" s="88" t="str">
        <f t="shared" ref="L353:M353" si="700">IF(D353="","",IF(LEFT(D353,FIND("_",D353,1)-1)="battle","",IF(LEFT(D353,FIND("_",D353,1)-1)="cup","",VALUE(LEFT(D353,FIND("_",D353,1)-1)))))</f>
        <v/>
      </c>
      <c r="M353" s="88" t="str">
        <f t="shared" si="700"/>
        <v/>
      </c>
      <c r="N353" s="6"/>
      <c r="O353" s="165" t="str">
        <f t="shared" si="5"/>
        <v/>
      </c>
      <c r="P353" s="4" t="str">
        <f t="shared" si="6"/>
        <v/>
      </c>
      <c r="Q353" s="6" t="str">
        <f>IF(ISERROR(SMALL(Events!$D$10:$D$550,G353))=TRUE,"",IF(COUNTIF($Q$5:Q352,SMALL(Events!$D$10:$D$550,G353))&gt;0,"",SMALL(Events!$D$10:$D$550,G353)))</f>
        <v/>
      </c>
      <c r="R353" s="4" t="str">
        <f t="shared" si="7"/>
        <v/>
      </c>
      <c r="S353" s="6"/>
      <c r="T353" s="6"/>
      <c r="U353" s="168" t="str">
        <f t="shared" si="8"/>
        <v/>
      </c>
    </row>
    <row r="354">
      <c r="A354" s="2">
        <v>349.0</v>
      </c>
      <c r="B354" s="154"/>
      <c r="C354" s="2"/>
      <c r="D354" s="2"/>
      <c r="E354" s="154"/>
      <c r="F354" s="155"/>
      <c r="G354" s="165">
        <v>349.0</v>
      </c>
      <c r="H354" s="6"/>
      <c r="I354" s="6"/>
      <c r="J354" s="88" t="str">
        <f t="shared" ref="J354:K354" si="701">IF(B354="","",IF(LEFT(B354,FIND("_",B354,1)-1)="battle","",IF(LEFT(B354,FIND("_",B354,1)-1)="cup","",IF(LEFT(B354,FIND("_",B354,1)-1)="rate","",VALUE(LEFT(B354,FIND("_",B354,1)-1))))))</f>
        <v/>
      </c>
      <c r="K354" s="88" t="str">
        <f t="shared" si="701"/>
        <v/>
      </c>
      <c r="L354" s="88" t="str">
        <f t="shared" ref="L354:M354" si="702">IF(D354="","",IF(LEFT(D354,FIND("_",D354,1)-1)="battle","",IF(LEFT(D354,FIND("_",D354,1)-1)="cup","",VALUE(LEFT(D354,FIND("_",D354,1)-1)))))</f>
        <v/>
      </c>
      <c r="M354" s="88" t="str">
        <f t="shared" si="702"/>
        <v/>
      </c>
      <c r="N354" s="6"/>
      <c r="O354" s="165" t="str">
        <f t="shared" si="5"/>
        <v/>
      </c>
      <c r="P354" s="4" t="str">
        <f t="shared" si="6"/>
        <v/>
      </c>
      <c r="Q354" s="6" t="str">
        <f>IF(ISERROR(SMALL(Events!$D$10:$D$550,G354))=TRUE,"",IF(COUNTIF($Q$5:Q353,SMALL(Events!$D$10:$D$550,G354))&gt;0,"",SMALL(Events!$D$10:$D$550,G354)))</f>
        <v/>
      </c>
      <c r="R354" s="4" t="str">
        <f t="shared" si="7"/>
        <v/>
      </c>
      <c r="S354" s="6"/>
      <c r="T354" s="6"/>
      <c r="U354" s="168" t="str">
        <f t="shared" si="8"/>
        <v/>
      </c>
    </row>
    <row r="355">
      <c r="A355" s="2">
        <v>350.0</v>
      </c>
      <c r="B355" s="154"/>
      <c r="C355" s="2"/>
      <c r="D355" s="2"/>
      <c r="E355" s="154"/>
      <c r="F355" s="155"/>
      <c r="G355" s="165">
        <v>350.0</v>
      </c>
      <c r="H355" s="6"/>
      <c r="I355" s="6"/>
      <c r="J355" s="88" t="str">
        <f t="shared" ref="J355:K355" si="703">IF(B355="","",IF(LEFT(B355,FIND("_",B355,1)-1)="battle","",IF(LEFT(B355,FIND("_",B355,1)-1)="cup","",IF(LEFT(B355,FIND("_",B355,1)-1)="rate","",VALUE(LEFT(B355,FIND("_",B355,1)-1))))))</f>
        <v/>
      </c>
      <c r="K355" s="88" t="str">
        <f t="shared" si="703"/>
        <v/>
      </c>
      <c r="L355" s="88" t="str">
        <f t="shared" ref="L355:M355" si="704">IF(D355="","",IF(LEFT(D355,FIND("_",D355,1)-1)="battle","",IF(LEFT(D355,FIND("_",D355,1)-1)="cup","",VALUE(LEFT(D355,FIND("_",D355,1)-1)))))</f>
        <v/>
      </c>
      <c r="M355" s="88" t="str">
        <f t="shared" si="704"/>
        <v/>
      </c>
      <c r="N355" s="6"/>
      <c r="O355" s="165" t="str">
        <f t="shared" si="5"/>
        <v/>
      </c>
      <c r="P355" s="4" t="str">
        <f t="shared" si="6"/>
        <v/>
      </c>
      <c r="Q355" s="6" t="str">
        <f>IF(ISERROR(SMALL(Events!$D$10:$D$550,G355))=TRUE,"",IF(COUNTIF($Q$5:Q354,SMALL(Events!$D$10:$D$550,G355))&gt;0,"",SMALL(Events!$D$10:$D$550,G355)))</f>
        <v/>
      </c>
      <c r="R355" s="4" t="str">
        <f t="shared" si="7"/>
        <v/>
      </c>
      <c r="S355" s="6"/>
      <c r="T355" s="6"/>
      <c r="U355" s="168" t="str">
        <f t="shared" si="8"/>
        <v/>
      </c>
    </row>
    <row r="356">
      <c r="A356" s="2">
        <v>351.0</v>
      </c>
      <c r="B356" s="154"/>
      <c r="C356" s="2"/>
      <c r="D356" s="2"/>
      <c r="E356" s="154"/>
      <c r="F356" s="155"/>
      <c r="G356" s="165">
        <v>351.0</v>
      </c>
      <c r="H356" s="6"/>
      <c r="I356" s="6"/>
      <c r="J356" s="88" t="str">
        <f t="shared" ref="J356:K356" si="705">IF(B356="","",IF(LEFT(B356,FIND("_",B356,1)-1)="battle","",IF(LEFT(B356,FIND("_",B356,1)-1)="cup","",IF(LEFT(B356,FIND("_",B356,1)-1)="rate","",VALUE(LEFT(B356,FIND("_",B356,1)-1))))))</f>
        <v/>
      </c>
      <c r="K356" s="88" t="str">
        <f t="shared" si="705"/>
        <v/>
      </c>
      <c r="L356" s="88" t="str">
        <f t="shared" ref="L356:M356" si="706">IF(D356="","",IF(LEFT(D356,FIND("_",D356,1)-1)="battle","",IF(LEFT(D356,FIND("_",D356,1)-1)="cup","",VALUE(LEFT(D356,FIND("_",D356,1)-1)))))</f>
        <v/>
      </c>
      <c r="M356" s="88" t="str">
        <f t="shared" si="706"/>
        <v/>
      </c>
      <c r="N356" s="6"/>
      <c r="O356" s="165" t="str">
        <f t="shared" si="5"/>
        <v/>
      </c>
      <c r="P356" s="4" t="str">
        <f t="shared" si="6"/>
        <v/>
      </c>
      <c r="Q356" s="6" t="str">
        <f>IF(ISERROR(SMALL(Events!$D$10:$D$550,G356))=TRUE,"",IF(COUNTIF($Q$5:Q355,SMALL(Events!$D$10:$D$550,G356))&gt;0,"",SMALL(Events!$D$10:$D$550,G356)))</f>
        <v/>
      </c>
      <c r="R356" s="4" t="str">
        <f t="shared" si="7"/>
        <v/>
      </c>
      <c r="S356" s="6"/>
      <c r="T356" s="6"/>
      <c r="U356" s="168" t="str">
        <f t="shared" si="8"/>
        <v/>
      </c>
    </row>
    <row r="357">
      <c r="A357" s="2">
        <v>352.0</v>
      </c>
      <c r="B357" s="154"/>
      <c r="C357" s="2"/>
      <c r="D357" s="2"/>
      <c r="E357" s="154"/>
      <c r="F357" s="155"/>
      <c r="G357" s="165">
        <v>352.0</v>
      </c>
      <c r="H357" s="6"/>
      <c r="I357" s="6"/>
      <c r="J357" s="88" t="str">
        <f t="shared" ref="J357:K357" si="707">IF(B357="","",IF(LEFT(B357,FIND("_",B357,1)-1)="battle","",IF(LEFT(B357,FIND("_",B357,1)-1)="cup","",IF(LEFT(B357,FIND("_",B357,1)-1)="rate","",VALUE(LEFT(B357,FIND("_",B357,1)-1))))))</f>
        <v/>
      </c>
      <c r="K357" s="88" t="str">
        <f t="shared" si="707"/>
        <v/>
      </c>
      <c r="L357" s="88" t="str">
        <f t="shared" ref="L357:M357" si="708">IF(D357="","",IF(LEFT(D357,FIND("_",D357,1)-1)="battle","",IF(LEFT(D357,FIND("_",D357,1)-1)="cup","",VALUE(LEFT(D357,FIND("_",D357,1)-1)))))</f>
        <v/>
      </c>
      <c r="M357" s="88" t="str">
        <f t="shared" si="708"/>
        <v/>
      </c>
      <c r="N357" s="6"/>
      <c r="O357" s="165" t="str">
        <f t="shared" si="5"/>
        <v/>
      </c>
      <c r="P357" s="4" t="str">
        <f t="shared" si="6"/>
        <v/>
      </c>
      <c r="Q357" s="6" t="str">
        <f>IF(ISERROR(SMALL(Events!$D$10:$D$550,G357))=TRUE,"",IF(COUNTIF($Q$5:Q356,SMALL(Events!$D$10:$D$550,G357))&gt;0,"",SMALL(Events!$D$10:$D$550,G357)))</f>
        <v/>
      </c>
      <c r="R357" s="4" t="str">
        <f t="shared" si="7"/>
        <v/>
      </c>
      <c r="S357" s="6"/>
      <c r="T357" s="6"/>
      <c r="U357" s="168" t="str">
        <f t="shared" si="8"/>
        <v/>
      </c>
    </row>
    <row r="358">
      <c r="A358" s="2">
        <v>353.0</v>
      </c>
      <c r="B358" s="154"/>
      <c r="C358" s="2"/>
      <c r="D358" s="2"/>
      <c r="E358" s="154"/>
      <c r="F358" s="155"/>
      <c r="G358" s="165">
        <v>353.0</v>
      </c>
      <c r="H358" s="6"/>
      <c r="I358" s="6"/>
      <c r="J358" s="88" t="str">
        <f t="shared" ref="J358:K358" si="709">IF(B358="","",IF(LEFT(B358,FIND("_",B358,1)-1)="battle","",IF(LEFT(B358,FIND("_",B358,1)-1)="cup","",IF(LEFT(B358,FIND("_",B358,1)-1)="rate","",VALUE(LEFT(B358,FIND("_",B358,1)-1))))))</f>
        <v/>
      </c>
      <c r="K358" s="88" t="str">
        <f t="shared" si="709"/>
        <v/>
      </c>
      <c r="L358" s="88" t="str">
        <f t="shared" ref="L358:M358" si="710">IF(D358="","",IF(LEFT(D358,FIND("_",D358,1)-1)="battle","",IF(LEFT(D358,FIND("_",D358,1)-1)="cup","",VALUE(LEFT(D358,FIND("_",D358,1)-1)))))</f>
        <v/>
      </c>
      <c r="M358" s="88" t="str">
        <f t="shared" si="710"/>
        <v/>
      </c>
      <c r="N358" s="6"/>
      <c r="O358" s="165" t="str">
        <f t="shared" si="5"/>
        <v/>
      </c>
      <c r="P358" s="4" t="str">
        <f t="shared" si="6"/>
        <v/>
      </c>
      <c r="Q358" s="6" t="str">
        <f>IF(ISERROR(SMALL(Events!$D$10:$D$550,G358))=TRUE,"",IF(COUNTIF($Q$5:Q357,SMALL(Events!$D$10:$D$550,G358))&gt;0,"",SMALL(Events!$D$10:$D$550,G358)))</f>
        <v/>
      </c>
      <c r="R358" s="4" t="str">
        <f t="shared" si="7"/>
        <v/>
      </c>
      <c r="S358" s="6"/>
      <c r="T358" s="6"/>
      <c r="U358" s="168" t="str">
        <f t="shared" si="8"/>
        <v/>
      </c>
    </row>
    <row r="359">
      <c r="A359" s="2">
        <v>354.0</v>
      </c>
      <c r="B359" s="154"/>
      <c r="C359" s="2"/>
      <c r="D359" s="2"/>
      <c r="E359" s="154"/>
      <c r="F359" s="155"/>
      <c r="G359" s="165">
        <v>354.0</v>
      </c>
      <c r="H359" s="6"/>
      <c r="I359" s="6"/>
      <c r="J359" s="88" t="str">
        <f t="shared" ref="J359:K359" si="711">IF(B359="","",IF(LEFT(B359,FIND("_",B359,1)-1)="battle","",IF(LEFT(B359,FIND("_",B359,1)-1)="cup","",IF(LEFT(B359,FIND("_",B359,1)-1)="rate","",VALUE(LEFT(B359,FIND("_",B359,1)-1))))))</f>
        <v/>
      </c>
      <c r="K359" s="88" t="str">
        <f t="shared" si="711"/>
        <v/>
      </c>
      <c r="L359" s="88" t="str">
        <f t="shared" ref="L359:M359" si="712">IF(D359="","",IF(LEFT(D359,FIND("_",D359,1)-1)="battle","",IF(LEFT(D359,FIND("_",D359,1)-1)="cup","",VALUE(LEFT(D359,FIND("_",D359,1)-1)))))</f>
        <v/>
      </c>
      <c r="M359" s="88" t="str">
        <f t="shared" si="712"/>
        <v/>
      </c>
      <c r="N359" s="6"/>
      <c r="O359" s="165" t="str">
        <f t="shared" si="5"/>
        <v/>
      </c>
      <c r="P359" s="4" t="str">
        <f t="shared" si="6"/>
        <v/>
      </c>
      <c r="Q359" s="6" t="str">
        <f>IF(ISERROR(SMALL(Events!$D$10:$D$550,G359))=TRUE,"",IF(COUNTIF($Q$5:Q358,SMALL(Events!$D$10:$D$550,G359))&gt;0,"",SMALL(Events!$D$10:$D$550,G359)))</f>
        <v/>
      </c>
      <c r="R359" s="4" t="str">
        <f t="shared" si="7"/>
        <v/>
      </c>
      <c r="S359" s="6"/>
      <c r="T359" s="6"/>
      <c r="U359" s="168" t="str">
        <f t="shared" si="8"/>
        <v/>
      </c>
    </row>
    <row r="360">
      <c r="A360" s="2">
        <v>355.0</v>
      </c>
      <c r="B360" s="154"/>
      <c r="C360" s="2"/>
      <c r="D360" s="2"/>
      <c r="E360" s="154"/>
      <c r="F360" s="155"/>
      <c r="G360" s="165">
        <v>355.0</v>
      </c>
      <c r="H360" s="6"/>
      <c r="I360" s="6"/>
      <c r="J360" s="88" t="str">
        <f t="shared" ref="J360:K360" si="713">IF(B360="","",IF(LEFT(B360,FIND("_",B360,1)-1)="battle","",IF(LEFT(B360,FIND("_",B360,1)-1)="cup","",IF(LEFT(B360,FIND("_",B360,1)-1)="rate","",VALUE(LEFT(B360,FIND("_",B360,1)-1))))))</f>
        <v/>
      </c>
      <c r="K360" s="88" t="str">
        <f t="shared" si="713"/>
        <v/>
      </c>
      <c r="L360" s="88" t="str">
        <f t="shared" ref="L360:M360" si="714">IF(D360="","",IF(LEFT(D360,FIND("_",D360,1)-1)="battle","",IF(LEFT(D360,FIND("_",D360,1)-1)="cup","",VALUE(LEFT(D360,FIND("_",D360,1)-1)))))</f>
        <v/>
      </c>
      <c r="M360" s="88" t="str">
        <f t="shared" si="714"/>
        <v/>
      </c>
      <c r="N360" s="6"/>
      <c r="O360" s="165" t="str">
        <f t="shared" si="5"/>
        <v/>
      </c>
      <c r="P360" s="4" t="str">
        <f t="shared" si="6"/>
        <v/>
      </c>
      <c r="Q360" s="6" t="str">
        <f>IF(ISERROR(SMALL(Events!$D$10:$D$550,G360))=TRUE,"",IF(COUNTIF($Q$5:Q359,SMALL(Events!$D$10:$D$550,G360))&gt;0,"",SMALL(Events!$D$10:$D$550,G360)))</f>
        <v/>
      </c>
      <c r="R360" s="4" t="str">
        <f t="shared" si="7"/>
        <v/>
      </c>
      <c r="S360" s="6"/>
      <c r="T360" s="6"/>
      <c r="U360" s="168" t="str">
        <f t="shared" si="8"/>
        <v/>
      </c>
    </row>
    <row r="361">
      <c r="A361" s="2">
        <v>356.0</v>
      </c>
      <c r="B361" s="154"/>
      <c r="C361" s="2"/>
      <c r="D361" s="2"/>
      <c r="E361" s="154"/>
      <c r="F361" s="155"/>
      <c r="G361" s="165">
        <v>356.0</v>
      </c>
      <c r="H361" s="6"/>
      <c r="I361" s="6"/>
      <c r="J361" s="88" t="str">
        <f t="shared" ref="J361:K361" si="715">IF(B361="","",IF(LEFT(B361,FIND("_",B361,1)-1)="battle","",IF(LEFT(B361,FIND("_",B361,1)-1)="cup","",IF(LEFT(B361,FIND("_",B361,1)-1)="rate","",VALUE(LEFT(B361,FIND("_",B361,1)-1))))))</f>
        <v/>
      </c>
      <c r="K361" s="88" t="str">
        <f t="shared" si="715"/>
        <v/>
      </c>
      <c r="L361" s="88" t="str">
        <f t="shared" ref="L361:M361" si="716">IF(D361="","",IF(LEFT(D361,FIND("_",D361,1)-1)="battle","",IF(LEFT(D361,FIND("_",D361,1)-1)="cup","",VALUE(LEFT(D361,FIND("_",D361,1)-1)))))</f>
        <v/>
      </c>
      <c r="M361" s="88" t="str">
        <f t="shared" si="716"/>
        <v/>
      </c>
      <c r="N361" s="6"/>
      <c r="O361" s="165" t="str">
        <f t="shared" si="5"/>
        <v/>
      </c>
      <c r="P361" s="4" t="str">
        <f t="shared" si="6"/>
        <v/>
      </c>
      <c r="Q361" s="6" t="str">
        <f>IF(ISERROR(SMALL(Events!$D$10:$D$550,G361))=TRUE,"",IF(COUNTIF($Q$5:Q360,SMALL(Events!$D$10:$D$550,G361))&gt;0,"",SMALL(Events!$D$10:$D$550,G361)))</f>
        <v/>
      </c>
      <c r="R361" s="4" t="str">
        <f t="shared" si="7"/>
        <v/>
      </c>
      <c r="S361" s="6"/>
      <c r="T361" s="6"/>
      <c r="U361" s="168" t="str">
        <f t="shared" si="8"/>
        <v/>
      </c>
    </row>
    <row r="362">
      <c r="A362" s="2">
        <v>357.0</v>
      </c>
      <c r="B362" s="154"/>
      <c r="C362" s="2"/>
      <c r="D362" s="2"/>
      <c r="E362" s="154"/>
      <c r="F362" s="155"/>
      <c r="G362" s="165">
        <v>357.0</v>
      </c>
      <c r="H362" s="6"/>
      <c r="I362" s="6"/>
      <c r="J362" s="88" t="str">
        <f t="shared" ref="J362:K362" si="717">IF(B362="","",IF(LEFT(B362,FIND("_",B362,1)-1)="battle","",IF(LEFT(B362,FIND("_",B362,1)-1)="cup","",IF(LEFT(B362,FIND("_",B362,1)-1)="rate","",VALUE(LEFT(B362,FIND("_",B362,1)-1))))))</f>
        <v/>
      </c>
      <c r="K362" s="88" t="str">
        <f t="shared" si="717"/>
        <v/>
      </c>
      <c r="L362" s="88" t="str">
        <f t="shared" ref="L362:M362" si="718">IF(D362="","",IF(LEFT(D362,FIND("_",D362,1)-1)="battle","",IF(LEFT(D362,FIND("_",D362,1)-1)="cup","",VALUE(LEFT(D362,FIND("_",D362,1)-1)))))</f>
        <v/>
      </c>
      <c r="M362" s="88" t="str">
        <f t="shared" si="718"/>
        <v/>
      </c>
      <c r="N362" s="6"/>
      <c r="O362" s="165" t="str">
        <f t="shared" si="5"/>
        <v/>
      </c>
      <c r="P362" s="4" t="str">
        <f t="shared" si="6"/>
        <v/>
      </c>
      <c r="Q362" s="6" t="str">
        <f>IF(ISERROR(SMALL(Events!$D$10:$D$550,G362))=TRUE,"",IF(COUNTIF($Q$5:Q361,SMALL(Events!$D$10:$D$550,G362))&gt;0,"",SMALL(Events!$D$10:$D$550,G362)))</f>
        <v/>
      </c>
      <c r="R362" s="4" t="str">
        <f t="shared" si="7"/>
        <v/>
      </c>
      <c r="S362" s="6"/>
      <c r="T362" s="6"/>
      <c r="U362" s="168" t="str">
        <f t="shared" si="8"/>
        <v/>
      </c>
    </row>
    <row r="363">
      <c r="A363" s="2">
        <v>358.0</v>
      </c>
      <c r="B363" s="154"/>
      <c r="C363" s="2"/>
      <c r="D363" s="2"/>
      <c r="E363" s="154"/>
      <c r="F363" s="155"/>
      <c r="G363" s="165">
        <v>358.0</v>
      </c>
      <c r="H363" s="6"/>
      <c r="I363" s="6"/>
      <c r="J363" s="88" t="str">
        <f t="shared" ref="J363:K363" si="719">IF(B363="","",IF(LEFT(B363,FIND("_",B363,1)-1)="battle","",IF(LEFT(B363,FIND("_",B363,1)-1)="cup","",IF(LEFT(B363,FIND("_",B363,1)-1)="rate","",VALUE(LEFT(B363,FIND("_",B363,1)-1))))))</f>
        <v/>
      </c>
      <c r="K363" s="88" t="str">
        <f t="shared" si="719"/>
        <v/>
      </c>
      <c r="L363" s="88" t="str">
        <f t="shared" ref="L363:M363" si="720">IF(D363="","",IF(LEFT(D363,FIND("_",D363,1)-1)="battle","",IF(LEFT(D363,FIND("_",D363,1)-1)="cup","",VALUE(LEFT(D363,FIND("_",D363,1)-1)))))</f>
        <v/>
      </c>
      <c r="M363" s="88" t="str">
        <f t="shared" si="720"/>
        <v/>
      </c>
      <c r="N363" s="6"/>
      <c r="O363" s="165" t="str">
        <f t="shared" si="5"/>
        <v/>
      </c>
      <c r="P363" s="4" t="str">
        <f t="shared" si="6"/>
        <v/>
      </c>
      <c r="Q363" s="6" t="str">
        <f>IF(ISERROR(SMALL(Events!$D$10:$D$550,G363))=TRUE,"",IF(COUNTIF($Q$5:Q362,SMALL(Events!$D$10:$D$550,G363))&gt;0,"",SMALL(Events!$D$10:$D$550,G363)))</f>
        <v/>
      </c>
      <c r="R363" s="4" t="str">
        <f t="shared" si="7"/>
        <v/>
      </c>
      <c r="S363" s="6"/>
      <c r="T363" s="6"/>
      <c r="U363" s="168" t="str">
        <f t="shared" si="8"/>
        <v/>
      </c>
    </row>
    <row r="364">
      <c r="A364" s="2">
        <v>359.0</v>
      </c>
      <c r="B364" s="154"/>
      <c r="C364" s="2"/>
      <c r="D364" s="2"/>
      <c r="E364" s="154"/>
      <c r="F364" s="155"/>
      <c r="G364" s="165">
        <v>359.0</v>
      </c>
      <c r="H364" s="6"/>
      <c r="I364" s="6"/>
      <c r="J364" s="88" t="str">
        <f t="shared" ref="J364:K364" si="721">IF(B364="","",IF(LEFT(B364,FIND("_",B364,1)-1)="battle","",IF(LEFT(B364,FIND("_",B364,1)-1)="cup","",IF(LEFT(B364,FIND("_",B364,1)-1)="rate","",VALUE(LEFT(B364,FIND("_",B364,1)-1))))))</f>
        <v/>
      </c>
      <c r="K364" s="88" t="str">
        <f t="shared" si="721"/>
        <v/>
      </c>
      <c r="L364" s="88" t="str">
        <f t="shared" ref="L364:M364" si="722">IF(D364="","",IF(LEFT(D364,FIND("_",D364,1)-1)="battle","",IF(LEFT(D364,FIND("_",D364,1)-1)="cup","",VALUE(LEFT(D364,FIND("_",D364,1)-1)))))</f>
        <v/>
      </c>
      <c r="M364" s="88" t="str">
        <f t="shared" si="722"/>
        <v/>
      </c>
      <c r="N364" s="6"/>
      <c r="O364" s="165" t="str">
        <f t="shared" si="5"/>
        <v/>
      </c>
      <c r="P364" s="4" t="str">
        <f t="shared" si="6"/>
        <v/>
      </c>
      <c r="Q364" s="6" t="str">
        <f>IF(ISERROR(SMALL(Events!$D$10:$D$550,G364))=TRUE,"",IF(COUNTIF($Q$5:Q363,SMALL(Events!$D$10:$D$550,G364))&gt;0,"",SMALL(Events!$D$10:$D$550,G364)))</f>
        <v/>
      </c>
      <c r="R364" s="4" t="str">
        <f t="shared" si="7"/>
        <v/>
      </c>
      <c r="S364" s="6"/>
      <c r="T364" s="6"/>
      <c r="U364" s="168" t="str">
        <f t="shared" si="8"/>
        <v/>
      </c>
    </row>
    <row r="365">
      <c r="A365" s="2">
        <v>360.0</v>
      </c>
      <c r="B365" s="154"/>
      <c r="C365" s="2"/>
      <c r="D365" s="2"/>
      <c r="E365" s="154"/>
      <c r="F365" s="155"/>
      <c r="G365" s="165">
        <v>360.0</v>
      </c>
      <c r="H365" s="6"/>
      <c r="I365" s="6"/>
      <c r="J365" s="88" t="str">
        <f t="shared" ref="J365:K365" si="723">IF(B365="","",IF(LEFT(B365,FIND("_",B365,1)-1)="battle","",IF(LEFT(B365,FIND("_",B365,1)-1)="cup","",IF(LEFT(B365,FIND("_",B365,1)-1)="rate","",VALUE(LEFT(B365,FIND("_",B365,1)-1))))))</f>
        <v/>
      </c>
      <c r="K365" s="88" t="str">
        <f t="shared" si="723"/>
        <v/>
      </c>
      <c r="L365" s="88" t="str">
        <f t="shared" ref="L365:M365" si="724">IF(D365="","",IF(LEFT(D365,FIND("_",D365,1)-1)="battle","",IF(LEFT(D365,FIND("_",D365,1)-1)="cup","",VALUE(LEFT(D365,FIND("_",D365,1)-1)))))</f>
        <v/>
      </c>
      <c r="M365" s="88" t="str">
        <f t="shared" si="724"/>
        <v/>
      </c>
      <c r="N365" s="6"/>
      <c r="O365" s="165" t="str">
        <f t="shared" si="5"/>
        <v/>
      </c>
      <c r="P365" s="4" t="str">
        <f t="shared" si="6"/>
        <v/>
      </c>
      <c r="Q365" s="6" t="str">
        <f>IF(ISERROR(SMALL(Events!$D$10:$D$550,G365))=TRUE,"",IF(COUNTIF($Q$5:Q364,SMALL(Events!$D$10:$D$550,G365))&gt;0,"",SMALL(Events!$D$10:$D$550,G365)))</f>
        <v/>
      </c>
      <c r="R365" s="4" t="str">
        <f t="shared" si="7"/>
        <v/>
      </c>
      <c r="S365" s="6"/>
      <c r="T365" s="6"/>
      <c r="U365" s="168" t="str">
        <f t="shared" si="8"/>
        <v/>
      </c>
    </row>
    <row r="366">
      <c r="A366" s="2">
        <v>361.0</v>
      </c>
      <c r="B366" s="154"/>
      <c r="C366" s="2"/>
      <c r="D366" s="2"/>
      <c r="E366" s="154"/>
      <c r="F366" s="155"/>
      <c r="G366" s="165">
        <v>361.0</v>
      </c>
      <c r="H366" s="6"/>
      <c r="I366" s="6"/>
      <c r="J366" s="88" t="str">
        <f t="shared" ref="J366:K366" si="725">IF(B366="","",IF(LEFT(B366,FIND("_",B366,1)-1)="battle","",IF(LEFT(B366,FIND("_",B366,1)-1)="cup","",IF(LEFT(B366,FIND("_",B366,1)-1)="rate","",VALUE(LEFT(B366,FIND("_",B366,1)-1))))))</f>
        <v/>
      </c>
      <c r="K366" s="88" t="str">
        <f t="shared" si="725"/>
        <v/>
      </c>
      <c r="L366" s="88" t="str">
        <f t="shared" ref="L366:M366" si="726">IF(D366="","",IF(LEFT(D366,FIND("_",D366,1)-1)="battle","",IF(LEFT(D366,FIND("_",D366,1)-1)="cup","",VALUE(LEFT(D366,FIND("_",D366,1)-1)))))</f>
        <v/>
      </c>
      <c r="M366" s="88" t="str">
        <f t="shared" si="726"/>
        <v/>
      </c>
      <c r="N366" s="6"/>
      <c r="O366" s="165" t="str">
        <f t="shared" si="5"/>
        <v/>
      </c>
      <c r="P366" s="4" t="str">
        <f t="shared" si="6"/>
        <v/>
      </c>
      <c r="Q366" s="6" t="str">
        <f>IF(ISERROR(SMALL(Events!$D$10:$D$550,G366))=TRUE,"",IF(COUNTIF($Q$5:Q365,SMALL(Events!$D$10:$D$550,G366))&gt;0,"",SMALL(Events!$D$10:$D$550,G366)))</f>
        <v/>
      </c>
      <c r="R366" s="4" t="str">
        <f t="shared" si="7"/>
        <v/>
      </c>
      <c r="S366" s="6"/>
      <c r="T366" s="6"/>
      <c r="U366" s="168" t="str">
        <f t="shared" si="8"/>
        <v/>
      </c>
    </row>
    <row r="367">
      <c r="A367" s="2">
        <v>362.0</v>
      </c>
      <c r="B367" s="154"/>
      <c r="C367" s="2"/>
      <c r="D367" s="2"/>
      <c r="E367" s="154"/>
      <c r="F367" s="155"/>
      <c r="G367" s="165">
        <v>362.0</v>
      </c>
      <c r="H367" s="6"/>
      <c r="I367" s="6"/>
      <c r="J367" s="88" t="str">
        <f t="shared" ref="J367:K367" si="727">IF(B367="","",IF(LEFT(B367,FIND("_",B367,1)-1)="battle","",IF(LEFT(B367,FIND("_",B367,1)-1)="cup","",IF(LEFT(B367,FIND("_",B367,1)-1)="rate","",VALUE(LEFT(B367,FIND("_",B367,1)-1))))))</f>
        <v/>
      </c>
      <c r="K367" s="88" t="str">
        <f t="shared" si="727"/>
        <v/>
      </c>
      <c r="L367" s="88" t="str">
        <f t="shared" ref="L367:M367" si="728">IF(D367="","",IF(LEFT(D367,FIND("_",D367,1)-1)="battle","",IF(LEFT(D367,FIND("_",D367,1)-1)="cup","",VALUE(LEFT(D367,FIND("_",D367,1)-1)))))</f>
        <v/>
      </c>
      <c r="M367" s="88" t="str">
        <f t="shared" si="728"/>
        <v/>
      </c>
      <c r="N367" s="6"/>
      <c r="O367" s="165" t="str">
        <f t="shared" si="5"/>
        <v/>
      </c>
      <c r="P367" s="4" t="str">
        <f t="shared" si="6"/>
        <v/>
      </c>
      <c r="Q367" s="6" t="str">
        <f>IF(ISERROR(SMALL(Events!$D$10:$D$550,G367))=TRUE,"",IF(COUNTIF($Q$5:Q366,SMALL(Events!$D$10:$D$550,G367))&gt;0,"",SMALL(Events!$D$10:$D$550,G367)))</f>
        <v/>
      </c>
      <c r="R367" s="4" t="str">
        <f t="shared" si="7"/>
        <v/>
      </c>
      <c r="S367" s="6"/>
      <c r="T367" s="6"/>
      <c r="U367" s="168" t="str">
        <f t="shared" si="8"/>
        <v/>
      </c>
    </row>
    <row r="368">
      <c r="A368" s="2">
        <v>363.0</v>
      </c>
      <c r="B368" s="154"/>
      <c r="C368" s="2"/>
      <c r="D368" s="2"/>
      <c r="E368" s="154"/>
      <c r="F368" s="155"/>
      <c r="G368" s="165">
        <v>363.0</v>
      </c>
      <c r="H368" s="6"/>
      <c r="I368" s="6"/>
      <c r="J368" s="88" t="str">
        <f t="shared" ref="J368:K368" si="729">IF(B368="","",IF(LEFT(B368,FIND("_",B368,1)-1)="battle","",IF(LEFT(B368,FIND("_",B368,1)-1)="cup","",IF(LEFT(B368,FIND("_",B368,1)-1)="rate","",VALUE(LEFT(B368,FIND("_",B368,1)-1))))))</f>
        <v/>
      </c>
      <c r="K368" s="88" t="str">
        <f t="shared" si="729"/>
        <v/>
      </c>
      <c r="L368" s="88" t="str">
        <f t="shared" ref="L368:M368" si="730">IF(D368="","",IF(LEFT(D368,FIND("_",D368,1)-1)="battle","",IF(LEFT(D368,FIND("_",D368,1)-1)="cup","",VALUE(LEFT(D368,FIND("_",D368,1)-1)))))</f>
        <v/>
      </c>
      <c r="M368" s="88" t="str">
        <f t="shared" si="730"/>
        <v/>
      </c>
      <c r="N368" s="6"/>
      <c r="O368" s="165" t="str">
        <f t="shared" si="5"/>
        <v/>
      </c>
      <c r="P368" s="4" t="str">
        <f t="shared" si="6"/>
        <v/>
      </c>
      <c r="Q368" s="6" t="str">
        <f>IF(ISERROR(SMALL(Events!$D$10:$D$550,G368))=TRUE,"",IF(COUNTIF($Q$5:Q367,SMALL(Events!$D$10:$D$550,G368))&gt;0,"",SMALL(Events!$D$10:$D$550,G368)))</f>
        <v/>
      </c>
      <c r="R368" s="4" t="str">
        <f t="shared" si="7"/>
        <v/>
      </c>
      <c r="S368" s="6"/>
      <c r="T368" s="6"/>
      <c r="U368" s="168" t="str">
        <f t="shared" si="8"/>
        <v/>
      </c>
    </row>
    <row r="369">
      <c r="A369" s="2">
        <v>364.0</v>
      </c>
      <c r="B369" s="154"/>
      <c r="C369" s="2"/>
      <c r="D369" s="2"/>
      <c r="E369" s="154"/>
      <c r="F369" s="155"/>
      <c r="G369" s="165">
        <v>364.0</v>
      </c>
      <c r="H369" s="6"/>
      <c r="I369" s="6"/>
      <c r="J369" s="88" t="str">
        <f t="shared" ref="J369:K369" si="731">IF(B369="","",IF(LEFT(B369,FIND("_",B369,1)-1)="battle","",IF(LEFT(B369,FIND("_",B369,1)-1)="cup","",IF(LEFT(B369,FIND("_",B369,1)-1)="rate","",VALUE(LEFT(B369,FIND("_",B369,1)-1))))))</f>
        <v/>
      </c>
      <c r="K369" s="88" t="str">
        <f t="shared" si="731"/>
        <v/>
      </c>
      <c r="L369" s="88" t="str">
        <f t="shared" ref="L369:M369" si="732">IF(D369="","",IF(LEFT(D369,FIND("_",D369,1)-1)="battle","",IF(LEFT(D369,FIND("_",D369,1)-1)="cup","",VALUE(LEFT(D369,FIND("_",D369,1)-1)))))</f>
        <v/>
      </c>
      <c r="M369" s="88" t="str">
        <f t="shared" si="732"/>
        <v/>
      </c>
      <c r="N369" s="6"/>
      <c r="O369" s="165" t="str">
        <f t="shared" si="5"/>
        <v/>
      </c>
      <c r="P369" s="4" t="str">
        <f t="shared" si="6"/>
        <v/>
      </c>
      <c r="Q369" s="6" t="str">
        <f>IF(ISERROR(SMALL(Events!$D$10:$D$550,G369))=TRUE,"",IF(COUNTIF($Q$5:Q368,SMALL(Events!$D$10:$D$550,G369))&gt;0,"",SMALL(Events!$D$10:$D$550,G369)))</f>
        <v/>
      </c>
      <c r="R369" s="4" t="str">
        <f t="shared" si="7"/>
        <v/>
      </c>
      <c r="S369" s="6"/>
      <c r="T369" s="6"/>
      <c r="U369" s="168" t="str">
        <f t="shared" si="8"/>
        <v/>
      </c>
    </row>
    <row r="370">
      <c r="A370" s="2">
        <v>365.0</v>
      </c>
      <c r="B370" s="154"/>
      <c r="C370" s="2"/>
      <c r="D370" s="2"/>
      <c r="E370" s="154"/>
      <c r="F370" s="155"/>
      <c r="G370" s="165">
        <v>365.0</v>
      </c>
      <c r="H370" s="6"/>
      <c r="I370" s="6"/>
      <c r="J370" s="88" t="str">
        <f t="shared" ref="J370:K370" si="733">IF(B370="","",IF(LEFT(B370,FIND("_",B370,1)-1)="battle","",IF(LEFT(B370,FIND("_",B370,1)-1)="cup","",IF(LEFT(B370,FIND("_",B370,1)-1)="rate","",VALUE(LEFT(B370,FIND("_",B370,1)-1))))))</f>
        <v/>
      </c>
      <c r="K370" s="88" t="str">
        <f t="shared" si="733"/>
        <v/>
      </c>
      <c r="L370" s="88" t="str">
        <f t="shared" ref="L370:M370" si="734">IF(D370="","",IF(LEFT(D370,FIND("_",D370,1)-1)="battle","",IF(LEFT(D370,FIND("_",D370,1)-1)="cup","",VALUE(LEFT(D370,FIND("_",D370,1)-1)))))</f>
        <v/>
      </c>
      <c r="M370" s="88" t="str">
        <f t="shared" si="734"/>
        <v/>
      </c>
      <c r="N370" s="6"/>
      <c r="O370" s="165" t="str">
        <f t="shared" si="5"/>
        <v/>
      </c>
      <c r="P370" s="4" t="str">
        <f t="shared" si="6"/>
        <v/>
      </c>
      <c r="Q370" s="6" t="str">
        <f>IF(ISERROR(SMALL(Events!$D$10:$D$550,G370))=TRUE,"",IF(COUNTIF($Q$5:Q369,SMALL(Events!$D$10:$D$550,G370))&gt;0,"",SMALL(Events!$D$10:$D$550,G370)))</f>
        <v/>
      </c>
      <c r="R370" s="4" t="str">
        <f t="shared" si="7"/>
        <v/>
      </c>
      <c r="S370" s="6"/>
      <c r="T370" s="6"/>
      <c r="U370" s="168" t="str">
        <f t="shared" si="8"/>
        <v/>
      </c>
    </row>
    <row r="371">
      <c r="A371" s="2">
        <v>366.0</v>
      </c>
      <c r="B371" s="154"/>
      <c r="C371" s="2"/>
      <c r="D371" s="2"/>
      <c r="E371" s="154"/>
      <c r="F371" s="155"/>
      <c r="G371" s="165">
        <v>366.0</v>
      </c>
      <c r="H371" s="6"/>
      <c r="I371" s="6"/>
      <c r="J371" s="88" t="str">
        <f t="shared" ref="J371:K371" si="735">IF(B371="","",IF(LEFT(B371,FIND("_",B371,1)-1)="battle","",IF(LEFT(B371,FIND("_",B371,1)-1)="cup","",IF(LEFT(B371,FIND("_",B371,1)-1)="rate","",VALUE(LEFT(B371,FIND("_",B371,1)-1))))))</f>
        <v/>
      </c>
      <c r="K371" s="88" t="str">
        <f t="shared" si="735"/>
        <v/>
      </c>
      <c r="L371" s="88" t="str">
        <f t="shared" ref="L371:M371" si="736">IF(D371="","",IF(LEFT(D371,FIND("_",D371,1)-1)="battle","",IF(LEFT(D371,FIND("_",D371,1)-1)="cup","",VALUE(LEFT(D371,FIND("_",D371,1)-1)))))</f>
        <v/>
      </c>
      <c r="M371" s="88" t="str">
        <f t="shared" si="736"/>
        <v/>
      </c>
      <c r="N371" s="6"/>
      <c r="O371" s="165" t="str">
        <f t="shared" si="5"/>
        <v/>
      </c>
      <c r="P371" s="4" t="str">
        <f t="shared" si="6"/>
        <v/>
      </c>
      <c r="Q371" s="6" t="str">
        <f>IF(ISERROR(SMALL(Events!$D$10:$D$550,G371))=TRUE,"",IF(COUNTIF($Q$5:Q370,SMALL(Events!$D$10:$D$550,G371))&gt;0,"",SMALL(Events!$D$10:$D$550,G371)))</f>
        <v/>
      </c>
      <c r="R371" s="4" t="str">
        <f t="shared" si="7"/>
        <v/>
      </c>
      <c r="S371" s="6"/>
      <c r="T371" s="6"/>
      <c r="U371" s="168" t="str">
        <f t="shared" si="8"/>
        <v/>
      </c>
    </row>
    <row r="372">
      <c r="B372" s="154"/>
      <c r="C372" s="2"/>
      <c r="D372" s="2"/>
      <c r="E372" s="154"/>
      <c r="F372" s="155"/>
      <c r="G372" s="165">
        <v>367.0</v>
      </c>
      <c r="H372" s="6"/>
      <c r="I372" s="6"/>
      <c r="J372" s="88" t="str">
        <f t="shared" ref="J372:K372" si="737">IF(B372="","",IF(LEFT(B372,FIND("_",B372,1)-1)="battle","",IF(LEFT(B372,FIND("_",B372,1)-1)="cup","",IF(LEFT(B372,FIND("_",B372,1)-1)="rate","",VALUE(LEFT(B372,FIND("_",B372,1)-1))))))</f>
        <v/>
      </c>
      <c r="K372" s="88" t="str">
        <f t="shared" si="737"/>
        <v/>
      </c>
      <c r="L372" s="88" t="str">
        <f t="shared" ref="L372:M372" si="738">IF(D372="","",IF(LEFT(D372,FIND("_",D372,1)-1)="battle","",IF(LEFT(D372,FIND("_",D372,1)-1)="cup","",VALUE(LEFT(D372,FIND("_",D372,1)-1)))))</f>
        <v/>
      </c>
      <c r="M372" s="88" t="str">
        <f t="shared" si="738"/>
        <v/>
      </c>
      <c r="N372" s="6"/>
      <c r="O372" s="165" t="str">
        <f t="shared" si="5"/>
        <v/>
      </c>
      <c r="P372" s="4" t="str">
        <f t="shared" si="6"/>
        <v/>
      </c>
      <c r="Q372" s="6" t="str">
        <f>IF(ISERROR(SMALL(Events!$D$10:$D$550,G372))=TRUE,"",IF(COUNTIF($Q$5:Q371,SMALL(Events!$D$10:$D$550,G372))&gt;0,"",SMALL(Events!$D$10:$D$550,G372)))</f>
        <v/>
      </c>
      <c r="R372" s="4" t="str">
        <f t="shared" si="7"/>
        <v/>
      </c>
      <c r="S372" s="6"/>
      <c r="T372" s="6"/>
      <c r="U372" s="168" t="str">
        <f t="shared" si="8"/>
        <v/>
      </c>
    </row>
    <row r="373">
      <c r="B373" s="154"/>
      <c r="C373" s="2"/>
      <c r="D373" s="2"/>
      <c r="E373" s="154"/>
      <c r="F373" s="155"/>
      <c r="G373" s="165">
        <v>368.0</v>
      </c>
      <c r="H373" s="6"/>
      <c r="I373" s="6"/>
      <c r="J373" s="88" t="str">
        <f t="shared" ref="J373:K373" si="739">IF(B373="","",IF(LEFT(B373,FIND("_",B373,1)-1)="battle","",IF(LEFT(B373,FIND("_",B373,1)-1)="cup","",IF(LEFT(B373,FIND("_",B373,1)-1)="rate","",VALUE(LEFT(B373,FIND("_",B373,1)-1))))))</f>
        <v/>
      </c>
      <c r="K373" s="88" t="str">
        <f t="shared" si="739"/>
        <v/>
      </c>
      <c r="L373" s="88" t="str">
        <f t="shared" ref="L373:M373" si="740">IF(D373="","",IF(LEFT(D373,FIND("_",D373,1)-1)="battle","",IF(LEFT(D373,FIND("_",D373,1)-1)="cup","",VALUE(LEFT(D373,FIND("_",D373,1)-1)))))</f>
        <v/>
      </c>
      <c r="M373" s="88" t="str">
        <f t="shared" si="740"/>
        <v/>
      </c>
      <c r="N373" s="6"/>
      <c r="O373" s="165" t="str">
        <f t="shared" si="5"/>
        <v/>
      </c>
      <c r="P373" s="4" t="str">
        <f t="shared" si="6"/>
        <v/>
      </c>
      <c r="Q373" s="6" t="str">
        <f>IF(ISERROR(SMALL(Events!$D$10:$D$550,G373))=TRUE,"",IF(COUNTIF($Q$5:Q372,SMALL(Events!$D$10:$D$550,G373))&gt;0,"",SMALL(Events!$D$10:$D$550,G373)))</f>
        <v/>
      </c>
      <c r="R373" s="4" t="str">
        <f t="shared" si="7"/>
        <v/>
      </c>
      <c r="S373" s="6"/>
      <c r="T373" s="6"/>
      <c r="U373" s="168" t="str">
        <f t="shared" si="8"/>
        <v/>
      </c>
    </row>
    <row r="374">
      <c r="B374" s="154"/>
      <c r="C374" s="2"/>
      <c r="D374" s="2"/>
      <c r="E374" s="154"/>
      <c r="F374" s="155"/>
      <c r="G374" s="165">
        <v>369.0</v>
      </c>
      <c r="H374" s="6"/>
      <c r="I374" s="6"/>
      <c r="J374" s="88" t="str">
        <f t="shared" ref="J374:K374" si="741">IF(B374="","",IF(LEFT(B374,FIND("_",B374,1)-1)="battle","",IF(LEFT(B374,FIND("_",B374,1)-1)="cup","",IF(LEFT(B374,FIND("_",B374,1)-1)="rate","",VALUE(LEFT(B374,FIND("_",B374,1)-1))))))</f>
        <v/>
      </c>
      <c r="K374" s="88" t="str">
        <f t="shared" si="741"/>
        <v/>
      </c>
      <c r="L374" s="88" t="str">
        <f t="shared" ref="L374:M374" si="742">IF(D374="","",IF(LEFT(D374,FIND("_",D374,1)-1)="battle","",IF(LEFT(D374,FIND("_",D374,1)-1)="cup","",VALUE(LEFT(D374,FIND("_",D374,1)-1)))))</f>
        <v/>
      </c>
      <c r="M374" s="88" t="str">
        <f t="shared" si="742"/>
        <v/>
      </c>
      <c r="N374" s="6"/>
      <c r="O374" s="165" t="str">
        <f t="shared" si="5"/>
        <v/>
      </c>
      <c r="P374" s="4" t="str">
        <f t="shared" si="6"/>
        <v/>
      </c>
      <c r="Q374" s="6" t="str">
        <f>IF(ISERROR(SMALL(Events!$D$10:$D$550,G374))=TRUE,"",IF(COUNTIF($Q$5:Q373,SMALL(Events!$D$10:$D$550,G374))&gt;0,"",SMALL(Events!$D$10:$D$550,G374)))</f>
        <v/>
      </c>
      <c r="R374" s="4" t="str">
        <f t="shared" si="7"/>
        <v/>
      </c>
      <c r="S374" s="6"/>
      <c r="T374" s="6"/>
      <c r="U374" s="168" t="str">
        <f t="shared" si="8"/>
        <v/>
      </c>
    </row>
    <row r="375">
      <c r="B375" s="154"/>
      <c r="C375" s="2"/>
      <c r="D375" s="2"/>
      <c r="E375" s="154"/>
      <c r="F375" s="155"/>
      <c r="G375" s="165">
        <v>370.0</v>
      </c>
      <c r="H375" s="6"/>
      <c r="I375" s="6"/>
      <c r="J375" s="88" t="str">
        <f t="shared" ref="J375:K375" si="743">IF(B375="","",IF(LEFT(B375,FIND("_",B375,1)-1)="battle","",IF(LEFT(B375,FIND("_",B375,1)-1)="cup","",IF(LEFT(B375,FIND("_",B375,1)-1)="rate","",VALUE(LEFT(B375,FIND("_",B375,1)-1))))))</f>
        <v/>
      </c>
      <c r="K375" s="88" t="str">
        <f t="shared" si="743"/>
        <v/>
      </c>
      <c r="L375" s="88" t="str">
        <f t="shared" ref="L375:M375" si="744">IF(D375="","",IF(LEFT(D375,FIND("_",D375,1)-1)="battle","",IF(LEFT(D375,FIND("_",D375,1)-1)="cup","",VALUE(LEFT(D375,FIND("_",D375,1)-1)))))</f>
        <v/>
      </c>
      <c r="M375" s="88" t="str">
        <f t="shared" si="744"/>
        <v/>
      </c>
      <c r="N375" s="6"/>
      <c r="O375" s="165" t="str">
        <f t="shared" si="5"/>
        <v/>
      </c>
      <c r="P375" s="4" t="str">
        <f t="shared" si="6"/>
        <v/>
      </c>
      <c r="Q375" s="6" t="str">
        <f>IF(ISERROR(SMALL(Events!$D$10:$D$550,G375))=TRUE,"",IF(COUNTIF($Q$5:Q374,SMALL(Events!$D$10:$D$550,G375))&gt;0,"",SMALL(Events!$D$10:$D$550,G375)))</f>
        <v/>
      </c>
      <c r="R375" s="4" t="str">
        <f t="shared" si="7"/>
        <v/>
      </c>
      <c r="S375" s="6"/>
      <c r="T375" s="6"/>
      <c r="U375" s="168" t="str">
        <f t="shared" si="8"/>
        <v/>
      </c>
    </row>
    <row r="376">
      <c r="B376" s="154"/>
      <c r="C376" s="2"/>
      <c r="D376" s="2"/>
      <c r="E376" s="154"/>
      <c r="F376" s="155"/>
      <c r="G376" s="165">
        <v>371.0</v>
      </c>
      <c r="H376" s="6"/>
      <c r="I376" s="6"/>
      <c r="J376" s="88" t="str">
        <f t="shared" ref="J376:K376" si="745">IF(B376="","",IF(LEFT(B376,FIND("_",B376,1)-1)="battle","",IF(LEFT(B376,FIND("_",B376,1)-1)="cup","",IF(LEFT(B376,FIND("_",B376,1)-1)="rate","",VALUE(LEFT(B376,FIND("_",B376,1)-1))))))</f>
        <v/>
      </c>
      <c r="K376" s="88" t="str">
        <f t="shared" si="745"/>
        <v/>
      </c>
      <c r="L376" s="88" t="str">
        <f t="shared" ref="L376:M376" si="746">IF(D376="","",IF(LEFT(D376,FIND("_",D376,1)-1)="battle","",IF(LEFT(D376,FIND("_",D376,1)-1)="cup","",VALUE(LEFT(D376,FIND("_",D376,1)-1)))))</f>
        <v/>
      </c>
      <c r="M376" s="88" t="str">
        <f t="shared" si="746"/>
        <v/>
      </c>
      <c r="N376" s="6"/>
      <c r="O376" s="165" t="str">
        <f t="shared" si="5"/>
        <v/>
      </c>
      <c r="P376" s="4" t="str">
        <f t="shared" si="6"/>
        <v/>
      </c>
      <c r="Q376" s="6" t="str">
        <f>IF(ISERROR(SMALL(Events!$D$10:$D$550,G376))=TRUE,"",IF(COUNTIF($Q$5:Q375,SMALL(Events!$D$10:$D$550,G376))&gt;0,"",SMALL(Events!$D$10:$D$550,G376)))</f>
        <v/>
      </c>
      <c r="R376" s="4" t="str">
        <f t="shared" si="7"/>
        <v/>
      </c>
      <c r="S376" s="6"/>
      <c r="T376" s="6"/>
      <c r="U376" s="168" t="str">
        <f t="shared" si="8"/>
        <v/>
      </c>
    </row>
    <row r="377">
      <c r="B377" s="154"/>
      <c r="C377" s="2"/>
      <c r="D377" s="2"/>
      <c r="E377" s="154"/>
      <c r="F377" s="155"/>
      <c r="G377" s="165">
        <v>372.0</v>
      </c>
      <c r="H377" s="6"/>
      <c r="I377" s="6"/>
      <c r="J377" s="88" t="str">
        <f t="shared" ref="J377:K377" si="747">IF(B377="","",IF(LEFT(B377,FIND("_",B377,1)-1)="battle","",IF(LEFT(B377,FIND("_",B377,1)-1)="cup","",IF(LEFT(B377,FIND("_",B377,1)-1)="rate","",VALUE(LEFT(B377,FIND("_",B377,1)-1))))))</f>
        <v/>
      </c>
      <c r="K377" s="88" t="str">
        <f t="shared" si="747"/>
        <v/>
      </c>
      <c r="L377" s="88" t="str">
        <f t="shared" ref="L377:M377" si="748">IF(D377="","",IF(LEFT(D377,FIND("_",D377,1)-1)="battle","",IF(LEFT(D377,FIND("_",D377,1)-1)="cup","",VALUE(LEFT(D377,FIND("_",D377,1)-1)))))</f>
        <v/>
      </c>
      <c r="M377" s="88" t="str">
        <f t="shared" si="748"/>
        <v/>
      </c>
      <c r="N377" s="6"/>
      <c r="O377" s="165" t="str">
        <f t="shared" si="5"/>
        <v/>
      </c>
      <c r="P377" s="4" t="str">
        <f t="shared" si="6"/>
        <v/>
      </c>
      <c r="Q377" s="6" t="str">
        <f>IF(ISERROR(SMALL(Events!$D$10:$D$550,G377))=TRUE,"",IF(COUNTIF($Q$5:Q376,SMALL(Events!$D$10:$D$550,G377))&gt;0,"",SMALL(Events!$D$10:$D$550,G377)))</f>
        <v/>
      </c>
      <c r="R377" s="4" t="str">
        <f t="shared" si="7"/>
        <v/>
      </c>
      <c r="S377" s="6"/>
      <c r="T377" s="6"/>
      <c r="U377" s="168" t="str">
        <f t="shared" si="8"/>
        <v/>
      </c>
    </row>
    <row r="378">
      <c r="B378" s="154"/>
      <c r="C378" s="2"/>
      <c r="D378" s="2"/>
      <c r="E378" s="154"/>
      <c r="F378" s="155"/>
      <c r="G378" s="165">
        <v>373.0</v>
      </c>
      <c r="H378" s="6"/>
      <c r="I378" s="6"/>
      <c r="J378" s="88" t="str">
        <f t="shared" ref="J378:K378" si="749">IF(B378="","",IF(LEFT(B378,FIND("_",B378,1)-1)="battle","",IF(LEFT(B378,FIND("_",B378,1)-1)="cup","",IF(LEFT(B378,FIND("_",B378,1)-1)="rate","",VALUE(LEFT(B378,FIND("_",B378,1)-1))))))</f>
        <v/>
      </c>
      <c r="K378" s="88" t="str">
        <f t="shared" si="749"/>
        <v/>
      </c>
      <c r="L378" s="88" t="str">
        <f t="shared" ref="L378:M378" si="750">IF(D378="","",IF(LEFT(D378,FIND("_",D378,1)-1)="battle","",IF(LEFT(D378,FIND("_",D378,1)-1)="cup","",VALUE(LEFT(D378,FIND("_",D378,1)-1)))))</f>
        <v/>
      </c>
      <c r="M378" s="88" t="str">
        <f t="shared" si="750"/>
        <v/>
      </c>
      <c r="N378" s="6"/>
      <c r="O378" s="165" t="str">
        <f t="shared" si="5"/>
        <v/>
      </c>
      <c r="P378" s="4" t="str">
        <f t="shared" si="6"/>
        <v/>
      </c>
      <c r="Q378" s="6" t="str">
        <f>IF(ISERROR(SMALL(Events!$D$10:$D$550,G378))=TRUE,"",IF(COUNTIF($Q$5:Q377,SMALL(Events!$D$10:$D$550,G378))&gt;0,"",SMALL(Events!$D$10:$D$550,G378)))</f>
        <v/>
      </c>
      <c r="R378" s="4" t="str">
        <f t="shared" si="7"/>
        <v/>
      </c>
      <c r="S378" s="6"/>
      <c r="T378" s="6"/>
      <c r="U378" s="168" t="str">
        <f t="shared" si="8"/>
        <v/>
      </c>
    </row>
    <row r="379">
      <c r="B379" s="154"/>
      <c r="C379" s="2"/>
      <c r="D379" s="2"/>
      <c r="E379" s="154"/>
      <c r="F379" s="155"/>
      <c r="G379" s="165">
        <v>374.0</v>
      </c>
      <c r="H379" s="6"/>
      <c r="I379" s="6"/>
      <c r="J379" s="88" t="str">
        <f t="shared" ref="J379:K379" si="751">IF(B379="","",IF(LEFT(B379,FIND("_",B379,1)-1)="battle","",IF(LEFT(B379,FIND("_",B379,1)-1)="cup","",IF(LEFT(B379,FIND("_",B379,1)-1)="rate","",VALUE(LEFT(B379,FIND("_",B379,1)-1))))))</f>
        <v/>
      </c>
      <c r="K379" s="88" t="str">
        <f t="shared" si="751"/>
        <v/>
      </c>
      <c r="L379" s="88" t="str">
        <f t="shared" ref="L379:M379" si="752">IF(D379="","",IF(LEFT(D379,FIND("_",D379,1)-1)="battle","",IF(LEFT(D379,FIND("_",D379,1)-1)="cup","",VALUE(LEFT(D379,FIND("_",D379,1)-1)))))</f>
        <v/>
      </c>
      <c r="M379" s="88" t="str">
        <f t="shared" si="752"/>
        <v/>
      </c>
      <c r="N379" s="6"/>
      <c r="O379" s="165" t="str">
        <f t="shared" si="5"/>
        <v/>
      </c>
      <c r="P379" s="4" t="str">
        <f t="shared" si="6"/>
        <v/>
      </c>
      <c r="Q379" s="6" t="str">
        <f>IF(ISERROR(SMALL(Events!$D$10:$D$550,G379))=TRUE,"",IF(COUNTIF($Q$5:Q378,SMALL(Events!$D$10:$D$550,G379))&gt;0,"",SMALL(Events!$D$10:$D$550,G379)))</f>
        <v/>
      </c>
      <c r="R379" s="4" t="str">
        <f t="shared" si="7"/>
        <v/>
      </c>
      <c r="S379" s="6"/>
      <c r="T379" s="6"/>
      <c r="U379" s="168" t="str">
        <f t="shared" si="8"/>
        <v/>
      </c>
    </row>
    <row r="380">
      <c r="B380" s="154"/>
      <c r="C380" s="2"/>
      <c r="D380" s="2"/>
      <c r="E380" s="154"/>
      <c r="F380" s="155"/>
      <c r="G380" s="165">
        <v>375.0</v>
      </c>
      <c r="H380" s="6"/>
      <c r="I380" s="6"/>
      <c r="J380" s="88" t="str">
        <f t="shared" ref="J380:K380" si="753">IF(B380="","",IF(LEFT(B380,FIND("_",B380,1)-1)="battle","",IF(LEFT(B380,FIND("_",B380,1)-1)="cup","",IF(LEFT(B380,FIND("_",B380,1)-1)="rate","",VALUE(LEFT(B380,FIND("_",B380,1)-1))))))</f>
        <v/>
      </c>
      <c r="K380" s="88" t="str">
        <f t="shared" si="753"/>
        <v/>
      </c>
      <c r="L380" s="88" t="str">
        <f t="shared" ref="L380:M380" si="754">IF(D380="","",IF(LEFT(D380,FIND("_",D380,1)-1)="battle","",IF(LEFT(D380,FIND("_",D380,1)-1)="cup","",VALUE(LEFT(D380,FIND("_",D380,1)-1)))))</f>
        <v/>
      </c>
      <c r="M380" s="88" t="str">
        <f t="shared" si="754"/>
        <v/>
      </c>
      <c r="N380" s="6"/>
      <c r="O380" s="165" t="str">
        <f t="shared" si="5"/>
        <v/>
      </c>
      <c r="P380" s="4" t="str">
        <f t="shared" si="6"/>
        <v/>
      </c>
      <c r="Q380" s="6" t="str">
        <f>IF(ISERROR(SMALL(Events!$D$10:$D$550,G380))=TRUE,"",IF(COUNTIF($Q$5:Q379,SMALL(Events!$D$10:$D$550,G380))&gt;0,"",SMALL(Events!$D$10:$D$550,G380)))</f>
        <v/>
      </c>
      <c r="R380" s="4" t="str">
        <f t="shared" si="7"/>
        <v/>
      </c>
      <c r="S380" s="6"/>
      <c r="T380" s="6"/>
      <c r="U380" s="168" t="str">
        <f t="shared" si="8"/>
        <v/>
      </c>
    </row>
    <row r="381">
      <c r="B381" s="154"/>
      <c r="C381" s="2"/>
      <c r="D381" s="2"/>
      <c r="E381" s="154"/>
      <c r="F381" s="155"/>
      <c r="G381" s="165">
        <v>376.0</v>
      </c>
      <c r="H381" s="6"/>
      <c r="I381" s="6"/>
      <c r="J381" s="88" t="str">
        <f t="shared" ref="J381:K381" si="755">IF(B381="","",IF(LEFT(B381,FIND("_",B381,1)-1)="battle","",IF(LEFT(B381,FIND("_",B381,1)-1)="cup","",IF(LEFT(B381,FIND("_",B381,1)-1)="rate","",VALUE(LEFT(B381,FIND("_",B381,1)-1))))))</f>
        <v/>
      </c>
      <c r="K381" s="88" t="str">
        <f t="shared" si="755"/>
        <v/>
      </c>
      <c r="L381" s="88" t="str">
        <f t="shared" ref="L381:M381" si="756">IF(D381="","",IF(LEFT(D381,FIND("_",D381,1)-1)="battle","",IF(LEFT(D381,FIND("_",D381,1)-1)="cup","",VALUE(LEFT(D381,FIND("_",D381,1)-1)))))</f>
        <v/>
      </c>
      <c r="M381" s="88" t="str">
        <f t="shared" si="756"/>
        <v/>
      </c>
      <c r="N381" s="6"/>
      <c r="O381" s="165" t="str">
        <f t="shared" si="5"/>
        <v/>
      </c>
      <c r="P381" s="4" t="str">
        <f t="shared" si="6"/>
        <v/>
      </c>
      <c r="Q381" s="6" t="str">
        <f>IF(ISERROR(SMALL(Events!$D$10:$D$550,G381))=TRUE,"",IF(COUNTIF($Q$5:Q380,SMALL(Events!$D$10:$D$550,G381))&gt;0,"",SMALL(Events!$D$10:$D$550,G381)))</f>
        <v/>
      </c>
      <c r="R381" s="4" t="str">
        <f t="shared" si="7"/>
        <v/>
      </c>
      <c r="S381" s="6"/>
      <c r="T381" s="6"/>
      <c r="U381" s="168" t="str">
        <f t="shared" si="8"/>
        <v/>
      </c>
    </row>
    <row r="382">
      <c r="B382" s="154"/>
      <c r="C382" s="2"/>
      <c r="D382" s="2"/>
      <c r="E382" s="154"/>
      <c r="F382" s="155"/>
      <c r="G382" s="165">
        <v>377.0</v>
      </c>
      <c r="H382" s="6"/>
      <c r="I382" s="6"/>
      <c r="J382" s="88" t="str">
        <f t="shared" ref="J382:K382" si="757">IF(B382="","",IF(LEFT(B382,FIND("_",B382,1)-1)="battle","",IF(LEFT(B382,FIND("_",B382,1)-1)="cup","",IF(LEFT(B382,FIND("_",B382,1)-1)="rate","",VALUE(LEFT(B382,FIND("_",B382,1)-1))))))</f>
        <v/>
      </c>
      <c r="K382" s="88" t="str">
        <f t="shared" si="757"/>
        <v/>
      </c>
      <c r="L382" s="88" t="str">
        <f t="shared" ref="L382:M382" si="758">IF(D382="","",IF(LEFT(D382,FIND("_",D382,1)-1)="battle","",IF(LEFT(D382,FIND("_",D382,1)-1)="cup","",VALUE(LEFT(D382,FIND("_",D382,1)-1)))))</f>
        <v/>
      </c>
      <c r="M382" s="88" t="str">
        <f t="shared" si="758"/>
        <v/>
      </c>
      <c r="N382" s="6"/>
      <c r="O382" s="165" t="str">
        <f t="shared" si="5"/>
        <v/>
      </c>
      <c r="P382" s="4" t="str">
        <f t="shared" si="6"/>
        <v/>
      </c>
      <c r="Q382" s="6" t="str">
        <f>IF(ISERROR(SMALL(Events!$D$10:$D$550,G382))=TRUE,"",IF(COUNTIF($Q$5:Q381,SMALL(Events!$D$10:$D$550,G382))&gt;0,"",SMALL(Events!$D$10:$D$550,G382)))</f>
        <v/>
      </c>
      <c r="R382" s="4" t="str">
        <f t="shared" si="7"/>
        <v/>
      </c>
      <c r="S382" s="6"/>
      <c r="T382" s="6"/>
      <c r="U382" s="168" t="str">
        <f t="shared" si="8"/>
        <v/>
      </c>
    </row>
    <row r="383">
      <c r="B383" s="154"/>
      <c r="C383" s="2"/>
      <c r="D383" s="2"/>
      <c r="E383" s="154"/>
      <c r="F383" s="155"/>
      <c r="G383" s="165">
        <v>378.0</v>
      </c>
      <c r="H383" s="6"/>
      <c r="I383" s="6"/>
      <c r="J383" s="88" t="str">
        <f t="shared" ref="J383:K383" si="759">IF(B383="","",IF(LEFT(B383,FIND("_",B383,1)-1)="battle","",IF(LEFT(B383,FIND("_",B383,1)-1)="cup","",IF(LEFT(B383,FIND("_",B383,1)-1)="rate","",VALUE(LEFT(B383,FIND("_",B383,1)-1))))))</f>
        <v/>
      </c>
      <c r="K383" s="88" t="str">
        <f t="shared" si="759"/>
        <v/>
      </c>
      <c r="L383" s="88" t="str">
        <f t="shared" ref="L383:M383" si="760">IF(D383="","",IF(LEFT(D383,FIND("_",D383,1)-1)="battle","",IF(LEFT(D383,FIND("_",D383,1)-1)="cup","",VALUE(LEFT(D383,FIND("_",D383,1)-1)))))</f>
        <v/>
      </c>
      <c r="M383" s="88" t="str">
        <f t="shared" si="760"/>
        <v/>
      </c>
      <c r="N383" s="6"/>
      <c r="O383" s="165" t="str">
        <f t="shared" si="5"/>
        <v/>
      </c>
      <c r="P383" s="4" t="str">
        <f t="shared" si="6"/>
        <v/>
      </c>
      <c r="Q383" s="6" t="str">
        <f>IF(ISERROR(SMALL(Events!$D$10:$D$550,G383))=TRUE,"",IF(COUNTIF($Q$5:Q382,SMALL(Events!$D$10:$D$550,G383))&gt;0,"",SMALL(Events!$D$10:$D$550,G383)))</f>
        <v/>
      </c>
      <c r="R383" s="4" t="str">
        <f t="shared" si="7"/>
        <v/>
      </c>
      <c r="S383" s="6"/>
      <c r="T383" s="6"/>
      <c r="U383" s="168" t="str">
        <f t="shared" si="8"/>
        <v/>
      </c>
    </row>
    <row r="384">
      <c r="B384" s="154"/>
      <c r="C384" s="2"/>
      <c r="D384" s="2"/>
      <c r="E384" s="154"/>
      <c r="F384" s="155"/>
      <c r="G384" s="165">
        <v>379.0</v>
      </c>
      <c r="H384" s="6"/>
      <c r="I384" s="6"/>
      <c r="J384" s="88" t="str">
        <f t="shared" ref="J384:K384" si="761">IF(B384="","",IF(LEFT(B384,FIND("_",B384,1)-1)="battle","",IF(LEFT(B384,FIND("_",B384,1)-1)="cup","",IF(LEFT(B384,FIND("_",B384,1)-1)="rate","",VALUE(LEFT(B384,FIND("_",B384,1)-1))))))</f>
        <v/>
      </c>
      <c r="K384" s="88" t="str">
        <f t="shared" si="761"/>
        <v/>
      </c>
      <c r="L384" s="88" t="str">
        <f t="shared" ref="L384:M384" si="762">IF(D384="","",IF(LEFT(D384,FIND("_",D384,1)-1)="battle","",IF(LEFT(D384,FIND("_",D384,1)-1)="cup","",VALUE(LEFT(D384,FIND("_",D384,1)-1)))))</f>
        <v/>
      </c>
      <c r="M384" s="88" t="str">
        <f t="shared" si="762"/>
        <v/>
      </c>
      <c r="N384" s="6"/>
      <c r="O384" s="165" t="str">
        <f t="shared" si="5"/>
        <v/>
      </c>
      <c r="P384" s="4" t="str">
        <f t="shared" si="6"/>
        <v/>
      </c>
      <c r="Q384" s="6" t="str">
        <f>IF(ISERROR(SMALL(Events!$D$10:$D$550,G384))=TRUE,"",IF(COUNTIF($Q$5:Q383,SMALL(Events!$D$10:$D$550,G384))&gt;0,"",SMALL(Events!$D$10:$D$550,G384)))</f>
        <v/>
      </c>
      <c r="R384" s="4" t="str">
        <f t="shared" si="7"/>
        <v/>
      </c>
      <c r="S384" s="6"/>
      <c r="T384" s="6"/>
      <c r="U384" s="168" t="str">
        <f t="shared" si="8"/>
        <v/>
      </c>
    </row>
    <row r="385">
      <c r="B385" s="154"/>
      <c r="C385" s="2"/>
      <c r="D385" s="2"/>
      <c r="E385" s="154"/>
      <c r="F385" s="155"/>
      <c r="G385" s="165">
        <v>380.0</v>
      </c>
      <c r="H385" s="6"/>
      <c r="I385" s="6"/>
      <c r="J385" s="88" t="str">
        <f t="shared" ref="J385:K385" si="763">IF(B385="","",IF(LEFT(B385,FIND("_",B385,1)-1)="battle","",IF(LEFT(B385,FIND("_",B385,1)-1)="cup","",IF(LEFT(B385,FIND("_",B385,1)-1)="rate","",VALUE(LEFT(B385,FIND("_",B385,1)-1))))))</f>
        <v/>
      </c>
      <c r="K385" s="88" t="str">
        <f t="shared" si="763"/>
        <v/>
      </c>
      <c r="L385" s="88" t="str">
        <f t="shared" ref="L385:M385" si="764">IF(D385="","",IF(LEFT(D385,FIND("_",D385,1)-1)="battle","",IF(LEFT(D385,FIND("_",D385,1)-1)="cup","",VALUE(LEFT(D385,FIND("_",D385,1)-1)))))</f>
        <v/>
      </c>
      <c r="M385" s="88" t="str">
        <f t="shared" si="764"/>
        <v/>
      </c>
      <c r="N385" s="6"/>
      <c r="O385" s="165" t="str">
        <f t="shared" si="5"/>
        <v/>
      </c>
      <c r="P385" s="4" t="str">
        <f t="shared" si="6"/>
        <v/>
      </c>
      <c r="Q385" s="6" t="str">
        <f>IF(ISERROR(SMALL(Events!$D$10:$D$550,G385))=TRUE,"",IF(COUNTIF($Q$5:Q384,SMALL(Events!$D$10:$D$550,G385))&gt;0,"",SMALL(Events!$D$10:$D$550,G385)))</f>
        <v/>
      </c>
      <c r="R385" s="4" t="str">
        <f t="shared" si="7"/>
        <v/>
      </c>
      <c r="S385" s="6"/>
      <c r="T385" s="6"/>
      <c r="U385" s="168" t="str">
        <f t="shared" si="8"/>
        <v/>
      </c>
    </row>
    <row r="386">
      <c r="B386" s="154"/>
      <c r="C386" s="2"/>
      <c r="D386" s="2"/>
      <c r="E386" s="154"/>
      <c r="F386" s="155"/>
      <c r="G386" s="165">
        <v>381.0</v>
      </c>
      <c r="H386" s="6"/>
      <c r="I386" s="6"/>
      <c r="J386" s="88" t="str">
        <f t="shared" ref="J386:K386" si="765">IF(B386="","",IF(LEFT(B386,FIND("_",B386,1)-1)="battle","",IF(LEFT(B386,FIND("_",B386,1)-1)="cup","",IF(LEFT(B386,FIND("_",B386,1)-1)="rate","",VALUE(LEFT(B386,FIND("_",B386,1)-1))))))</f>
        <v/>
      </c>
      <c r="K386" s="88" t="str">
        <f t="shared" si="765"/>
        <v/>
      </c>
      <c r="L386" s="88" t="str">
        <f t="shared" ref="L386:M386" si="766">IF(D386="","",IF(LEFT(D386,FIND("_",D386,1)-1)="battle","",IF(LEFT(D386,FIND("_",D386,1)-1)="cup","",VALUE(LEFT(D386,FIND("_",D386,1)-1)))))</f>
        <v/>
      </c>
      <c r="M386" s="88" t="str">
        <f t="shared" si="766"/>
        <v/>
      </c>
      <c r="N386" s="6"/>
      <c r="O386" s="165" t="str">
        <f t="shared" si="5"/>
        <v/>
      </c>
      <c r="P386" s="4" t="str">
        <f t="shared" si="6"/>
        <v/>
      </c>
      <c r="Q386" s="6" t="str">
        <f>IF(ISERROR(SMALL(Events!$D$10:$D$550,G386))=TRUE,"",IF(COUNTIF($Q$5:Q385,SMALL(Events!$D$10:$D$550,G386))&gt;0,"",SMALL(Events!$D$10:$D$550,G386)))</f>
        <v/>
      </c>
      <c r="R386" s="4" t="str">
        <f t="shared" si="7"/>
        <v/>
      </c>
      <c r="S386" s="6"/>
      <c r="T386" s="6"/>
      <c r="U386" s="168" t="str">
        <f t="shared" si="8"/>
        <v/>
      </c>
    </row>
    <row r="387">
      <c r="B387" s="154"/>
      <c r="C387" s="2"/>
      <c r="D387" s="2"/>
      <c r="E387" s="154"/>
      <c r="F387" s="155"/>
      <c r="G387" s="165">
        <v>382.0</v>
      </c>
      <c r="H387" s="6"/>
      <c r="I387" s="6"/>
      <c r="J387" s="88" t="str">
        <f t="shared" ref="J387:K387" si="767">IF(B387="","",IF(LEFT(B387,FIND("_",B387,1)-1)="battle","",IF(LEFT(B387,FIND("_",B387,1)-1)="cup","",IF(LEFT(B387,FIND("_",B387,1)-1)="rate","",VALUE(LEFT(B387,FIND("_",B387,1)-1))))))</f>
        <v/>
      </c>
      <c r="K387" s="88" t="str">
        <f t="shared" si="767"/>
        <v/>
      </c>
      <c r="L387" s="88" t="str">
        <f t="shared" ref="L387:M387" si="768">IF(D387="","",IF(LEFT(D387,FIND("_",D387,1)-1)="battle","",IF(LEFT(D387,FIND("_",D387,1)-1)="cup","",VALUE(LEFT(D387,FIND("_",D387,1)-1)))))</f>
        <v/>
      </c>
      <c r="M387" s="88" t="str">
        <f t="shared" si="768"/>
        <v/>
      </c>
      <c r="N387" s="6"/>
      <c r="O387" s="165" t="str">
        <f t="shared" si="5"/>
        <v/>
      </c>
      <c r="P387" s="4" t="str">
        <f t="shared" si="6"/>
        <v/>
      </c>
      <c r="Q387" s="6" t="str">
        <f>IF(ISERROR(SMALL(Events!$D$10:$D$550,G387))=TRUE,"",IF(COUNTIF($Q$5:Q386,SMALL(Events!$D$10:$D$550,G387))&gt;0,"",SMALL(Events!$D$10:$D$550,G387)))</f>
        <v/>
      </c>
      <c r="R387" s="4" t="str">
        <f t="shared" si="7"/>
        <v/>
      </c>
      <c r="S387" s="6"/>
      <c r="T387" s="6"/>
      <c r="U387" s="168" t="str">
        <f t="shared" si="8"/>
        <v/>
      </c>
    </row>
    <row r="388">
      <c r="B388" s="154"/>
      <c r="C388" s="2"/>
      <c r="D388" s="2"/>
      <c r="E388" s="154"/>
      <c r="F388" s="155"/>
      <c r="G388" s="165">
        <v>383.0</v>
      </c>
      <c r="H388" s="6"/>
      <c r="I388" s="6"/>
      <c r="J388" s="88" t="str">
        <f t="shared" ref="J388:K388" si="769">IF(B388="","",IF(LEFT(B388,FIND("_",B388,1)-1)="battle","",IF(LEFT(B388,FIND("_",B388,1)-1)="cup","",IF(LEFT(B388,FIND("_",B388,1)-1)="rate","",VALUE(LEFT(B388,FIND("_",B388,1)-1))))))</f>
        <v/>
      </c>
      <c r="K388" s="88" t="str">
        <f t="shared" si="769"/>
        <v/>
      </c>
      <c r="L388" s="88" t="str">
        <f t="shared" ref="L388:M388" si="770">IF(D388="","",IF(LEFT(D388,FIND("_",D388,1)-1)="battle","",IF(LEFT(D388,FIND("_",D388,1)-1)="cup","",VALUE(LEFT(D388,FIND("_",D388,1)-1)))))</f>
        <v/>
      </c>
      <c r="M388" s="88" t="str">
        <f t="shared" si="770"/>
        <v/>
      </c>
      <c r="N388" s="6"/>
      <c r="O388" s="165" t="str">
        <f t="shared" si="5"/>
        <v/>
      </c>
      <c r="P388" s="4" t="str">
        <f t="shared" si="6"/>
        <v/>
      </c>
      <c r="Q388" s="6" t="str">
        <f>IF(ISERROR(SMALL(Events!$D$10:$D$550,G388))=TRUE,"",IF(COUNTIF($Q$5:Q387,SMALL(Events!$D$10:$D$550,G388))&gt;0,"",SMALL(Events!$D$10:$D$550,G388)))</f>
        <v/>
      </c>
      <c r="R388" s="4" t="str">
        <f t="shared" si="7"/>
        <v/>
      </c>
      <c r="S388" s="6"/>
      <c r="T388" s="6"/>
      <c r="U388" s="168" t="str">
        <f t="shared" si="8"/>
        <v/>
      </c>
    </row>
    <row r="389">
      <c r="B389" s="154"/>
      <c r="C389" s="2"/>
      <c r="D389" s="2"/>
      <c r="E389" s="154"/>
      <c r="F389" s="155"/>
      <c r="G389" s="165">
        <v>384.0</v>
      </c>
      <c r="H389" s="6"/>
      <c r="I389" s="6"/>
      <c r="J389" s="88" t="str">
        <f t="shared" ref="J389:K389" si="771">IF(B389="","",IF(LEFT(B389,FIND("_",B389,1)-1)="battle","",IF(LEFT(B389,FIND("_",B389,1)-1)="cup","",IF(LEFT(B389,FIND("_",B389,1)-1)="rate","",VALUE(LEFT(B389,FIND("_",B389,1)-1))))))</f>
        <v/>
      </c>
      <c r="K389" s="88" t="str">
        <f t="shared" si="771"/>
        <v/>
      </c>
      <c r="L389" s="88" t="str">
        <f t="shared" ref="L389:M389" si="772">IF(D389="","",IF(LEFT(D389,FIND("_",D389,1)-1)="battle","",IF(LEFT(D389,FIND("_",D389,1)-1)="cup","",VALUE(LEFT(D389,FIND("_",D389,1)-1)))))</f>
        <v/>
      </c>
      <c r="M389" s="88" t="str">
        <f t="shared" si="772"/>
        <v/>
      </c>
      <c r="N389" s="6"/>
      <c r="O389" s="165" t="str">
        <f t="shared" si="5"/>
        <v/>
      </c>
      <c r="P389" s="4" t="str">
        <f t="shared" si="6"/>
        <v/>
      </c>
      <c r="Q389" s="6" t="str">
        <f>IF(ISERROR(SMALL(Events!$D$10:$D$550,G389))=TRUE,"",IF(COUNTIF($Q$5:Q388,SMALL(Events!$D$10:$D$550,G389))&gt;0,"",SMALL(Events!$D$10:$D$550,G389)))</f>
        <v/>
      </c>
      <c r="R389" s="4" t="str">
        <f t="shared" si="7"/>
        <v/>
      </c>
      <c r="S389" s="6"/>
      <c r="T389" s="6"/>
      <c r="U389" s="168" t="str">
        <f t="shared" si="8"/>
        <v/>
      </c>
    </row>
    <row r="390">
      <c r="B390" s="154"/>
      <c r="C390" s="2"/>
      <c r="D390" s="2"/>
      <c r="E390" s="154"/>
      <c r="F390" s="155"/>
      <c r="G390" s="165">
        <v>385.0</v>
      </c>
      <c r="H390" s="6"/>
      <c r="I390" s="6"/>
      <c r="J390" s="88" t="str">
        <f t="shared" ref="J390:K390" si="773">IF(B390="","",IF(LEFT(B390,FIND("_",B390,1)-1)="battle","",IF(LEFT(B390,FIND("_",B390,1)-1)="cup","",IF(LEFT(B390,FIND("_",B390,1)-1)="rate","",VALUE(LEFT(B390,FIND("_",B390,1)-1))))))</f>
        <v/>
      </c>
      <c r="K390" s="88" t="str">
        <f t="shared" si="773"/>
        <v/>
      </c>
      <c r="L390" s="88" t="str">
        <f t="shared" ref="L390:M390" si="774">IF(D390="","",IF(LEFT(D390,FIND("_",D390,1)-1)="battle","",IF(LEFT(D390,FIND("_",D390,1)-1)="cup","",VALUE(LEFT(D390,FIND("_",D390,1)-1)))))</f>
        <v/>
      </c>
      <c r="M390" s="88" t="str">
        <f t="shared" si="774"/>
        <v/>
      </c>
      <c r="N390" s="6"/>
      <c r="O390" s="165" t="str">
        <f t="shared" si="5"/>
        <v/>
      </c>
      <c r="P390" s="4" t="str">
        <f t="shared" si="6"/>
        <v/>
      </c>
      <c r="Q390" s="6" t="str">
        <f>IF(ISERROR(SMALL(Events!$D$10:$D$550,G390))=TRUE,"",IF(COUNTIF($Q$5:Q389,SMALL(Events!$D$10:$D$550,G390))&gt;0,"",SMALL(Events!$D$10:$D$550,G390)))</f>
        <v/>
      </c>
      <c r="R390" s="4" t="str">
        <f t="shared" si="7"/>
        <v/>
      </c>
      <c r="S390" s="6"/>
      <c r="T390" s="6"/>
      <c r="U390" s="168" t="str">
        <f t="shared" si="8"/>
        <v/>
      </c>
    </row>
    <row r="391">
      <c r="B391" s="154"/>
      <c r="C391" s="2"/>
      <c r="D391" s="2"/>
      <c r="E391" s="154"/>
      <c r="F391" s="155"/>
      <c r="G391" s="165">
        <v>386.0</v>
      </c>
      <c r="H391" s="6"/>
      <c r="I391" s="6"/>
      <c r="J391" s="88" t="str">
        <f t="shared" ref="J391:K391" si="775">IF(B391="","",IF(LEFT(B391,FIND("_",B391,1)-1)="battle","",IF(LEFT(B391,FIND("_",B391,1)-1)="cup","",IF(LEFT(B391,FIND("_",B391,1)-1)="rate","",VALUE(LEFT(B391,FIND("_",B391,1)-1))))))</f>
        <v/>
      </c>
      <c r="K391" s="88" t="str">
        <f t="shared" si="775"/>
        <v/>
      </c>
      <c r="L391" s="88" t="str">
        <f t="shared" ref="L391:M391" si="776">IF(D391="","",IF(LEFT(D391,FIND("_",D391,1)-1)="battle","",IF(LEFT(D391,FIND("_",D391,1)-1)="cup","",VALUE(LEFT(D391,FIND("_",D391,1)-1)))))</f>
        <v/>
      </c>
      <c r="M391" s="88" t="str">
        <f t="shared" si="776"/>
        <v/>
      </c>
      <c r="N391" s="6"/>
      <c r="O391" s="165" t="str">
        <f t="shared" si="5"/>
        <v/>
      </c>
      <c r="P391" s="4" t="str">
        <f t="shared" si="6"/>
        <v/>
      </c>
      <c r="Q391" s="6" t="str">
        <f>IF(ISERROR(SMALL(Events!$D$10:$D$550,G391))=TRUE,"",IF(COUNTIF($Q$5:Q390,SMALL(Events!$D$10:$D$550,G391))&gt;0,"",SMALL(Events!$D$10:$D$550,G391)))</f>
        <v/>
      </c>
      <c r="R391" s="4" t="str">
        <f t="shared" si="7"/>
        <v/>
      </c>
      <c r="S391" s="6"/>
      <c r="T391" s="6"/>
      <c r="U391" s="168" t="str">
        <f t="shared" si="8"/>
        <v/>
      </c>
    </row>
    <row r="392">
      <c r="B392" s="154"/>
      <c r="C392" s="2"/>
      <c r="D392" s="2"/>
      <c r="E392" s="154"/>
      <c r="F392" s="155"/>
      <c r="G392" s="165">
        <v>387.0</v>
      </c>
      <c r="H392" s="6"/>
      <c r="I392" s="6"/>
      <c r="J392" s="88" t="str">
        <f t="shared" ref="J392:K392" si="777">IF(B392="","",IF(LEFT(B392,FIND("_",B392,1)-1)="battle","",IF(LEFT(B392,FIND("_",B392,1)-1)="cup","",IF(LEFT(B392,FIND("_",B392,1)-1)="rate","",VALUE(LEFT(B392,FIND("_",B392,1)-1))))))</f>
        <v/>
      </c>
      <c r="K392" s="88" t="str">
        <f t="shared" si="777"/>
        <v/>
      </c>
      <c r="L392" s="88" t="str">
        <f t="shared" ref="L392:M392" si="778">IF(D392="","",IF(LEFT(D392,FIND("_",D392,1)-1)="battle","",IF(LEFT(D392,FIND("_",D392,1)-1)="cup","",VALUE(LEFT(D392,FIND("_",D392,1)-1)))))</f>
        <v/>
      </c>
      <c r="M392" s="88" t="str">
        <f t="shared" si="778"/>
        <v/>
      </c>
      <c r="N392" s="6"/>
      <c r="O392" s="165" t="str">
        <f t="shared" si="5"/>
        <v/>
      </c>
      <c r="P392" s="4" t="str">
        <f t="shared" si="6"/>
        <v/>
      </c>
      <c r="Q392" s="6" t="str">
        <f>IF(ISERROR(SMALL(Events!$D$10:$D$550,G392))=TRUE,"",IF(COUNTIF($Q$5:Q391,SMALL(Events!$D$10:$D$550,G392))&gt;0,"",SMALL(Events!$D$10:$D$550,G392)))</f>
        <v/>
      </c>
      <c r="R392" s="4" t="str">
        <f t="shared" si="7"/>
        <v/>
      </c>
      <c r="S392" s="6"/>
      <c r="T392" s="6"/>
      <c r="U392" s="168" t="str">
        <f t="shared" si="8"/>
        <v/>
      </c>
    </row>
    <row r="393">
      <c r="B393" s="154"/>
      <c r="C393" s="2"/>
      <c r="D393" s="2"/>
      <c r="E393" s="154"/>
      <c r="F393" s="155"/>
      <c r="G393" s="165">
        <v>388.0</v>
      </c>
      <c r="H393" s="6"/>
      <c r="I393" s="6"/>
      <c r="J393" s="88" t="str">
        <f t="shared" ref="J393:K393" si="779">IF(B393="","",IF(LEFT(B393,FIND("_",B393,1)-1)="battle","",IF(LEFT(B393,FIND("_",B393,1)-1)="cup","",IF(LEFT(B393,FIND("_",B393,1)-1)="rate","",VALUE(LEFT(B393,FIND("_",B393,1)-1))))))</f>
        <v/>
      </c>
      <c r="K393" s="88" t="str">
        <f t="shared" si="779"/>
        <v/>
      </c>
      <c r="L393" s="88" t="str">
        <f t="shared" ref="L393:M393" si="780">IF(D393="","",IF(LEFT(D393,FIND("_",D393,1)-1)="battle","",IF(LEFT(D393,FIND("_",D393,1)-1)="cup","",VALUE(LEFT(D393,FIND("_",D393,1)-1)))))</f>
        <v/>
      </c>
      <c r="M393" s="88" t="str">
        <f t="shared" si="780"/>
        <v/>
      </c>
      <c r="N393" s="6"/>
      <c r="O393" s="165" t="str">
        <f t="shared" si="5"/>
        <v/>
      </c>
      <c r="P393" s="4" t="str">
        <f t="shared" si="6"/>
        <v/>
      </c>
      <c r="Q393" s="6" t="str">
        <f>IF(ISERROR(SMALL(Events!$D$10:$D$550,G393))=TRUE,"",IF(COUNTIF($Q$5:Q392,SMALL(Events!$D$10:$D$550,G393))&gt;0,"",SMALL(Events!$D$10:$D$550,G393)))</f>
        <v/>
      </c>
      <c r="R393" s="4" t="str">
        <f t="shared" si="7"/>
        <v/>
      </c>
      <c r="S393" s="6"/>
      <c r="T393" s="6"/>
      <c r="U393" s="168" t="str">
        <f t="shared" si="8"/>
        <v/>
      </c>
    </row>
    <row r="394">
      <c r="B394" s="154"/>
      <c r="C394" s="2"/>
      <c r="D394" s="2"/>
      <c r="E394" s="154"/>
      <c r="F394" s="155"/>
      <c r="G394" s="165">
        <v>389.0</v>
      </c>
      <c r="H394" s="6"/>
      <c r="I394" s="6"/>
      <c r="J394" s="88" t="str">
        <f t="shared" ref="J394:K394" si="781">IF(B394="","",IF(LEFT(B394,FIND("_",B394,1)-1)="battle","",IF(LEFT(B394,FIND("_",B394,1)-1)="cup","",IF(LEFT(B394,FIND("_",B394,1)-1)="rate","",VALUE(LEFT(B394,FIND("_",B394,1)-1))))))</f>
        <v/>
      </c>
      <c r="K394" s="88" t="str">
        <f t="shared" si="781"/>
        <v/>
      </c>
      <c r="L394" s="88" t="str">
        <f t="shared" ref="L394:M394" si="782">IF(D394="","",IF(LEFT(D394,FIND("_",D394,1)-1)="battle","",IF(LEFT(D394,FIND("_",D394,1)-1)="cup","",VALUE(LEFT(D394,FIND("_",D394,1)-1)))))</f>
        <v/>
      </c>
      <c r="M394" s="88" t="str">
        <f t="shared" si="782"/>
        <v/>
      </c>
      <c r="N394" s="6"/>
      <c r="O394" s="165" t="str">
        <f t="shared" si="5"/>
        <v/>
      </c>
      <c r="P394" s="4" t="str">
        <f t="shared" si="6"/>
        <v/>
      </c>
      <c r="Q394" s="6" t="str">
        <f>IF(ISERROR(SMALL(Events!$D$10:$D$550,G394))=TRUE,"",IF(COUNTIF($Q$5:Q393,SMALL(Events!$D$10:$D$550,G394))&gt;0,"",SMALL(Events!$D$10:$D$550,G394)))</f>
        <v/>
      </c>
      <c r="R394" s="4" t="str">
        <f t="shared" si="7"/>
        <v/>
      </c>
      <c r="S394" s="6"/>
      <c r="T394" s="6"/>
      <c r="U394" s="168" t="str">
        <f t="shared" si="8"/>
        <v/>
      </c>
    </row>
    <row r="395">
      <c r="B395" s="154"/>
      <c r="C395" s="2"/>
      <c r="D395" s="2"/>
      <c r="E395" s="154"/>
      <c r="F395" s="155"/>
      <c r="G395" s="165">
        <v>390.0</v>
      </c>
      <c r="H395" s="6"/>
      <c r="I395" s="6"/>
      <c r="J395" s="88" t="str">
        <f t="shared" ref="J395:K395" si="783">IF(B395="","",IF(LEFT(B395,FIND("_",B395,1)-1)="battle","",IF(LEFT(B395,FIND("_",B395,1)-1)="cup","",IF(LEFT(B395,FIND("_",B395,1)-1)="rate","",VALUE(LEFT(B395,FIND("_",B395,1)-1))))))</f>
        <v/>
      </c>
      <c r="K395" s="88" t="str">
        <f t="shared" si="783"/>
        <v/>
      </c>
      <c r="L395" s="88" t="str">
        <f t="shared" ref="L395:M395" si="784">IF(D395="","",IF(LEFT(D395,FIND("_",D395,1)-1)="battle","",IF(LEFT(D395,FIND("_",D395,1)-1)="cup","",VALUE(LEFT(D395,FIND("_",D395,1)-1)))))</f>
        <v/>
      </c>
      <c r="M395" s="88" t="str">
        <f t="shared" si="784"/>
        <v/>
      </c>
      <c r="N395" s="6"/>
      <c r="O395" s="165" t="str">
        <f t="shared" si="5"/>
        <v/>
      </c>
      <c r="P395" s="4" t="str">
        <f t="shared" si="6"/>
        <v/>
      </c>
      <c r="Q395" s="6" t="str">
        <f>IF(ISERROR(SMALL(Events!$D$10:$D$550,G395))=TRUE,"",IF(COUNTIF($Q$5:Q394,SMALL(Events!$D$10:$D$550,G395))&gt;0,"",SMALL(Events!$D$10:$D$550,G395)))</f>
        <v/>
      </c>
      <c r="R395" s="4" t="str">
        <f t="shared" si="7"/>
        <v/>
      </c>
      <c r="S395" s="6"/>
      <c r="T395" s="6"/>
      <c r="U395" s="168" t="str">
        <f t="shared" si="8"/>
        <v/>
      </c>
    </row>
    <row r="396">
      <c r="B396" s="154"/>
      <c r="C396" s="2"/>
      <c r="D396" s="2"/>
      <c r="E396" s="154"/>
      <c r="F396" s="155"/>
      <c r="G396" s="165">
        <v>391.0</v>
      </c>
      <c r="H396" s="6"/>
      <c r="I396" s="6"/>
      <c r="J396" s="88" t="str">
        <f t="shared" ref="J396:K396" si="785">IF(B396="","",IF(LEFT(B396,FIND("_",B396,1)-1)="battle","",IF(LEFT(B396,FIND("_",B396,1)-1)="cup","",IF(LEFT(B396,FIND("_",B396,1)-1)="rate","",VALUE(LEFT(B396,FIND("_",B396,1)-1))))))</f>
        <v/>
      </c>
      <c r="K396" s="88" t="str">
        <f t="shared" si="785"/>
        <v/>
      </c>
      <c r="L396" s="88" t="str">
        <f t="shared" ref="L396:M396" si="786">IF(D396="","",IF(LEFT(D396,FIND("_",D396,1)-1)="battle","",IF(LEFT(D396,FIND("_",D396,1)-1)="cup","",VALUE(LEFT(D396,FIND("_",D396,1)-1)))))</f>
        <v/>
      </c>
      <c r="M396" s="88" t="str">
        <f t="shared" si="786"/>
        <v/>
      </c>
      <c r="N396" s="6"/>
      <c r="O396" s="165" t="str">
        <f t="shared" si="5"/>
        <v/>
      </c>
      <c r="P396" s="4" t="str">
        <f t="shared" si="6"/>
        <v/>
      </c>
      <c r="Q396" s="6" t="str">
        <f>IF(ISERROR(SMALL(Events!$D$10:$D$550,G396))=TRUE,"",IF(COUNTIF($Q$5:Q395,SMALL(Events!$D$10:$D$550,G396))&gt;0,"",SMALL(Events!$D$10:$D$550,G396)))</f>
        <v/>
      </c>
      <c r="R396" s="4" t="str">
        <f t="shared" si="7"/>
        <v/>
      </c>
      <c r="S396" s="6"/>
      <c r="T396" s="6"/>
      <c r="U396" s="168" t="str">
        <f t="shared" si="8"/>
        <v/>
      </c>
    </row>
    <row r="397">
      <c r="B397" s="154"/>
      <c r="C397" s="2"/>
      <c r="D397" s="2"/>
      <c r="E397" s="154"/>
      <c r="F397" s="155"/>
      <c r="G397" s="165">
        <v>392.0</v>
      </c>
      <c r="H397" s="6"/>
      <c r="I397" s="6"/>
      <c r="J397" s="88" t="str">
        <f t="shared" ref="J397:K397" si="787">IF(B397="","",IF(LEFT(B397,FIND("_",B397,1)-1)="battle","",IF(LEFT(B397,FIND("_",B397,1)-1)="cup","",IF(LEFT(B397,FIND("_",B397,1)-1)="rate","",VALUE(LEFT(B397,FIND("_",B397,1)-1))))))</f>
        <v/>
      </c>
      <c r="K397" s="88" t="str">
        <f t="shared" si="787"/>
        <v/>
      </c>
      <c r="L397" s="88" t="str">
        <f t="shared" ref="L397:M397" si="788">IF(D397="","",IF(LEFT(D397,FIND("_",D397,1)-1)="battle","",IF(LEFT(D397,FIND("_",D397,1)-1)="cup","",VALUE(LEFT(D397,FIND("_",D397,1)-1)))))</f>
        <v/>
      </c>
      <c r="M397" s="88" t="str">
        <f t="shared" si="788"/>
        <v/>
      </c>
      <c r="N397" s="6"/>
      <c r="O397" s="165" t="str">
        <f t="shared" si="5"/>
        <v/>
      </c>
      <c r="P397" s="4" t="str">
        <f t="shared" si="6"/>
        <v/>
      </c>
      <c r="Q397" s="6" t="str">
        <f>IF(ISERROR(SMALL(Events!$D$10:$D$550,G397))=TRUE,"",IF(COUNTIF($Q$5:Q396,SMALL(Events!$D$10:$D$550,G397))&gt;0,"",SMALL(Events!$D$10:$D$550,G397)))</f>
        <v/>
      </c>
      <c r="R397" s="4" t="str">
        <f t="shared" si="7"/>
        <v/>
      </c>
      <c r="S397" s="6"/>
      <c r="T397" s="6"/>
      <c r="U397" s="168" t="str">
        <f t="shared" si="8"/>
        <v/>
      </c>
    </row>
    <row r="398">
      <c r="B398" s="154"/>
      <c r="C398" s="2"/>
      <c r="D398" s="2"/>
      <c r="E398" s="154"/>
      <c r="F398" s="155"/>
      <c r="G398" s="165">
        <v>393.0</v>
      </c>
      <c r="H398" s="6"/>
      <c r="I398" s="6"/>
      <c r="J398" s="88" t="str">
        <f t="shared" ref="J398:K398" si="789">IF(B398="","",IF(LEFT(B398,FIND("_",B398,1)-1)="battle","",IF(LEFT(B398,FIND("_",B398,1)-1)="cup","",IF(LEFT(B398,FIND("_",B398,1)-1)="rate","",VALUE(LEFT(B398,FIND("_",B398,1)-1))))))</f>
        <v/>
      </c>
      <c r="K398" s="88" t="str">
        <f t="shared" si="789"/>
        <v/>
      </c>
      <c r="L398" s="88" t="str">
        <f t="shared" ref="L398:M398" si="790">IF(D398="","",IF(LEFT(D398,FIND("_",D398,1)-1)="battle","",IF(LEFT(D398,FIND("_",D398,1)-1)="cup","",VALUE(LEFT(D398,FIND("_",D398,1)-1)))))</f>
        <v/>
      </c>
      <c r="M398" s="88" t="str">
        <f t="shared" si="790"/>
        <v/>
      </c>
      <c r="N398" s="6"/>
      <c r="O398" s="165" t="str">
        <f t="shared" si="5"/>
        <v/>
      </c>
      <c r="P398" s="4" t="str">
        <f t="shared" si="6"/>
        <v/>
      </c>
      <c r="Q398" s="6" t="str">
        <f>IF(ISERROR(SMALL(Events!$D$10:$D$550,G398))=TRUE,"",IF(COUNTIF($Q$5:Q397,SMALL(Events!$D$10:$D$550,G398))&gt;0,"",SMALL(Events!$D$10:$D$550,G398)))</f>
        <v/>
      </c>
      <c r="R398" s="4" t="str">
        <f t="shared" si="7"/>
        <v/>
      </c>
      <c r="S398" s="6"/>
      <c r="T398" s="6"/>
      <c r="U398" s="168" t="str">
        <f t="shared" si="8"/>
        <v/>
      </c>
    </row>
    <row r="399">
      <c r="B399" s="154"/>
      <c r="C399" s="2"/>
      <c r="D399" s="2"/>
      <c r="E399" s="154"/>
      <c r="F399" s="155"/>
      <c r="G399" s="165">
        <v>394.0</v>
      </c>
      <c r="H399" s="6"/>
      <c r="I399" s="6"/>
      <c r="J399" s="88" t="str">
        <f t="shared" ref="J399:K399" si="791">IF(B399="","",IF(LEFT(B399,FIND("_",B399,1)-1)="battle","",IF(LEFT(B399,FIND("_",B399,1)-1)="cup","",IF(LEFT(B399,FIND("_",B399,1)-1)="rate","",VALUE(LEFT(B399,FIND("_",B399,1)-1))))))</f>
        <v/>
      </c>
      <c r="K399" s="88" t="str">
        <f t="shared" si="791"/>
        <v/>
      </c>
      <c r="L399" s="88" t="str">
        <f t="shared" ref="L399:M399" si="792">IF(D399="","",IF(LEFT(D399,FIND("_",D399,1)-1)="battle","",IF(LEFT(D399,FIND("_",D399,1)-1)="cup","",VALUE(LEFT(D399,FIND("_",D399,1)-1)))))</f>
        <v/>
      </c>
      <c r="M399" s="88" t="str">
        <f t="shared" si="792"/>
        <v/>
      </c>
      <c r="N399" s="6"/>
      <c r="O399" s="165" t="str">
        <f t="shared" si="5"/>
        <v/>
      </c>
      <c r="P399" s="4" t="str">
        <f t="shared" si="6"/>
        <v/>
      </c>
      <c r="Q399" s="6" t="str">
        <f>IF(ISERROR(SMALL(Events!$D$10:$D$550,G399))=TRUE,"",IF(COUNTIF($Q$5:Q398,SMALL(Events!$D$10:$D$550,G399))&gt;0,"",SMALL(Events!$D$10:$D$550,G399)))</f>
        <v/>
      </c>
      <c r="R399" s="4" t="str">
        <f t="shared" si="7"/>
        <v/>
      </c>
      <c r="S399" s="6"/>
      <c r="T399" s="6"/>
      <c r="U399" s="168" t="str">
        <f t="shared" si="8"/>
        <v/>
      </c>
    </row>
    <row r="400">
      <c r="B400" s="154"/>
      <c r="C400" s="2"/>
      <c r="D400" s="2"/>
      <c r="E400" s="154"/>
      <c r="F400" s="155"/>
      <c r="G400" s="165">
        <v>395.0</v>
      </c>
      <c r="H400" s="6"/>
      <c r="I400" s="6"/>
      <c r="J400" s="88" t="str">
        <f t="shared" ref="J400:K400" si="793">IF(B400="","",IF(LEFT(B400,FIND("_",B400,1)-1)="battle","",IF(LEFT(B400,FIND("_",B400,1)-1)="cup","",IF(LEFT(B400,FIND("_",B400,1)-1)="rate","",VALUE(LEFT(B400,FIND("_",B400,1)-1))))))</f>
        <v/>
      </c>
      <c r="K400" s="88" t="str">
        <f t="shared" si="793"/>
        <v/>
      </c>
      <c r="L400" s="88" t="str">
        <f t="shared" ref="L400:M400" si="794">IF(D400="","",IF(LEFT(D400,FIND("_",D400,1)-1)="battle","",IF(LEFT(D400,FIND("_",D400,1)-1)="cup","",VALUE(LEFT(D400,FIND("_",D400,1)-1)))))</f>
        <v/>
      </c>
      <c r="M400" s="88" t="str">
        <f t="shared" si="794"/>
        <v/>
      </c>
      <c r="N400" s="6"/>
      <c r="O400" s="165" t="str">
        <f t="shared" si="5"/>
        <v/>
      </c>
      <c r="P400" s="4" t="str">
        <f t="shared" si="6"/>
        <v/>
      </c>
      <c r="Q400" s="6" t="str">
        <f>IF(ISERROR(SMALL(Events!$D$10:$D$550,G400))=TRUE,"",IF(COUNTIF($Q$5:Q399,SMALL(Events!$D$10:$D$550,G400))&gt;0,"",SMALL(Events!$D$10:$D$550,G400)))</f>
        <v/>
      </c>
      <c r="R400" s="4" t="str">
        <f t="shared" si="7"/>
        <v/>
      </c>
      <c r="S400" s="6"/>
      <c r="T400" s="6"/>
      <c r="U400" s="168" t="str">
        <f t="shared" si="8"/>
        <v/>
      </c>
    </row>
    <row r="401">
      <c r="B401" s="154"/>
      <c r="C401" s="2"/>
      <c r="D401" s="2"/>
      <c r="E401" s="154"/>
      <c r="F401" s="155"/>
      <c r="G401" s="165">
        <v>396.0</v>
      </c>
      <c r="H401" s="6"/>
      <c r="I401" s="6"/>
      <c r="J401" s="88" t="str">
        <f t="shared" ref="J401:K401" si="795">IF(B401="","",IF(LEFT(B401,FIND("_",B401,1)-1)="battle","",IF(LEFT(B401,FIND("_",B401,1)-1)="cup","",IF(LEFT(B401,FIND("_",B401,1)-1)="rate","",VALUE(LEFT(B401,FIND("_",B401,1)-1))))))</f>
        <v/>
      </c>
      <c r="K401" s="88" t="str">
        <f t="shared" si="795"/>
        <v/>
      </c>
      <c r="L401" s="88" t="str">
        <f t="shared" ref="L401:M401" si="796">IF(D401="","",IF(LEFT(D401,FIND("_",D401,1)-1)="battle","",IF(LEFT(D401,FIND("_",D401,1)-1)="cup","",VALUE(LEFT(D401,FIND("_",D401,1)-1)))))</f>
        <v/>
      </c>
      <c r="M401" s="88" t="str">
        <f t="shared" si="796"/>
        <v/>
      </c>
      <c r="N401" s="6"/>
      <c r="O401" s="165" t="str">
        <f t="shared" si="5"/>
        <v/>
      </c>
      <c r="P401" s="4" t="str">
        <f t="shared" si="6"/>
        <v/>
      </c>
      <c r="Q401" s="6" t="str">
        <f>IF(ISERROR(SMALL(Events!$D$10:$D$550,G401))=TRUE,"",IF(COUNTIF($Q$5:Q400,SMALL(Events!$D$10:$D$550,G401))&gt;0,"",SMALL(Events!$D$10:$D$550,G401)))</f>
        <v/>
      </c>
      <c r="R401" s="4" t="str">
        <f t="shared" si="7"/>
        <v/>
      </c>
      <c r="S401" s="6"/>
      <c r="T401" s="6"/>
      <c r="U401" s="168" t="str">
        <f t="shared" si="8"/>
        <v/>
      </c>
    </row>
    <row r="402">
      <c r="B402" s="154"/>
      <c r="C402" s="2"/>
      <c r="D402" s="2"/>
      <c r="E402" s="154"/>
      <c r="F402" s="155"/>
      <c r="G402" s="165">
        <v>397.0</v>
      </c>
      <c r="H402" s="6"/>
      <c r="I402" s="6"/>
      <c r="J402" s="88" t="str">
        <f t="shared" ref="J402:K402" si="797">IF(B402="","",IF(LEFT(B402,FIND("_",B402,1)-1)="battle","",IF(LEFT(B402,FIND("_",B402,1)-1)="cup","",IF(LEFT(B402,FIND("_",B402,1)-1)="rate","",VALUE(LEFT(B402,FIND("_",B402,1)-1))))))</f>
        <v/>
      </c>
      <c r="K402" s="88" t="str">
        <f t="shared" si="797"/>
        <v/>
      </c>
      <c r="L402" s="88" t="str">
        <f t="shared" ref="L402:M402" si="798">IF(D402="","",IF(LEFT(D402,FIND("_",D402,1)-1)="battle","",IF(LEFT(D402,FIND("_",D402,1)-1)="cup","",VALUE(LEFT(D402,FIND("_",D402,1)-1)))))</f>
        <v/>
      </c>
      <c r="M402" s="88" t="str">
        <f t="shared" si="798"/>
        <v/>
      </c>
      <c r="N402" s="6"/>
      <c r="O402" s="165" t="str">
        <f t="shared" si="5"/>
        <v/>
      </c>
      <c r="P402" s="4" t="str">
        <f t="shared" si="6"/>
        <v/>
      </c>
      <c r="Q402" s="6" t="str">
        <f>IF(ISERROR(SMALL(Events!$D$10:$D$550,G402))=TRUE,"",IF(COUNTIF($Q$5:Q401,SMALL(Events!$D$10:$D$550,G402))&gt;0,"",SMALL(Events!$D$10:$D$550,G402)))</f>
        <v/>
      </c>
      <c r="R402" s="4" t="str">
        <f t="shared" si="7"/>
        <v/>
      </c>
      <c r="S402" s="6"/>
      <c r="T402" s="6"/>
      <c r="U402" s="168" t="str">
        <f t="shared" si="8"/>
        <v/>
      </c>
    </row>
    <row r="403">
      <c r="B403" s="154"/>
      <c r="C403" s="2"/>
      <c r="D403" s="2"/>
      <c r="E403" s="154"/>
      <c r="F403" s="155"/>
      <c r="G403" s="165">
        <v>398.0</v>
      </c>
      <c r="H403" s="6"/>
      <c r="I403" s="6"/>
      <c r="J403" s="88" t="str">
        <f t="shared" ref="J403:K403" si="799">IF(B403="","",IF(LEFT(B403,FIND("_",B403,1)-1)="battle","",IF(LEFT(B403,FIND("_",B403,1)-1)="cup","",IF(LEFT(B403,FIND("_",B403,1)-1)="rate","",VALUE(LEFT(B403,FIND("_",B403,1)-1))))))</f>
        <v/>
      </c>
      <c r="K403" s="88" t="str">
        <f t="shared" si="799"/>
        <v/>
      </c>
      <c r="L403" s="88" t="str">
        <f t="shared" ref="L403:M403" si="800">IF(D403="","",IF(LEFT(D403,FIND("_",D403,1)-1)="battle","",IF(LEFT(D403,FIND("_",D403,1)-1)="cup","",VALUE(LEFT(D403,FIND("_",D403,1)-1)))))</f>
        <v/>
      </c>
      <c r="M403" s="88" t="str">
        <f t="shared" si="800"/>
        <v/>
      </c>
      <c r="N403" s="6"/>
      <c r="O403" s="165" t="str">
        <f t="shared" si="5"/>
        <v/>
      </c>
      <c r="P403" s="4" t="str">
        <f t="shared" si="6"/>
        <v/>
      </c>
      <c r="Q403" s="6" t="str">
        <f>IF(ISERROR(SMALL(Events!$D$10:$D$550,G403))=TRUE,"",IF(COUNTIF($Q$5:Q402,SMALL(Events!$D$10:$D$550,G403))&gt;0,"",SMALL(Events!$D$10:$D$550,G403)))</f>
        <v/>
      </c>
      <c r="R403" s="4" t="str">
        <f t="shared" si="7"/>
        <v/>
      </c>
      <c r="S403" s="6"/>
      <c r="T403" s="6"/>
      <c r="U403" s="168" t="str">
        <f t="shared" si="8"/>
        <v/>
      </c>
    </row>
    <row r="404">
      <c r="B404" s="154"/>
      <c r="C404" s="2"/>
      <c r="D404" s="2"/>
      <c r="E404" s="154"/>
      <c r="F404" s="155"/>
      <c r="G404" s="165">
        <v>399.0</v>
      </c>
      <c r="H404" s="6"/>
      <c r="I404" s="6"/>
      <c r="J404" s="88" t="str">
        <f t="shared" ref="J404:K404" si="801">IF(B404="","",IF(LEFT(B404,FIND("_",B404,1)-1)="battle","",IF(LEFT(B404,FIND("_",B404,1)-1)="cup","",IF(LEFT(B404,FIND("_",B404,1)-1)="rate","",VALUE(LEFT(B404,FIND("_",B404,1)-1))))))</f>
        <v/>
      </c>
      <c r="K404" s="88" t="str">
        <f t="shared" si="801"/>
        <v/>
      </c>
      <c r="L404" s="88" t="str">
        <f t="shared" ref="L404:M404" si="802">IF(D404="","",IF(LEFT(D404,FIND("_",D404,1)-1)="battle","",IF(LEFT(D404,FIND("_",D404,1)-1)="cup","",VALUE(LEFT(D404,FIND("_",D404,1)-1)))))</f>
        <v/>
      </c>
      <c r="M404" s="88" t="str">
        <f t="shared" si="802"/>
        <v/>
      </c>
      <c r="N404" s="6"/>
      <c r="O404" s="165" t="str">
        <f t="shared" si="5"/>
        <v/>
      </c>
      <c r="P404" s="4" t="str">
        <f t="shared" si="6"/>
        <v/>
      </c>
      <c r="Q404" s="6" t="str">
        <f>IF(ISERROR(SMALL(Events!$D$10:$D$550,G404))=TRUE,"",IF(COUNTIF($Q$5:Q403,SMALL(Events!$D$10:$D$550,G404))&gt;0,"",SMALL(Events!$D$10:$D$550,G404)))</f>
        <v/>
      </c>
      <c r="R404" s="4" t="str">
        <f t="shared" si="7"/>
        <v/>
      </c>
      <c r="S404" s="6"/>
      <c r="T404" s="6"/>
      <c r="U404" s="168" t="str">
        <f t="shared" si="8"/>
        <v/>
      </c>
    </row>
    <row r="405">
      <c r="B405" s="154"/>
      <c r="C405" s="2"/>
      <c r="D405" s="2"/>
      <c r="E405" s="154"/>
      <c r="F405" s="155"/>
      <c r="G405" s="165">
        <v>400.0</v>
      </c>
      <c r="H405" s="6"/>
      <c r="I405" s="6"/>
      <c r="J405" s="88" t="str">
        <f t="shared" ref="J405:K405" si="803">IF(B405="","",IF(LEFT(B405,FIND("_",B405,1)-1)="battle","",IF(LEFT(B405,FIND("_",B405,1)-1)="cup","",IF(LEFT(B405,FIND("_",B405,1)-1)="rate","",VALUE(LEFT(B405,FIND("_",B405,1)-1))))))</f>
        <v/>
      </c>
      <c r="K405" s="88" t="str">
        <f t="shared" si="803"/>
        <v/>
      </c>
      <c r="L405" s="88" t="str">
        <f t="shared" ref="L405:M405" si="804">IF(D405="","",IF(LEFT(D405,FIND("_",D405,1)-1)="battle","",IF(LEFT(D405,FIND("_",D405,1)-1)="cup","",VALUE(LEFT(D405,FIND("_",D405,1)-1)))))</f>
        <v/>
      </c>
      <c r="M405" s="88" t="str">
        <f t="shared" si="804"/>
        <v/>
      </c>
      <c r="N405" s="6"/>
      <c r="O405" s="165" t="str">
        <f t="shared" si="5"/>
        <v/>
      </c>
      <c r="P405" s="4" t="str">
        <f t="shared" si="6"/>
        <v/>
      </c>
      <c r="Q405" s="6" t="str">
        <f>IF(ISERROR(SMALL(Events!$D$10:$D$550,G405))=TRUE,"",IF(COUNTIF($Q$5:Q404,SMALL(Events!$D$10:$D$550,G405))&gt;0,"",SMALL(Events!$D$10:$D$550,G405)))</f>
        <v/>
      </c>
      <c r="R405" s="4" t="str">
        <f t="shared" si="7"/>
        <v/>
      </c>
      <c r="S405" s="6"/>
      <c r="T405" s="6"/>
      <c r="U405" s="168" t="str">
        <f t="shared" si="8"/>
        <v/>
      </c>
    </row>
    <row r="406">
      <c r="B406" s="154"/>
      <c r="C406" s="2"/>
      <c r="D406" s="2"/>
      <c r="E406" s="154"/>
      <c r="F406" s="155"/>
      <c r="G406" s="165">
        <v>401.0</v>
      </c>
      <c r="H406" s="6"/>
      <c r="I406" s="6"/>
      <c r="J406" s="88" t="str">
        <f t="shared" ref="J406:K406" si="805">IF(B406="","",IF(LEFT(B406,FIND("_",B406,1)-1)="battle","",IF(LEFT(B406,FIND("_",B406,1)-1)="cup","",IF(LEFT(B406,FIND("_",B406,1)-1)="rate","",VALUE(LEFT(B406,FIND("_",B406,1)-1))))))</f>
        <v/>
      </c>
      <c r="K406" s="88" t="str">
        <f t="shared" si="805"/>
        <v/>
      </c>
      <c r="L406" s="88" t="str">
        <f t="shared" ref="L406:M406" si="806">IF(D406="","",IF(LEFT(D406,FIND("_",D406,1)-1)="battle","",IF(LEFT(D406,FIND("_",D406,1)-1)="cup","",VALUE(LEFT(D406,FIND("_",D406,1)-1)))))</f>
        <v/>
      </c>
      <c r="M406" s="88" t="str">
        <f t="shared" si="806"/>
        <v/>
      </c>
      <c r="N406" s="6"/>
      <c r="O406" s="165" t="str">
        <f t="shared" si="5"/>
        <v/>
      </c>
      <c r="P406" s="4" t="str">
        <f t="shared" si="6"/>
        <v/>
      </c>
      <c r="Q406" s="6" t="str">
        <f>IF(ISERROR(SMALL(Events!$D$10:$D$550,G406))=TRUE,"",IF(COUNTIF($Q$5:Q405,SMALL(Events!$D$10:$D$550,G406))&gt;0,"",SMALL(Events!$D$10:$D$550,G406)))</f>
        <v/>
      </c>
      <c r="R406" s="4" t="str">
        <f t="shared" si="7"/>
        <v/>
      </c>
      <c r="S406" s="6"/>
      <c r="T406" s="6"/>
      <c r="U406" s="168" t="str">
        <f t="shared" si="8"/>
        <v/>
      </c>
    </row>
    <row r="407">
      <c r="B407" s="154"/>
      <c r="C407" s="2"/>
      <c r="D407" s="2"/>
      <c r="E407" s="154"/>
      <c r="F407" s="155"/>
      <c r="G407" s="165">
        <v>402.0</v>
      </c>
      <c r="H407" s="6"/>
      <c r="I407" s="6"/>
      <c r="J407" s="88" t="str">
        <f t="shared" ref="J407:K407" si="807">IF(B407="","",IF(LEFT(B407,FIND("_",B407,1)-1)="battle","",IF(LEFT(B407,FIND("_",B407,1)-1)="cup","",IF(LEFT(B407,FIND("_",B407,1)-1)="rate","",VALUE(LEFT(B407,FIND("_",B407,1)-1))))))</f>
        <v/>
      </c>
      <c r="K407" s="88" t="str">
        <f t="shared" si="807"/>
        <v/>
      </c>
      <c r="L407" s="88" t="str">
        <f t="shared" ref="L407:M407" si="808">IF(D407="","",IF(LEFT(D407,FIND("_",D407,1)-1)="battle","",IF(LEFT(D407,FIND("_",D407,1)-1)="cup","",VALUE(LEFT(D407,FIND("_",D407,1)-1)))))</f>
        <v/>
      </c>
      <c r="M407" s="88" t="str">
        <f t="shared" si="808"/>
        <v/>
      </c>
      <c r="N407" s="6"/>
      <c r="O407" s="165" t="str">
        <f t="shared" si="5"/>
        <v/>
      </c>
      <c r="P407" s="4" t="str">
        <f t="shared" si="6"/>
        <v/>
      </c>
      <c r="Q407" s="6" t="str">
        <f>IF(ISERROR(SMALL(Events!$D$10:$D$550,G407))=TRUE,"",IF(COUNTIF($Q$5:Q406,SMALL(Events!$D$10:$D$550,G407))&gt;0,"",SMALL(Events!$D$10:$D$550,G407)))</f>
        <v/>
      </c>
      <c r="R407" s="4" t="str">
        <f t="shared" si="7"/>
        <v/>
      </c>
      <c r="S407" s="6"/>
      <c r="T407" s="6"/>
      <c r="U407" s="168" t="str">
        <f t="shared" si="8"/>
        <v/>
      </c>
    </row>
    <row r="408">
      <c r="B408" s="154"/>
      <c r="C408" s="2"/>
      <c r="D408" s="2"/>
      <c r="E408" s="154"/>
      <c r="F408" s="155"/>
      <c r="G408" s="165">
        <v>403.0</v>
      </c>
      <c r="H408" s="6"/>
      <c r="I408" s="6"/>
      <c r="J408" s="88" t="str">
        <f t="shared" ref="J408:K408" si="809">IF(B408="","",IF(LEFT(B408,FIND("_",B408,1)-1)="battle","",IF(LEFT(B408,FIND("_",B408,1)-1)="cup","",IF(LEFT(B408,FIND("_",B408,1)-1)="rate","",VALUE(LEFT(B408,FIND("_",B408,1)-1))))))</f>
        <v/>
      </c>
      <c r="K408" s="88" t="str">
        <f t="shared" si="809"/>
        <v/>
      </c>
      <c r="L408" s="88" t="str">
        <f t="shared" ref="L408:M408" si="810">IF(D408="","",IF(LEFT(D408,FIND("_",D408,1)-1)="battle","",IF(LEFT(D408,FIND("_",D408,1)-1)="cup","",VALUE(LEFT(D408,FIND("_",D408,1)-1)))))</f>
        <v/>
      </c>
      <c r="M408" s="88" t="str">
        <f t="shared" si="810"/>
        <v/>
      </c>
      <c r="N408" s="6"/>
      <c r="O408" s="165" t="str">
        <f t="shared" si="5"/>
        <v/>
      </c>
      <c r="P408" s="4" t="str">
        <f t="shared" si="6"/>
        <v/>
      </c>
      <c r="Q408" s="6" t="str">
        <f>IF(ISERROR(SMALL(Events!$D$10:$D$550,G408))=TRUE,"",IF(COUNTIF($Q$5:Q407,SMALL(Events!$D$10:$D$550,G408))&gt;0,"",SMALL(Events!$D$10:$D$550,G408)))</f>
        <v/>
      </c>
      <c r="R408" s="4" t="str">
        <f t="shared" si="7"/>
        <v/>
      </c>
      <c r="S408" s="6"/>
      <c r="T408" s="6"/>
      <c r="U408" s="168" t="str">
        <f t="shared" si="8"/>
        <v/>
      </c>
    </row>
    <row r="409">
      <c r="B409" s="154"/>
      <c r="C409" s="2"/>
      <c r="D409" s="2"/>
      <c r="E409" s="154"/>
      <c r="F409" s="155"/>
      <c r="G409" s="165">
        <v>404.0</v>
      </c>
      <c r="H409" s="6"/>
      <c r="I409" s="6"/>
      <c r="J409" s="88" t="str">
        <f t="shared" ref="J409:K409" si="811">IF(B409="","",IF(LEFT(B409,FIND("_",B409,1)-1)="battle","",IF(LEFT(B409,FIND("_",B409,1)-1)="cup","",IF(LEFT(B409,FIND("_",B409,1)-1)="rate","",VALUE(LEFT(B409,FIND("_",B409,1)-1))))))</f>
        <v/>
      </c>
      <c r="K409" s="88" t="str">
        <f t="shared" si="811"/>
        <v/>
      </c>
      <c r="L409" s="88" t="str">
        <f t="shared" ref="L409:M409" si="812">IF(D409="","",IF(LEFT(D409,FIND("_",D409,1)-1)="battle","",IF(LEFT(D409,FIND("_",D409,1)-1)="cup","",VALUE(LEFT(D409,FIND("_",D409,1)-1)))))</f>
        <v/>
      </c>
      <c r="M409" s="88" t="str">
        <f t="shared" si="812"/>
        <v/>
      </c>
      <c r="N409" s="6"/>
      <c r="O409" s="165" t="str">
        <f t="shared" si="5"/>
        <v/>
      </c>
      <c r="P409" s="4" t="str">
        <f t="shared" si="6"/>
        <v/>
      </c>
      <c r="Q409" s="6" t="str">
        <f>IF(ISERROR(SMALL(Events!$D$10:$D$550,G409))=TRUE,"",IF(COUNTIF($Q$5:Q408,SMALL(Events!$D$10:$D$550,G409))&gt;0,"",SMALL(Events!$D$10:$D$550,G409)))</f>
        <v/>
      </c>
      <c r="R409" s="4" t="str">
        <f t="shared" si="7"/>
        <v/>
      </c>
      <c r="S409" s="6"/>
      <c r="T409" s="6"/>
      <c r="U409" s="168" t="str">
        <f t="shared" si="8"/>
        <v/>
      </c>
    </row>
    <row r="410">
      <c r="B410" s="154"/>
      <c r="C410" s="2"/>
      <c r="D410" s="2"/>
      <c r="E410" s="154"/>
      <c r="F410" s="155"/>
      <c r="G410" s="165">
        <v>405.0</v>
      </c>
      <c r="H410" s="6"/>
      <c r="I410" s="6"/>
      <c r="J410" s="88" t="str">
        <f t="shared" ref="J410:K410" si="813">IF(B410="","",IF(LEFT(B410,FIND("_",B410,1)-1)="battle","",IF(LEFT(B410,FIND("_",B410,1)-1)="cup","",IF(LEFT(B410,FIND("_",B410,1)-1)="rate","",VALUE(LEFT(B410,FIND("_",B410,1)-1))))))</f>
        <v/>
      </c>
      <c r="K410" s="88" t="str">
        <f t="shared" si="813"/>
        <v/>
      </c>
      <c r="L410" s="88" t="str">
        <f t="shared" ref="L410:M410" si="814">IF(D410="","",IF(LEFT(D410,FIND("_",D410,1)-1)="battle","",IF(LEFT(D410,FIND("_",D410,1)-1)="cup","",VALUE(LEFT(D410,FIND("_",D410,1)-1)))))</f>
        <v/>
      </c>
      <c r="M410" s="88" t="str">
        <f t="shared" si="814"/>
        <v/>
      </c>
      <c r="N410" s="6"/>
      <c r="O410" s="165" t="str">
        <f t="shared" si="5"/>
        <v/>
      </c>
      <c r="P410" s="4" t="str">
        <f t="shared" si="6"/>
        <v/>
      </c>
      <c r="Q410" s="6" t="str">
        <f>IF(ISERROR(SMALL(Events!$D$10:$D$550,G410))=TRUE,"",IF(COUNTIF($Q$5:Q409,SMALL(Events!$D$10:$D$550,G410))&gt;0,"",SMALL(Events!$D$10:$D$550,G410)))</f>
        <v/>
      </c>
      <c r="R410" s="4" t="str">
        <f t="shared" si="7"/>
        <v/>
      </c>
      <c r="S410" s="6"/>
      <c r="T410" s="6"/>
      <c r="U410" s="168" t="str">
        <f t="shared" si="8"/>
        <v/>
      </c>
    </row>
    <row r="411">
      <c r="B411" s="154"/>
      <c r="C411" s="2"/>
      <c r="D411" s="2"/>
      <c r="E411" s="154"/>
      <c r="F411" s="155"/>
      <c r="G411" s="165">
        <v>406.0</v>
      </c>
      <c r="H411" s="6"/>
      <c r="I411" s="6"/>
      <c r="J411" s="88" t="str">
        <f t="shared" ref="J411:K411" si="815">IF(B411="","",IF(LEFT(B411,FIND("_",B411,1)-1)="battle","",IF(LEFT(B411,FIND("_",B411,1)-1)="cup","",IF(LEFT(B411,FIND("_",B411,1)-1)="rate","",VALUE(LEFT(B411,FIND("_",B411,1)-1))))))</f>
        <v/>
      </c>
      <c r="K411" s="88" t="str">
        <f t="shared" si="815"/>
        <v/>
      </c>
      <c r="L411" s="88" t="str">
        <f t="shared" ref="L411:M411" si="816">IF(D411="","",IF(LEFT(D411,FIND("_",D411,1)-1)="battle","",IF(LEFT(D411,FIND("_",D411,1)-1)="cup","",VALUE(LEFT(D411,FIND("_",D411,1)-1)))))</f>
        <v/>
      </c>
      <c r="M411" s="88" t="str">
        <f t="shared" si="816"/>
        <v/>
      </c>
      <c r="N411" s="6"/>
      <c r="O411" s="165" t="str">
        <f t="shared" si="5"/>
        <v/>
      </c>
      <c r="P411" s="4" t="str">
        <f t="shared" si="6"/>
        <v/>
      </c>
      <c r="Q411" s="6" t="str">
        <f>IF(ISERROR(SMALL(Events!$D$10:$D$550,G411))=TRUE,"",IF(COUNTIF($Q$5:Q410,SMALL(Events!$D$10:$D$550,G411))&gt;0,"",SMALL(Events!$D$10:$D$550,G411)))</f>
        <v/>
      </c>
      <c r="R411" s="4" t="str">
        <f t="shared" si="7"/>
        <v/>
      </c>
      <c r="S411" s="6"/>
      <c r="T411" s="6"/>
      <c r="U411" s="168" t="str">
        <f t="shared" si="8"/>
        <v/>
      </c>
    </row>
    <row r="412">
      <c r="B412" s="154"/>
      <c r="C412" s="2"/>
      <c r="D412" s="2"/>
      <c r="E412" s="154"/>
      <c r="F412" s="155"/>
      <c r="G412" s="165">
        <v>407.0</v>
      </c>
      <c r="H412" s="6"/>
      <c r="I412" s="6"/>
      <c r="J412" s="88" t="str">
        <f t="shared" ref="J412:K412" si="817">IF(B412="","",IF(LEFT(B412,FIND("_",B412,1)-1)="battle","",IF(LEFT(B412,FIND("_",B412,1)-1)="cup","",IF(LEFT(B412,FIND("_",B412,1)-1)="rate","",VALUE(LEFT(B412,FIND("_",B412,1)-1))))))</f>
        <v/>
      </c>
      <c r="K412" s="88" t="str">
        <f t="shared" si="817"/>
        <v/>
      </c>
      <c r="L412" s="88" t="str">
        <f t="shared" ref="L412:M412" si="818">IF(D412="","",IF(LEFT(D412,FIND("_",D412,1)-1)="battle","",IF(LEFT(D412,FIND("_",D412,1)-1)="cup","",VALUE(LEFT(D412,FIND("_",D412,1)-1)))))</f>
        <v/>
      </c>
      <c r="M412" s="88" t="str">
        <f t="shared" si="818"/>
        <v/>
      </c>
      <c r="N412" s="6"/>
      <c r="O412" s="165" t="str">
        <f t="shared" si="5"/>
        <v/>
      </c>
      <c r="P412" s="4" t="str">
        <f t="shared" si="6"/>
        <v/>
      </c>
      <c r="Q412" s="6" t="str">
        <f>IF(ISERROR(SMALL(Events!$D$10:$D$550,G412))=TRUE,"",IF(COUNTIF($Q$5:Q411,SMALL(Events!$D$10:$D$550,G412))&gt;0,"",SMALL(Events!$D$10:$D$550,G412)))</f>
        <v/>
      </c>
      <c r="R412" s="4" t="str">
        <f t="shared" si="7"/>
        <v/>
      </c>
      <c r="S412" s="6"/>
      <c r="T412" s="6"/>
      <c r="U412" s="168" t="str">
        <f t="shared" si="8"/>
        <v/>
      </c>
    </row>
    <row r="413">
      <c r="B413" s="154"/>
      <c r="C413" s="2"/>
      <c r="D413" s="2"/>
      <c r="E413" s="154"/>
      <c r="F413" s="155"/>
      <c r="G413" s="165">
        <v>408.0</v>
      </c>
      <c r="H413" s="6"/>
      <c r="I413" s="6"/>
      <c r="J413" s="88" t="str">
        <f t="shared" ref="J413:K413" si="819">IF(B413="","",IF(LEFT(B413,FIND("_",B413,1)-1)="battle","",IF(LEFT(B413,FIND("_",B413,1)-1)="cup","",IF(LEFT(B413,FIND("_",B413,1)-1)="rate","",VALUE(LEFT(B413,FIND("_",B413,1)-1))))))</f>
        <v/>
      </c>
      <c r="K413" s="88" t="str">
        <f t="shared" si="819"/>
        <v/>
      </c>
      <c r="L413" s="88" t="str">
        <f t="shared" ref="L413:M413" si="820">IF(D413="","",IF(LEFT(D413,FIND("_",D413,1)-1)="battle","",IF(LEFT(D413,FIND("_",D413,1)-1)="cup","",VALUE(LEFT(D413,FIND("_",D413,1)-1)))))</f>
        <v/>
      </c>
      <c r="M413" s="88" t="str">
        <f t="shared" si="820"/>
        <v/>
      </c>
      <c r="N413" s="6"/>
      <c r="O413" s="165" t="str">
        <f t="shared" si="5"/>
        <v/>
      </c>
      <c r="P413" s="4" t="str">
        <f t="shared" si="6"/>
        <v/>
      </c>
      <c r="Q413" s="6" t="str">
        <f>IF(ISERROR(SMALL(Events!$D$10:$D$550,G413))=TRUE,"",IF(COUNTIF($Q$5:Q412,SMALL(Events!$D$10:$D$550,G413))&gt;0,"",SMALL(Events!$D$10:$D$550,G413)))</f>
        <v/>
      </c>
      <c r="R413" s="4" t="str">
        <f t="shared" si="7"/>
        <v/>
      </c>
      <c r="S413" s="6"/>
      <c r="T413" s="6"/>
      <c r="U413" s="168" t="str">
        <f t="shared" si="8"/>
        <v/>
      </c>
    </row>
    <row r="414">
      <c r="B414" s="154"/>
      <c r="C414" s="2"/>
      <c r="D414" s="2"/>
      <c r="E414" s="154"/>
      <c r="F414" s="155"/>
      <c r="G414" s="165">
        <v>409.0</v>
      </c>
      <c r="H414" s="6"/>
      <c r="I414" s="6"/>
      <c r="J414" s="88" t="str">
        <f t="shared" ref="J414:K414" si="821">IF(B414="","",IF(LEFT(B414,FIND("_",B414,1)-1)="battle","",IF(LEFT(B414,FIND("_",B414,1)-1)="cup","",IF(LEFT(B414,FIND("_",B414,1)-1)="rate","",VALUE(LEFT(B414,FIND("_",B414,1)-1))))))</f>
        <v/>
      </c>
      <c r="K414" s="88" t="str">
        <f t="shared" si="821"/>
        <v/>
      </c>
      <c r="L414" s="88" t="str">
        <f t="shared" ref="L414:M414" si="822">IF(D414="","",IF(LEFT(D414,FIND("_",D414,1)-1)="battle","",IF(LEFT(D414,FIND("_",D414,1)-1)="cup","",VALUE(LEFT(D414,FIND("_",D414,1)-1)))))</f>
        <v/>
      </c>
      <c r="M414" s="88" t="str">
        <f t="shared" si="822"/>
        <v/>
      </c>
      <c r="N414" s="6"/>
      <c r="O414" s="165" t="str">
        <f t="shared" si="5"/>
        <v/>
      </c>
      <c r="P414" s="4" t="str">
        <f t="shared" si="6"/>
        <v/>
      </c>
      <c r="Q414" s="6" t="str">
        <f>IF(ISERROR(SMALL(Events!$D$10:$D$550,G414))=TRUE,"",IF(COUNTIF($Q$5:Q413,SMALL(Events!$D$10:$D$550,G414))&gt;0,"",SMALL(Events!$D$10:$D$550,G414)))</f>
        <v/>
      </c>
      <c r="R414" s="4" t="str">
        <f t="shared" si="7"/>
        <v/>
      </c>
      <c r="S414" s="6"/>
      <c r="T414" s="6"/>
      <c r="U414" s="168" t="str">
        <f t="shared" si="8"/>
        <v/>
      </c>
    </row>
    <row r="415">
      <c r="B415" s="154"/>
      <c r="C415" s="2"/>
      <c r="D415" s="2"/>
      <c r="E415" s="154"/>
      <c r="F415" s="155"/>
      <c r="G415" s="165">
        <v>410.0</v>
      </c>
      <c r="H415" s="6"/>
      <c r="I415" s="6"/>
      <c r="J415" s="88" t="str">
        <f t="shared" ref="J415:K415" si="823">IF(B415="","",IF(LEFT(B415,FIND("_",B415,1)-1)="battle","",IF(LEFT(B415,FIND("_",B415,1)-1)="cup","",IF(LEFT(B415,FIND("_",B415,1)-1)="rate","",VALUE(LEFT(B415,FIND("_",B415,1)-1))))))</f>
        <v/>
      </c>
      <c r="K415" s="88" t="str">
        <f t="shared" si="823"/>
        <v/>
      </c>
      <c r="L415" s="88" t="str">
        <f t="shared" ref="L415:M415" si="824">IF(D415="","",IF(LEFT(D415,FIND("_",D415,1)-1)="battle","",IF(LEFT(D415,FIND("_",D415,1)-1)="cup","",VALUE(LEFT(D415,FIND("_",D415,1)-1)))))</f>
        <v/>
      </c>
      <c r="M415" s="88" t="str">
        <f t="shared" si="824"/>
        <v/>
      </c>
      <c r="N415" s="6"/>
      <c r="O415" s="165" t="str">
        <f t="shared" si="5"/>
        <v/>
      </c>
      <c r="P415" s="4" t="str">
        <f t="shared" si="6"/>
        <v/>
      </c>
      <c r="Q415" s="6" t="str">
        <f>IF(ISERROR(SMALL(Events!$D$10:$D$550,G415))=TRUE,"",IF(COUNTIF($Q$5:Q414,SMALL(Events!$D$10:$D$550,G415))&gt;0,"",SMALL(Events!$D$10:$D$550,G415)))</f>
        <v/>
      </c>
      <c r="R415" s="4" t="str">
        <f t="shared" si="7"/>
        <v/>
      </c>
      <c r="S415" s="6"/>
      <c r="T415" s="6"/>
      <c r="U415" s="168" t="str">
        <f t="shared" si="8"/>
        <v/>
      </c>
    </row>
    <row r="416">
      <c r="B416" s="154"/>
      <c r="C416" s="2"/>
      <c r="D416" s="2"/>
      <c r="E416" s="154"/>
      <c r="F416" s="155"/>
      <c r="G416" s="165">
        <v>411.0</v>
      </c>
      <c r="H416" s="6"/>
      <c r="I416" s="6"/>
      <c r="J416" s="88" t="str">
        <f t="shared" ref="J416:K416" si="825">IF(B416="","",IF(LEFT(B416,FIND("_",B416,1)-1)="battle","",IF(LEFT(B416,FIND("_",B416,1)-1)="cup","",IF(LEFT(B416,FIND("_",B416,1)-1)="rate","",VALUE(LEFT(B416,FIND("_",B416,1)-1))))))</f>
        <v/>
      </c>
      <c r="K416" s="88" t="str">
        <f t="shared" si="825"/>
        <v/>
      </c>
      <c r="L416" s="88" t="str">
        <f t="shared" ref="L416:M416" si="826">IF(D416="","",IF(LEFT(D416,FIND("_",D416,1)-1)="battle","",IF(LEFT(D416,FIND("_",D416,1)-1)="cup","",VALUE(LEFT(D416,FIND("_",D416,1)-1)))))</f>
        <v/>
      </c>
      <c r="M416" s="88" t="str">
        <f t="shared" si="826"/>
        <v/>
      </c>
      <c r="N416" s="6"/>
      <c r="O416" s="165" t="str">
        <f t="shared" si="5"/>
        <v/>
      </c>
      <c r="P416" s="4" t="str">
        <f t="shared" si="6"/>
        <v/>
      </c>
      <c r="Q416" s="6" t="str">
        <f>IF(ISERROR(SMALL(Events!$D$10:$D$550,G416))=TRUE,"",IF(COUNTIF($Q$5:Q415,SMALL(Events!$D$10:$D$550,G416))&gt;0,"",SMALL(Events!$D$10:$D$550,G416)))</f>
        <v/>
      </c>
      <c r="R416" s="4" t="str">
        <f t="shared" si="7"/>
        <v/>
      </c>
      <c r="S416" s="6"/>
      <c r="T416" s="6"/>
      <c r="U416" s="168" t="str">
        <f t="shared" si="8"/>
        <v/>
      </c>
    </row>
    <row r="417">
      <c r="B417" s="154"/>
      <c r="C417" s="2"/>
      <c r="D417" s="2"/>
      <c r="E417" s="154"/>
      <c r="F417" s="155"/>
      <c r="G417" s="165">
        <v>412.0</v>
      </c>
      <c r="H417" s="6"/>
      <c r="I417" s="6"/>
      <c r="J417" s="88" t="str">
        <f t="shared" ref="J417:K417" si="827">IF(B417="","",IF(LEFT(B417,FIND("_",B417,1)-1)="battle","",IF(LEFT(B417,FIND("_",B417,1)-1)="cup","",IF(LEFT(B417,FIND("_",B417,1)-1)="rate","",VALUE(LEFT(B417,FIND("_",B417,1)-1))))))</f>
        <v/>
      </c>
      <c r="K417" s="88" t="str">
        <f t="shared" si="827"/>
        <v/>
      </c>
      <c r="L417" s="88" t="str">
        <f t="shared" ref="L417:M417" si="828">IF(D417="","",IF(LEFT(D417,FIND("_",D417,1)-1)="battle","",IF(LEFT(D417,FIND("_",D417,1)-1)="cup","",VALUE(LEFT(D417,FIND("_",D417,1)-1)))))</f>
        <v/>
      </c>
      <c r="M417" s="88" t="str">
        <f t="shared" si="828"/>
        <v/>
      </c>
      <c r="N417" s="6"/>
      <c r="O417" s="165" t="str">
        <f t="shared" si="5"/>
        <v/>
      </c>
      <c r="P417" s="4" t="str">
        <f t="shared" si="6"/>
        <v/>
      </c>
      <c r="Q417" s="6" t="str">
        <f>IF(ISERROR(SMALL(Events!$D$10:$D$550,G417))=TRUE,"",IF(COUNTIF($Q$5:Q416,SMALL(Events!$D$10:$D$550,G417))&gt;0,"",SMALL(Events!$D$10:$D$550,G417)))</f>
        <v/>
      </c>
      <c r="R417" s="4" t="str">
        <f t="shared" si="7"/>
        <v/>
      </c>
      <c r="S417" s="6"/>
      <c r="T417" s="6"/>
      <c r="U417" s="168" t="str">
        <f t="shared" si="8"/>
        <v/>
      </c>
    </row>
    <row r="418">
      <c r="B418" s="154"/>
      <c r="C418" s="2"/>
      <c r="D418" s="2"/>
      <c r="E418" s="154"/>
      <c r="F418" s="155"/>
      <c r="G418" s="165">
        <v>413.0</v>
      </c>
      <c r="H418" s="6"/>
      <c r="I418" s="6"/>
      <c r="J418" s="88" t="str">
        <f t="shared" ref="J418:K418" si="829">IF(B418="","",IF(LEFT(B418,FIND("_",B418,1)-1)="battle","",IF(LEFT(B418,FIND("_",B418,1)-1)="cup","",IF(LEFT(B418,FIND("_",B418,1)-1)="rate","",VALUE(LEFT(B418,FIND("_",B418,1)-1))))))</f>
        <v/>
      </c>
      <c r="K418" s="88" t="str">
        <f t="shared" si="829"/>
        <v/>
      </c>
      <c r="L418" s="88" t="str">
        <f t="shared" ref="L418:M418" si="830">IF(D418="","",IF(LEFT(D418,FIND("_",D418,1)-1)="battle","",IF(LEFT(D418,FIND("_",D418,1)-1)="cup","",VALUE(LEFT(D418,FIND("_",D418,1)-1)))))</f>
        <v/>
      </c>
      <c r="M418" s="88" t="str">
        <f t="shared" si="830"/>
        <v/>
      </c>
      <c r="N418" s="6"/>
      <c r="O418" s="165" t="str">
        <f t="shared" si="5"/>
        <v/>
      </c>
      <c r="P418" s="4" t="str">
        <f t="shared" si="6"/>
        <v/>
      </c>
      <c r="Q418" s="6" t="str">
        <f>IF(ISERROR(SMALL(Events!$D$10:$D$550,G418))=TRUE,"",IF(COUNTIF($Q$5:Q417,SMALL(Events!$D$10:$D$550,G418))&gt;0,"",SMALL(Events!$D$10:$D$550,G418)))</f>
        <v/>
      </c>
      <c r="R418" s="4" t="str">
        <f t="shared" si="7"/>
        <v/>
      </c>
      <c r="S418" s="6"/>
      <c r="T418" s="6"/>
      <c r="U418" s="168" t="str">
        <f t="shared" si="8"/>
        <v/>
      </c>
    </row>
    <row r="419">
      <c r="B419" s="154"/>
      <c r="C419" s="2"/>
      <c r="D419" s="2"/>
      <c r="E419" s="154"/>
      <c r="F419" s="155"/>
      <c r="G419" s="165">
        <v>414.0</v>
      </c>
      <c r="H419" s="6"/>
      <c r="I419" s="6"/>
      <c r="J419" s="88" t="str">
        <f t="shared" ref="J419:K419" si="831">IF(B419="","",IF(LEFT(B419,FIND("_",B419,1)-1)="battle","",IF(LEFT(B419,FIND("_",B419,1)-1)="cup","",IF(LEFT(B419,FIND("_",B419,1)-1)="rate","",VALUE(LEFT(B419,FIND("_",B419,1)-1))))))</f>
        <v/>
      </c>
      <c r="K419" s="88" t="str">
        <f t="shared" si="831"/>
        <v/>
      </c>
      <c r="L419" s="88" t="str">
        <f t="shared" ref="L419:M419" si="832">IF(D419="","",IF(LEFT(D419,FIND("_",D419,1)-1)="battle","",IF(LEFT(D419,FIND("_",D419,1)-1)="cup","",VALUE(LEFT(D419,FIND("_",D419,1)-1)))))</f>
        <v/>
      </c>
      <c r="M419" s="88" t="str">
        <f t="shared" si="832"/>
        <v/>
      </c>
      <c r="N419" s="6"/>
      <c r="O419" s="165" t="str">
        <f t="shared" si="5"/>
        <v/>
      </c>
      <c r="P419" s="4" t="str">
        <f t="shared" si="6"/>
        <v/>
      </c>
      <c r="Q419" s="6" t="str">
        <f>IF(ISERROR(SMALL(Events!$D$10:$D$550,G419))=TRUE,"",IF(COUNTIF($Q$5:Q418,SMALL(Events!$D$10:$D$550,G419))&gt;0,"",SMALL(Events!$D$10:$D$550,G419)))</f>
        <v/>
      </c>
      <c r="R419" s="4" t="str">
        <f t="shared" si="7"/>
        <v/>
      </c>
      <c r="S419" s="6"/>
      <c r="T419" s="6"/>
      <c r="U419" s="168" t="str">
        <f t="shared" si="8"/>
        <v/>
      </c>
    </row>
    <row r="420">
      <c r="B420" s="154"/>
      <c r="C420" s="2"/>
      <c r="D420" s="2"/>
      <c r="E420" s="154"/>
      <c r="F420" s="155"/>
      <c r="G420" s="165">
        <v>415.0</v>
      </c>
      <c r="H420" s="6"/>
      <c r="I420" s="6"/>
      <c r="J420" s="88" t="str">
        <f t="shared" ref="J420:K420" si="833">IF(B420="","",IF(LEFT(B420,FIND("_",B420,1)-1)="battle","",IF(LEFT(B420,FIND("_",B420,1)-1)="cup","",IF(LEFT(B420,FIND("_",B420,1)-1)="rate","",VALUE(LEFT(B420,FIND("_",B420,1)-1))))))</f>
        <v/>
      </c>
      <c r="K420" s="88" t="str">
        <f t="shared" si="833"/>
        <v/>
      </c>
      <c r="L420" s="88" t="str">
        <f t="shared" ref="L420:M420" si="834">IF(D420="","",IF(LEFT(D420,FIND("_",D420,1)-1)="battle","",IF(LEFT(D420,FIND("_",D420,1)-1)="cup","",VALUE(LEFT(D420,FIND("_",D420,1)-1)))))</f>
        <v/>
      </c>
      <c r="M420" s="88" t="str">
        <f t="shared" si="834"/>
        <v/>
      </c>
      <c r="N420" s="6"/>
      <c r="O420" s="165" t="str">
        <f t="shared" si="5"/>
        <v/>
      </c>
      <c r="P420" s="4" t="str">
        <f t="shared" si="6"/>
        <v/>
      </c>
      <c r="Q420" s="6" t="str">
        <f>IF(ISERROR(SMALL(Events!$D$10:$D$550,G420))=TRUE,"",IF(COUNTIF($Q$5:Q419,SMALL(Events!$D$10:$D$550,G420))&gt;0,"",SMALL(Events!$D$10:$D$550,G420)))</f>
        <v/>
      </c>
      <c r="R420" s="4" t="str">
        <f t="shared" si="7"/>
        <v/>
      </c>
      <c r="S420" s="6"/>
      <c r="T420" s="6"/>
      <c r="U420" s="168" t="str">
        <f t="shared" si="8"/>
        <v/>
      </c>
    </row>
    <row r="421">
      <c r="B421" s="154"/>
      <c r="C421" s="2"/>
      <c r="D421" s="2"/>
      <c r="E421" s="154"/>
      <c r="F421" s="155"/>
      <c r="G421" s="165">
        <v>416.0</v>
      </c>
      <c r="H421" s="6"/>
      <c r="I421" s="6"/>
      <c r="J421" s="88" t="str">
        <f t="shared" ref="J421:K421" si="835">IF(B421="","",IF(LEFT(B421,FIND("_",B421,1)-1)="battle","",IF(LEFT(B421,FIND("_",B421,1)-1)="cup","",IF(LEFT(B421,FIND("_",B421,1)-1)="rate","",VALUE(LEFT(B421,FIND("_",B421,1)-1))))))</f>
        <v/>
      </c>
      <c r="K421" s="88" t="str">
        <f t="shared" si="835"/>
        <v/>
      </c>
      <c r="L421" s="88" t="str">
        <f t="shared" ref="L421:M421" si="836">IF(D421="","",IF(LEFT(D421,FIND("_",D421,1)-1)="battle","",IF(LEFT(D421,FIND("_",D421,1)-1)="cup","",VALUE(LEFT(D421,FIND("_",D421,1)-1)))))</f>
        <v/>
      </c>
      <c r="M421" s="88" t="str">
        <f t="shared" si="836"/>
        <v/>
      </c>
      <c r="N421" s="6"/>
      <c r="O421" s="165" t="str">
        <f t="shared" si="5"/>
        <v/>
      </c>
      <c r="P421" s="4" t="str">
        <f t="shared" si="6"/>
        <v/>
      </c>
      <c r="Q421" s="6" t="str">
        <f>IF(ISERROR(SMALL(Events!$D$10:$D$550,G421))=TRUE,"",IF(COUNTIF($Q$5:Q420,SMALL(Events!$D$10:$D$550,G421))&gt;0,"",SMALL(Events!$D$10:$D$550,G421)))</f>
        <v/>
      </c>
      <c r="R421" s="4" t="str">
        <f t="shared" si="7"/>
        <v/>
      </c>
      <c r="S421" s="6"/>
      <c r="T421" s="6"/>
      <c r="U421" s="168" t="str">
        <f t="shared" si="8"/>
        <v/>
      </c>
    </row>
    <row r="422">
      <c r="B422" s="154"/>
      <c r="C422" s="2"/>
      <c r="D422" s="2"/>
      <c r="E422" s="154"/>
      <c r="F422" s="155"/>
      <c r="G422" s="165">
        <v>417.0</v>
      </c>
      <c r="H422" s="6"/>
      <c r="I422" s="6"/>
      <c r="J422" s="88" t="str">
        <f t="shared" ref="J422:K422" si="837">IF(B422="","",IF(LEFT(B422,FIND("_",B422,1)-1)="battle","",IF(LEFT(B422,FIND("_",B422,1)-1)="cup","",IF(LEFT(B422,FIND("_",B422,1)-1)="rate","",VALUE(LEFT(B422,FIND("_",B422,1)-1))))))</f>
        <v/>
      </c>
      <c r="K422" s="88" t="str">
        <f t="shared" si="837"/>
        <v/>
      </c>
      <c r="L422" s="88" t="str">
        <f t="shared" ref="L422:M422" si="838">IF(D422="","",IF(LEFT(D422,FIND("_",D422,1)-1)="battle","",IF(LEFT(D422,FIND("_",D422,1)-1)="cup","",VALUE(LEFT(D422,FIND("_",D422,1)-1)))))</f>
        <v/>
      </c>
      <c r="M422" s="88" t="str">
        <f t="shared" si="838"/>
        <v/>
      </c>
      <c r="N422" s="6"/>
      <c r="O422" s="165" t="str">
        <f t="shared" si="5"/>
        <v/>
      </c>
      <c r="P422" s="4" t="str">
        <f t="shared" si="6"/>
        <v/>
      </c>
      <c r="Q422" s="6" t="str">
        <f>IF(ISERROR(SMALL(Events!$D$10:$D$550,G422))=TRUE,"",IF(COUNTIF($Q$5:Q421,SMALL(Events!$D$10:$D$550,G422))&gt;0,"",SMALL(Events!$D$10:$D$550,G422)))</f>
        <v/>
      </c>
      <c r="R422" s="4" t="str">
        <f t="shared" si="7"/>
        <v/>
      </c>
      <c r="S422" s="6"/>
      <c r="T422" s="6"/>
      <c r="U422" s="168" t="str">
        <f t="shared" si="8"/>
        <v/>
      </c>
    </row>
    <row r="423">
      <c r="B423" s="154"/>
      <c r="C423" s="2"/>
      <c r="D423" s="2"/>
      <c r="E423" s="154"/>
      <c r="F423" s="155"/>
      <c r="G423" s="165">
        <v>418.0</v>
      </c>
      <c r="H423" s="6"/>
      <c r="I423" s="6"/>
      <c r="J423" s="88" t="str">
        <f t="shared" ref="J423:K423" si="839">IF(B423="","",IF(LEFT(B423,FIND("_",B423,1)-1)="battle","",IF(LEFT(B423,FIND("_",B423,1)-1)="cup","",IF(LEFT(B423,FIND("_",B423,1)-1)="rate","",VALUE(LEFT(B423,FIND("_",B423,1)-1))))))</f>
        <v/>
      </c>
      <c r="K423" s="88" t="str">
        <f t="shared" si="839"/>
        <v/>
      </c>
      <c r="L423" s="88" t="str">
        <f t="shared" ref="L423:M423" si="840">IF(D423="","",IF(LEFT(D423,FIND("_",D423,1)-1)="battle","",IF(LEFT(D423,FIND("_",D423,1)-1)="cup","",VALUE(LEFT(D423,FIND("_",D423,1)-1)))))</f>
        <v/>
      </c>
      <c r="M423" s="88" t="str">
        <f t="shared" si="840"/>
        <v/>
      </c>
      <c r="N423" s="6"/>
      <c r="O423" s="165" t="str">
        <f t="shared" si="5"/>
        <v/>
      </c>
      <c r="P423" s="4" t="str">
        <f t="shared" si="6"/>
        <v/>
      </c>
      <c r="Q423" s="6" t="str">
        <f>IF(ISERROR(SMALL(Events!$D$10:$D$550,G423))=TRUE,"",IF(COUNTIF($Q$5:Q422,SMALL(Events!$D$10:$D$550,G423))&gt;0,"",SMALL(Events!$D$10:$D$550,G423)))</f>
        <v/>
      </c>
      <c r="R423" s="4" t="str">
        <f t="shared" si="7"/>
        <v/>
      </c>
      <c r="S423" s="6"/>
      <c r="T423" s="6"/>
      <c r="U423" s="168" t="str">
        <f t="shared" si="8"/>
        <v/>
      </c>
    </row>
    <row r="424">
      <c r="B424" s="154"/>
      <c r="C424" s="2"/>
      <c r="D424" s="2"/>
      <c r="E424" s="154"/>
      <c r="F424" s="155"/>
      <c r="G424" s="165">
        <v>419.0</v>
      </c>
      <c r="H424" s="6"/>
      <c r="I424" s="6"/>
      <c r="J424" s="88" t="str">
        <f t="shared" ref="J424:K424" si="841">IF(B424="","",IF(LEFT(B424,FIND("_",B424,1)-1)="battle","",IF(LEFT(B424,FIND("_",B424,1)-1)="cup","",IF(LEFT(B424,FIND("_",B424,1)-1)="rate","",VALUE(LEFT(B424,FIND("_",B424,1)-1))))))</f>
        <v/>
      </c>
      <c r="K424" s="88" t="str">
        <f t="shared" si="841"/>
        <v/>
      </c>
      <c r="L424" s="88" t="str">
        <f t="shared" ref="L424:M424" si="842">IF(D424="","",IF(LEFT(D424,FIND("_",D424,1)-1)="battle","",IF(LEFT(D424,FIND("_",D424,1)-1)="cup","",VALUE(LEFT(D424,FIND("_",D424,1)-1)))))</f>
        <v/>
      </c>
      <c r="M424" s="88" t="str">
        <f t="shared" si="842"/>
        <v/>
      </c>
      <c r="N424" s="6"/>
      <c r="O424" s="165" t="str">
        <f t="shared" si="5"/>
        <v/>
      </c>
      <c r="P424" s="4" t="str">
        <f t="shared" si="6"/>
        <v/>
      </c>
      <c r="Q424" s="6" t="str">
        <f>IF(ISERROR(SMALL(Events!$D$10:$D$550,G424))=TRUE,"",IF(COUNTIF($Q$5:Q423,SMALL(Events!$D$10:$D$550,G424))&gt;0,"",SMALL(Events!$D$10:$D$550,G424)))</f>
        <v/>
      </c>
      <c r="R424" s="4" t="str">
        <f t="shared" si="7"/>
        <v/>
      </c>
      <c r="S424" s="6"/>
      <c r="T424" s="6"/>
      <c r="U424" s="168" t="str">
        <f t="shared" si="8"/>
        <v/>
      </c>
    </row>
    <row r="425">
      <c r="B425" s="154"/>
      <c r="C425" s="2"/>
      <c r="D425" s="2"/>
      <c r="E425" s="154"/>
      <c r="F425" s="155"/>
      <c r="G425" s="165">
        <v>420.0</v>
      </c>
      <c r="H425" s="6"/>
      <c r="I425" s="6"/>
      <c r="J425" s="88" t="str">
        <f t="shared" ref="J425:K425" si="843">IF(B425="","",IF(LEFT(B425,FIND("_",B425,1)-1)="battle","",IF(LEFT(B425,FIND("_",B425,1)-1)="cup","",IF(LEFT(B425,FIND("_",B425,1)-1)="rate","",VALUE(LEFT(B425,FIND("_",B425,1)-1))))))</f>
        <v/>
      </c>
      <c r="K425" s="88" t="str">
        <f t="shared" si="843"/>
        <v/>
      </c>
      <c r="L425" s="88" t="str">
        <f t="shared" ref="L425:M425" si="844">IF(D425="","",IF(LEFT(D425,FIND("_",D425,1)-1)="battle","",IF(LEFT(D425,FIND("_",D425,1)-1)="cup","",VALUE(LEFT(D425,FIND("_",D425,1)-1)))))</f>
        <v/>
      </c>
      <c r="M425" s="88" t="str">
        <f t="shared" si="844"/>
        <v/>
      </c>
      <c r="N425" s="6"/>
      <c r="O425" s="165" t="str">
        <f t="shared" si="5"/>
        <v/>
      </c>
      <c r="P425" s="4" t="str">
        <f t="shared" si="6"/>
        <v/>
      </c>
      <c r="Q425" s="6" t="str">
        <f>IF(ISERROR(SMALL(Events!$D$10:$D$550,G425))=TRUE,"",IF(COUNTIF($Q$5:Q424,SMALL(Events!$D$10:$D$550,G425))&gt;0,"",SMALL(Events!$D$10:$D$550,G425)))</f>
        <v/>
      </c>
      <c r="R425" s="4" t="str">
        <f t="shared" si="7"/>
        <v/>
      </c>
      <c r="S425" s="6"/>
      <c r="T425" s="6"/>
      <c r="U425" s="168" t="str">
        <f t="shared" si="8"/>
        <v/>
      </c>
    </row>
    <row r="426">
      <c r="B426" s="154"/>
      <c r="C426" s="2"/>
      <c r="D426" s="2"/>
      <c r="E426" s="154"/>
      <c r="F426" s="155"/>
      <c r="G426" s="165">
        <v>421.0</v>
      </c>
      <c r="H426" s="6"/>
      <c r="I426" s="6"/>
      <c r="J426" s="88" t="str">
        <f t="shared" ref="J426:K426" si="845">IF(B426="","",IF(LEFT(B426,FIND("_",B426,1)-1)="battle","",IF(LEFT(B426,FIND("_",B426,1)-1)="cup","",IF(LEFT(B426,FIND("_",B426,1)-1)="rate","",VALUE(LEFT(B426,FIND("_",B426,1)-1))))))</f>
        <v/>
      </c>
      <c r="K426" s="88" t="str">
        <f t="shared" si="845"/>
        <v/>
      </c>
      <c r="L426" s="88" t="str">
        <f t="shared" ref="L426:M426" si="846">IF(D426="","",IF(LEFT(D426,FIND("_",D426,1)-1)="battle","",IF(LEFT(D426,FIND("_",D426,1)-1)="cup","",VALUE(LEFT(D426,FIND("_",D426,1)-1)))))</f>
        <v/>
      </c>
      <c r="M426" s="88" t="str">
        <f t="shared" si="846"/>
        <v/>
      </c>
      <c r="N426" s="6"/>
      <c r="O426" s="165" t="str">
        <f t="shared" si="5"/>
        <v/>
      </c>
      <c r="P426" s="4" t="str">
        <f t="shared" si="6"/>
        <v/>
      </c>
      <c r="Q426" s="6" t="str">
        <f>IF(ISERROR(SMALL(Events!$D$10:$D$550,G426))=TRUE,"",IF(COUNTIF($Q$5:Q425,SMALL(Events!$D$10:$D$550,G426))&gt;0,"",SMALL(Events!$D$10:$D$550,G426)))</f>
        <v/>
      </c>
      <c r="R426" s="4" t="str">
        <f t="shared" si="7"/>
        <v/>
      </c>
      <c r="S426" s="6"/>
      <c r="T426" s="6"/>
      <c r="U426" s="168" t="str">
        <f t="shared" si="8"/>
        <v/>
      </c>
    </row>
    <row r="427">
      <c r="B427" s="154"/>
      <c r="C427" s="2"/>
      <c r="D427" s="2"/>
      <c r="E427" s="154"/>
      <c r="F427" s="155"/>
      <c r="G427" s="165">
        <v>422.0</v>
      </c>
      <c r="H427" s="6"/>
      <c r="I427" s="6"/>
      <c r="J427" s="88" t="str">
        <f t="shared" ref="J427:K427" si="847">IF(B427="","",IF(LEFT(B427,FIND("_",B427,1)-1)="battle","",IF(LEFT(B427,FIND("_",B427,1)-1)="cup","",IF(LEFT(B427,FIND("_",B427,1)-1)="rate","",VALUE(LEFT(B427,FIND("_",B427,1)-1))))))</f>
        <v/>
      </c>
      <c r="K427" s="88" t="str">
        <f t="shared" si="847"/>
        <v/>
      </c>
      <c r="L427" s="88" t="str">
        <f t="shared" ref="L427:M427" si="848">IF(D427="","",IF(LEFT(D427,FIND("_",D427,1)-1)="battle","",IF(LEFT(D427,FIND("_",D427,1)-1)="cup","",VALUE(LEFT(D427,FIND("_",D427,1)-1)))))</f>
        <v/>
      </c>
      <c r="M427" s="88" t="str">
        <f t="shared" si="848"/>
        <v/>
      </c>
      <c r="N427" s="6"/>
      <c r="O427" s="165" t="str">
        <f t="shared" si="5"/>
        <v/>
      </c>
      <c r="P427" s="4" t="str">
        <f t="shared" si="6"/>
        <v/>
      </c>
      <c r="Q427" s="6" t="str">
        <f>IF(ISERROR(SMALL(Events!$D$10:$D$550,G427))=TRUE,"",IF(COUNTIF($Q$5:Q426,SMALL(Events!$D$10:$D$550,G427))&gt;0,"",SMALL(Events!$D$10:$D$550,G427)))</f>
        <v/>
      </c>
      <c r="R427" s="4" t="str">
        <f t="shared" si="7"/>
        <v/>
      </c>
      <c r="S427" s="6"/>
      <c r="T427" s="6"/>
      <c r="U427" s="168" t="str">
        <f t="shared" si="8"/>
        <v/>
      </c>
    </row>
    <row r="428">
      <c r="B428" s="154"/>
      <c r="C428" s="2"/>
      <c r="D428" s="2"/>
      <c r="E428" s="154"/>
      <c r="F428" s="155"/>
      <c r="G428" s="165">
        <v>423.0</v>
      </c>
      <c r="H428" s="6"/>
      <c r="I428" s="6"/>
      <c r="J428" s="88" t="str">
        <f t="shared" ref="J428:K428" si="849">IF(B428="","",IF(LEFT(B428,FIND("_",B428,1)-1)="battle","",IF(LEFT(B428,FIND("_",B428,1)-1)="cup","",IF(LEFT(B428,FIND("_",B428,1)-1)="rate","",VALUE(LEFT(B428,FIND("_",B428,1)-1))))))</f>
        <v/>
      </c>
      <c r="K428" s="88" t="str">
        <f t="shared" si="849"/>
        <v/>
      </c>
      <c r="L428" s="88" t="str">
        <f t="shared" ref="L428:M428" si="850">IF(D428="","",IF(LEFT(D428,FIND("_",D428,1)-1)="battle","",IF(LEFT(D428,FIND("_",D428,1)-1)="cup","",VALUE(LEFT(D428,FIND("_",D428,1)-1)))))</f>
        <v/>
      </c>
      <c r="M428" s="88" t="str">
        <f t="shared" si="850"/>
        <v/>
      </c>
      <c r="N428" s="6"/>
      <c r="O428" s="165" t="str">
        <f t="shared" si="5"/>
        <v/>
      </c>
      <c r="P428" s="4" t="str">
        <f t="shared" si="6"/>
        <v/>
      </c>
      <c r="Q428" s="6" t="str">
        <f>IF(ISERROR(SMALL(Events!$D$10:$D$550,G428))=TRUE,"",IF(COUNTIF($Q$5:Q427,SMALL(Events!$D$10:$D$550,G428))&gt;0,"",SMALL(Events!$D$10:$D$550,G428)))</f>
        <v/>
      </c>
      <c r="R428" s="4" t="str">
        <f t="shared" si="7"/>
        <v/>
      </c>
      <c r="S428" s="6"/>
      <c r="T428" s="6"/>
      <c r="U428" s="168" t="str">
        <f t="shared" si="8"/>
        <v/>
      </c>
    </row>
    <row r="429">
      <c r="B429" s="154"/>
      <c r="C429" s="2"/>
      <c r="D429" s="2"/>
      <c r="E429" s="154"/>
      <c r="F429" s="155"/>
      <c r="G429" s="165">
        <v>424.0</v>
      </c>
      <c r="H429" s="6"/>
      <c r="I429" s="6"/>
      <c r="J429" s="88" t="str">
        <f t="shared" ref="J429:K429" si="851">IF(B429="","",IF(LEFT(B429,FIND("_",B429,1)-1)="battle","",IF(LEFT(B429,FIND("_",B429,1)-1)="cup","",IF(LEFT(B429,FIND("_",B429,1)-1)="rate","",VALUE(LEFT(B429,FIND("_",B429,1)-1))))))</f>
        <v/>
      </c>
      <c r="K429" s="88" t="str">
        <f t="shared" si="851"/>
        <v/>
      </c>
      <c r="L429" s="88" t="str">
        <f t="shared" ref="L429:M429" si="852">IF(D429="","",IF(LEFT(D429,FIND("_",D429,1)-1)="battle","",IF(LEFT(D429,FIND("_",D429,1)-1)="cup","",VALUE(LEFT(D429,FIND("_",D429,1)-1)))))</f>
        <v/>
      </c>
      <c r="M429" s="88" t="str">
        <f t="shared" si="852"/>
        <v/>
      </c>
      <c r="N429" s="6"/>
      <c r="O429" s="165" t="str">
        <f t="shared" si="5"/>
        <v/>
      </c>
      <c r="P429" s="4" t="str">
        <f t="shared" si="6"/>
        <v/>
      </c>
      <c r="Q429" s="6" t="str">
        <f>IF(ISERROR(SMALL(Events!$D$10:$D$550,G429))=TRUE,"",IF(COUNTIF($Q$5:Q428,SMALL(Events!$D$10:$D$550,G429))&gt;0,"",SMALL(Events!$D$10:$D$550,G429)))</f>
        <v/>
      </c>
      <c r="R429" s="4" t="str">
        <f t="shared" si="7"/>
        <v/>
      </c>
      <c r="S429" s="6"/>
      <c r="T429" s="6"/>
      <c r="U429" s="168" t="str">
        <f t="shared" si="8"/>
        <v/>
      </c>
    </row>
    <row r="430">
      <c r="B430" s="154"/>
      <c r="C430" s="2"/>
      <c r="D430" s="2"/>
      <c r="E430" s="154"/>
      <c r="F430" s="155"/>
      <c r="G430" s="165">
        <v>425.0</v>
      </c>
      <c r="H430" s="6"/>
      <c r="I430" s="6"/>
      <c r="J430" s="88" t="str">
        <f t="shared" ref="J430:K430" si="853">IF(B430="","",IF(LEFT(B430,FIND("_",B430,1)-1)="battle","",IF(LEFT(B430,FIND("_",B430,1)-1)="cup","",IF(LEFT(B430,FIND("_",B430,1)-1)="rate","",VALUE(LEFT(B430,FIND("_",B430,1)-1))))))</f>
        <v/>
      </c>
      <c r="K430" s="88" t="str">
        <f t="shared" si="853"/>
        <v/>
      </c>
      <c r="L430" s="88" t="str">
        <f t="shared" ref="L430:M430" si="854">IF(D430="","",IF(LEFT(D430,FIND("_",D430,1)-1)="battle","",IF(LEFT(D430,FIND("_",D430,1)-1)="cup","",VALUE(LEFT(D430,FIND("_",D430,1)-1)))))</f>
        <v/>
      </c>
      <c r="M430" s="88" t="str">
        <f t="shared" si="854"/>
        <v/>
      </c>
      <c r="N430" s="6"/>
      <c r="O430" s="165" t="str">
        <f t="shared" si="5"/>
        <v/>
      </c>
      <c r="P430" s="4" t="str">
        <f t="shared" si="6"/>
        <v/>
      </c>
      <c r="Q430" s="6" t="str">
        <f>IF(ISERROR(SMALL(Events!$D$10:$D$550,G430))=TRUE,"",IF(COUNTIF($Q$5:Q429,SMALL(Events!$D$10:$D$550,G430))&gt;0,"",SMALL(Events!$D$10:$D$550,G430)))</f>
        <v/>
      </c>
      <c r="R430" s="4" t="str">
        <f t="shared" si="7"/>
        <v/>
      </c>
      <c r="S430" s="6"/>
      <c r="T430" s="6"/>
      <c r="U430" s="168" t="str">
        <f t="shared" si="8"/>
        <v/>
      </c>
    </row>
    <row r="431">
      <c r="B431" s="154"/>
      <c r="C431" s="2"/>
      <c r="D431" s="2"/>
      <c r="E431" s="154"/>
      <c r="F431" s="155"/>
      <c r="G431" s="165">
        <v>426.0</v>
      </c>
      <c r="H431" s="6"/>
      <c r="I431" s="6"/>
      <c r="J431" s="88" t="str">
        <f t="shared" ref="J431:K431" si="855">IF(B431="","",IF(LEFT(B431,FIND("_",B431,1)-1)="battle","",IF(LEFT(B431,FIND("_",B431,1)-1)="cup","",IF(LEFT(B431,FIND("_",B431,1)-1)="rate","",VALUE(LEFT(B431,FIND("_",B431,1)-1))))))</f>
        <v/>
      </c>
      <c r="K431" s="88" t="str">
        <f t="shared" si="855"/>
        <v/>
      </c>
      <c r="L431" s="88" t="str">
        <f t="shared" ref="L431:M431" si="856">IF(D431="","",IF(LEFT(D431,FIND("_",D431,1)-1)="battle","",IF(LEFT(D431,FIND("_",D431,1)-1)="cup","",VALUE(LEFT(D431,FIND("_",D431,1)-1)))))</f>
        <v/>
      </c>
      <c r="M431" s="88" t="str">
        <f t="shared" si="856"/>
        <v/>
      </c>
      <c r="N431" s="6"/>
      <c r="O431" s="165" t="str">
        <f t="shared" si="5"/>
        <v/>
      </c>
      <c r="P431" s="4" t="str">
        <f t="shared" si="6"/>
        <v/>
      </c>
      <c r="Q431" s="6" t="str">
        <f>IF(ISERROR(SMALL(Events!$D$10:$D$550,G431))=TRUE,"",IF(COUNTIF($Q$5:Q430,SMALL(Events!$D$10:$D$550,G431))&gt;0,"",SMALL(Events!$D$10:$D$550,G431)))</f>
        <v/>
      </c>
      <c r="R431" s="4" t="str">
        <f t="shared" si="7"/>
        <v/>
      </c>
      <c r="S431" s="6"/>
      <c r="T431" s="6"/>
      <c r="U431" s="168" t="str">
        <f t="shared" si="8"/>
        <v/>
      </c>
    </row>
    <row r="432">
      <c r="B432" s="154"/>
      <c r="C432" s="2"/>
      <c r="D432" s="2"/>
      <c r="E432" s="154"/>
      <c r="F432" s="155"/>
      <c r="G432" s="165">
        <v>427.0</v>
      </c>
      <c r="H432" s="6"/>
      <c r="I432" s="6"/>
      <c r="J432" s="88" t="str">
        <f t="shared" ref="J432:K432" si="857">IF(B432="","",IF(LEFT(B432,FIND("_",B432,1)-1)="battle","",IF(LEFT(B432,FIND("_",B432,1)-1)="cup","",IF(LEFT(B432,FIND("_",B432,1)-1)="rate","",VALUE(LEFT(B432,FIND("_",B432,1)-1))))))</f>
        <v/>
      </c>
      <c r="K432" s="88" t="str">
        <f t="shared" si="857"/>
        <v/>
      </c>
      <c r="L432" s="88" t="str">
        <f t="shared" ref="L432:M432" si="858">IF(D432="","",IF(LEFT(D432,FIND("_",D432,1)-1)="battle","",IF(LEFT(D432,FIND("_",D432,1)-1)="cup","",VALUE(LEFT(D432,FIND("_",D432,1)-1)))))</f>
        <v/>
      </c>
      <c r="M432" s="88" t="str">
        <f t="shared" si="858"/>
        <v/>
      </c>
      <c r="N432" s="6"/>
      <c r="O432" s="165" t="str">
        <f t="shared" si="5"/>
        <v/>
      </c>
      <c r="P432" s="4" t="str">
        <f t="shared" si="6"/>
        <v/>
      </c>
      <c r="Q432" s="6" t="str">
        <f>IF(ISERROR(SMALL(Events!$D$10:$D$550,G432))=TRUE,"",IF(COUNTIF($Q$5:Q431,SMALL(Events!$D$10:$D$550,G432))&gt;0,"",SMALL(Events!$D$10:$D$550,G432)))</f>
        <v/>
      </c>
      <c r="R432" s="4" t="str">
        <f t="shared" si="7"/>
        <v/>
      </c>
      <c r="S432" s="6"/>
      <c r="T432" s="6"/>
      <c r="U432" s="168" t="str">
        <f t="shared" si="8"/>
        <v/>
      </c>
    </row>
    <row r="433">
      <c r="B433" s="154"/>
      <c r="C433" s="2"/>
      <c r="D433" s="2"/>
      <c r="E433" s="154"/>
      <c r="F433" s="155"/>
      <c r="G433" s="165">
        <v>428.0</v>
      </c>
      <c r="H433" s="6"/>
      <c r="I433" s="6"/>
      <c r="J433" s="88" t="str">
        <f t="shared" ref="J433:K433" si="859">IF(B433="","",IF(LEFT(B433,FIND("_",B433,1)-1)="battle","",IF(LEFT(B433,FIND("_",B433,1)-1)="cup","",IF(LEFT(B433,FIND("_",B433,1)-1)="rate","",VALUE(LEFT(B433,FIND("_",B433,1)-1))))))</f>
        <v/>
      </c>
      <c r="K433" s="88" t="str">
        <f t="shared" si="859"/>
        <v/>
      </c>
      <c r="L433" s="88" t="str">
        <f t="shared" ref="L433:M433" si="860">IF(D433="","",IF(LEFT(D433,FIND("_",D433,1)-1)="battle","",IF(LEFT(D433,FIND("_",D433,1)-1)="cup","",VALUE(LEFT(D433,FIND("_",D433,1)-1)))))</f>
        <v/>
      </c>
      <c r="M433" s="88" t="str">
        <f t="shared" si="860"/>
        <v/>
      </c>
      <c r="N433" s="6"/>
      <c r="O433" s="165" t="str">
        <f t="shared" si="5"/>
        <v/>
      </c>
      <c r="P433" s="4" t="str">
        <f t="shared" si="6"/>
        <v/>
      </c>
      <c r="Q433" s="6" t="str">
        <f>IF(ISERROR(SMALL(Events!$D$10:$D$550,G433))=TRUE,"",IF(COUNTIF($Q$5:Q432,SMALL(Events!$D$10:$D$550,G433))&gt;0,"",SMALL(Events!$D$10:$D$550,G433)))</f>
        <v/>
      </c>
      <c r="R433" s="4" t="str">
        <f t="shared" si="7"/>
        <v/>
      </c>
      <c r="S433" s="6"/>
      <c r="T433" s="6"/>
      <c r="U433" s="168" t="str">
        <f t="shared" si="8"/>
        <v/>
      </c>
    </row>
    <row r="434">
      <c r="B434" s="154"/>
      <c r="C434" s="2"/>
      <c r="D434" s="2"/>
      <c r="E434" s="154"/>
      <c r="F434" s="155"/>
      <c r="G434" s="165">
        <v>429.0</v>
      </c>
      <c r="H434" s="6"/>
      <c r="I434" s="6"/>
      <c r="J434" s="88" t="str">
        <f t="shared" ref="J434:K434" si="861">IF(B434="","",IF(LEFT(B434,FIND("_",B434,1)-1)="battle","",IF(LEFT(B434,FIND("_",B434,1)-1)="cup","",IF(LEFT(B434,FIND("_",B434,1)-1)="rate","",VALUE(LEFT(B434,FIND("_",B434,1)-1))))))</f>
        <v/>
      </c>
      <c r="K434" s="88" t="str">
        <f t="shared" si="861"/>
        <v/>
      </c>
      <c r="L434" s="88" t="str">
        <f t="shared" ref="L434:M434" si="862">IF(D434="","",IF(LEFT(D434,FIND("_",D434,1)-1)="battle","",IF(LEFT(D434,FIND("_",D434,1)-1)="cup","",VALUE(LEFT(D434,FIND("_",D434,1)-1)))))</f>
        <v/>
      </c>
      <c r="M434" s="88" t="str">
        <f t="shared" si="862"/>
        <v/>
      </c>
      <c r="N434" s="6"/>
      <c r="O434" s="165" t="str">
        <f t="shared" si="5"/>
        <v/>
      </c>
      <c r="P434" s="4" t="str">
        <f t="shared" si="6"/>
        <v/>
      </c>
      <c r="Q434" s="6" t="str">
        <f>IF(ISERROR(SMALL(Events!$D$10:$D$550,G434))=TRUE,"",IF(COUNTIF($Q$5:Q433,SMALL(Events!$D$10:$D$550,G434))&gt;0,"",SMALL(Events!$D$10:$D$550,G434)))</f>
        <v/>
      </c>
      <c r="R434" s="4" t="str">
        <f t="shared" si="7"/>
        <v/>
      </c>
      <c r="S434" s="6"/>
      <c r="T434" s="6"/>
      <c r="U434" s="168" t="str">
        <f t="shared" si="8"/>
        <v/>
      </c>
    </row>
    <row r="435">
      <c r="B435" s="154"/>
      <c r="C435" s="2"/>
      <c r="D435" s="2"/>
      <c r="E435" s="154"/>
      <c r="F435" s="155"/>
      <c r="G435" s="165">
        <v>430.0</v>
      </c>
      <c r="H435" s="6"/>
      <c r="I435" s="6"/>
      <c r="J435" s="88" t="str">
        <f t="shared" ref="J435:K435" si="863">IF(B435="","",IF(LEFT(B435,FIND("_",B435,1)-1)="battle","",IF(LEFT(B435,FIND("_",B435,1)-1)="cup","",IF(LEFT(B435,FIND("_",B435,1)-1)="rate","",VALUE(LEFT(B435,FIND("_",B435,1)-1))))))</f>
        <v/>
      </c>
      <c r="K435" s="88" t="str">
        <f t="shared" si="863"/>
        <v/>
      </c>
      <c r="L435" s="88" t="str">
        <f t="shared" ref="L435:M435" si="864">IF(D435="","",IF(LEFT(D435,FIND("_",D435,1)-1)="battle","",IF(LEFT(D435,FIND("_",D435,1)-1)="cup","",VALUE(LEFT(D435,FIND("_",D435,1)-1)))))</f>
        <v/>
      </c>
      <c r="M435" s="88" t="str">
        <f t="shared" si="864"/>
        <v/>
      </c>
      <c r="N435" s="6"/>
      <c r="O435" s="165" t="str">
        <f t="shared" si="5"/>
        <v/>
      </c>
      <c r="P435" s="4" t="str">
        <f t="shared" si="6"/>
        <v/>
      </c>
      <c r="Q435" s="6" t="str">
        <f>IF(ISERROR(SMALL(Events!$D$10:$D$550,G435))=TRUE,"",IF(COUNTIF($Q$5:Q434,SMALL(Events!$D$10:$D$550,G435))&gt;0,"",SMALL(Events!$D$10:$D$550,G435)))</f>
        <v/>
      </c>
      <c r="R435" s="4" t="str">
        <f t="shared" si="7"/>
        <v/>
      </c>
      <c r="S435" s="6"/>
      <c r="T435" s="6"/>
      <c r="U435" s="168" t="str">
        <f t="shared" si="8"/>
        <v/>
      </c>
    </row>
    <row r="436">
      <c r="B436" s="154"/>
      <c r="C436" s="2"/>
      <c r="D436" s="2"/>
      <c r="E436" s="154"/>
      <c r="F436" s="155"/>
      <c r="G436" s="165">
        <v>431.0</v>
      </c>
      <c r="H436" s="6"/>
      <c r="I436" s="6"/>
      <c r="J436" s="88" t="str">
        <f t="shared" ref="J436:K436" si="865">IF(B436="","",IF(LEFT(B436,FIND("_",B436,1)-1)="battle","",IF(LEFT(B436,FIND("_",B436,1)-1)="cup","",IF(LEFT(B436,FIND("_",B436,1)-1)="rate","",VALUE(LEFT(B436,FIND("_",B436,1)-1))))))</f>
        <v/>
      </c>
      <c r="K436" s="88" t="str">
        <f t="shared" si="865"/>
        <v/>
      </c>
      <c r="L436" s="88" t="str">
        <f t="shared" ref="L436:M436" si="866">IF(D436="","",IF(LEFT(D436,FIND("_",D436,1)-1)="battle","",IF(LEFT(D436,FIND("_",D436,1)-1)="cup","",VALUE(LEFT(D436,FIND("_",D436,1)-1)))))</f>
        <v/>
      </c>
      <c r="M436" s="88" t="str">
        <f t="shared" si="866"/>
        <v/>
      </c>
      <c r="N436" s="6"/>
      <c r="O436" s="165" t="str">
        <f t="shared" si="5"/>
        <v/>
      </c>
      <c r="P436" s="4" t="str">
        <f t="shared" si="6"/>
        <v/>
      </c>
      <c r="Q436" s="6" t="str">
        <f>IF(ISERROR(SMALL(Events!$D$10:$D$550,G436))=TRUE,"",IF(COUNTIF($Q$5:Q435,SMALL(Events!$D$10:$D$550,G436))&gt;0,"",SMALL(Events!$D$10:$D$550,G436)))</f>
        <v/>
      </c>
      <c r="R436" s="4" t="str">
        <f t="shared" si="7"/>
        <v/>
      </c>
      <c r="S436" s="6"/>
      <c r="T436" s="6"/>
      <c r="U436" s="168" t="str">
        <f t="shared" si="8"/>
        <v/>
      </c>
    </row>
    <row r="437">
      <c r="B437" s="154"/>
      <c r="C437" s="2"/>
      <c r="D437" s="2"/>
      <c r="E437" s="154"/>
      <c r="F437" s="155"/>
      <c r="G437" s="165">
        <v>432.0</v>
      </c>
      <c r="H437" s="6"/>
      <c r="I437" s="6"/>
      <c r="J437" s="88" t="str">
        <f t="shared" ref="J437:K437" si="867">IF(B437="","",IF(LEFT(B437,FIND("_",B437,1)-1)="battle","",IF(LEFT(B437,FIND("_",B437,1)-1)="cup","",IF(LEFT(B437,FIND("_",B437,1)-1)="rate","",VALUE(LEFT(B437,FIND("_",B437,1)-1))))))</f>
        <v/>
      </c>
      <c r="K437" s="88" t="str">
        <f t="shared" si="867"/>
        <v/>
      </c>
      <c r="L437" s="88" t="str">
        <f t="shared" ref="L437:M437" si="868">IF(D437="","",IF(LEFT(D437,FIND("_",D437,1)-1)="battle","",IF(LEFT(D437,FIND("_",D437,1)-1)="cup","",VALUE(LEFT(D437,FIND("_",D437,1)-1)))))</f>
        <v/>
      </c>
      <c r="M437" s="88" t="str">
        <f t="shared" si="868"/>
        <v/>
      </c>
      <c r="N437" s="6"/>
      <c r="O437" s="165" t="str">
        <f t="shared" si="5"/>
        <v/>
      </c>
      <c r="P437" s="4" t="str">
        <f t="shared" si="6"/>
        <v/>
      </c>
      <c r="Q437" s="6" t="str">
        <f>IF(ISERROR(SMALL(Events!$D$10:$D$550,G437))=TRUE,"",IF(COUNTIF($Q$5:Q436,SMALL(Events!$D$10:$D$550,G437))&gt;0,"",SMALL(Events!$D$10:$D$550,G437)))</f>
        <v/>
      </c>
      <c r="R437" s="4" t="str">
        <f t="shared" si="7"/>
        <v/>
      </c>
      <c r="S437" s="6"/>
      <c r="T437" s="6"/>
      <c r="U437" s="168" t="str">
        <f t="shared" si="8"/>
        <v/>
      </c>
    </row>
    <row r="438">
      <c r="B438" s="154"/>
      <c r="C438" s="2"/>
      <c r="D438" s="2"/>
      <c r="E438" s="154"/>
      <c r="F438" s="155"/>
      <c r="G438" s="165">
        <v>433.0</v>
      </c>
      <c r="H438" s="6"/>
      <c r="I438" s="6"/>
      <c r="J438" s="88" t="str">
        <f t="shared" ref="J438:K438" si="869">IF(B438="","",IF(LEFT(B438,FIND("_",B438,1)-1)="battle","",IF(LEFT(B438,FIND("_",B438,1)-1)="cup","",IF(LEFT(B438,FIND("_",B438,1)-1)="rate","",VALUE(LEFT(B438,FIND("_",B438,1)-1))))))</f>
        <v/>
      </c>
      <c r="K438" s="88" t="str">
        <f t="shared" si="869"/>
        <v/>
      </c>
      <c r="L438" s="88" t="str">
        <f t="shared" ref="L438:M438" si="870">IF(D438="","",IF(LEFT(D438,FIND("_",D438,1)-1)="battle","",IF(LEFT(D438,FIND("_",D438,1)-1)="cup","",VALUE(LEFT(D438,FIND("_",D438,1)-1)))))</f>
        <v/>
      </c>
      <c r="M438" s="88" t="str">
        <f t="shared" si="870"/>
        <v/>
      </c>
      <c r="N438" s="6"/>
      <c r="O438" s="165" t="str">
        <f t="shared" si="5"/>
        <v/>
      </c>
      <c r="P438" s="4" t="str">
        <f t="shared" si="6"/>
        <v/>
      </c>
      <c r="Q438" s="6" t="str">
        <f>IF(ISERROR(SMALL(Events!$D$10:$D$550,G438))=TRUE,"",IF(COUNTIF($Q$5:Q437,SMALL(Events!$D$10:$D$550,G438))&gt;0,"",SMALL(Events!$D$10:$D$550,G438)))</f>
        <v/>
      </c>
      <c r="R438" s="4" t="str">
        <f t="shared" si="7"/>
        <v/>
      </c>
      <c r="S438" s="6"/>
      <c r="T438" s="6"/>
      <c r="U438" s="168" t="str">
        <f t="shared" si="8"/>
        <v/>
      </c>
    </row>
    <row r="439">
      <c r="B439" s="154"/>
      <c r="C439" s="2"/>
      <c r="D439" s="2"/>
      <c r="E439" s="154"/>
      <c r="F439" s="155"/>
      <c r="G439" s="165">
        <v>434.0</v>
      </c>
      <c r="H439" s="6"/>
      <c r="I439" s="6"/>
      <c r="J439" s="88" t="str">
        <f t="shared" ref="J439:K439" si="871">IF(B439="","",IF(LEFT(B439,FIND("_",B439,1)-1)="battle","",IF(LEFT(B439,FIND("_",B439,1)-1)="cup","",IF(LEFT(B439,FIND("_",B439,1)-1)="rate","",VALUE(LEFT(B439,FIND("_",B439,1)-1))))))</f>
        <v/>
      </c>
      <c r="K439" s="88" t="str">
        <f t="shared" si="871"/>
        <v/>
      </c>
      <c r="L439" s="88" t="str">
        <f t="shared" ref="L439:M439" si="872">IF(D439="","",IF(LEFT(D439,FIND("_",D439,1)-1)="battle","",IF(LEFT(D439,FIND("_",D439,1)-1)="cup","",VALUE(LEFT(D439,FIND("_",D439,1)-1)))))</f>
        <v/>
      </c>
      <c r="M439" s="88" t="str">
        <f t="shared" si="872"/>
        <v/>
      </c>
      <c r="N439" s="6"/>
      <c r="O439" s="165" t="str">
        <f t="shared" si="5"/>
        <v/>
      </c>
      <c r="P439" s="4" t="str">
        <f t="shared" si="6"/>
        <v/>
      </c>
      <c r="Q439" s="6" t="str">
        <f>IF(ISERROR(SMALL(Events!$D$10:$D$550,G439))=TRUE,"",IF(COUNTIF($Q$5:Q438,SMALL(Events!$D$10:$D$550,G439))&gt;0,"",SMALL(Events!$D$10:$D$550,G439)))</f>
        <v/>
      </c>
      <c r="R439" s="4" t="str">
        <f t="shared" si="7"/>
        <v/>
      </c>
      <c r="S439" s="6"/>
      <c r="T439" s="6"/>
      <c r="U439" s="168" t="str">
        <f t="shared" si="8"/>
        <v/>
      </c>
    </row>
    <row r="440">
      <c r="B440" s="154"/>
      <c r="C440" s="2"/>
      <c r="D440" s="2"/>
      <c r="E440" s="154"/>
      <c r="F440" s="155"/>
      <c r="G440" s="165">
        <v>435.0</v>
      </c>
      <c r="H440" s="6"/>
      <c r="I440" s="6"/>
      <c r="J440" s="88" t="str">
        <f t="shared" ref="J440:K440" si="873">IF(B440="","",IF(LEFT(B440,FIND("_",B440,1)-1)="battle","",IF(LEFT(B440,FIND("_",B440,1)-1)="cup","",IF(LEFT(B440,FIND("_",B440,1)-1)="rate","",VALUE(LEFT(B440,FIND("_",B440,1)-1))))))</f>
        <v/>
      </c>
      <c r="K440" s="88" t="str">
        <f t="shared" si="873"/>
        <v/>
      </c>
      <c r="L440" s="88" t="str">
        <f t="shared" ref="L440:M440" si="874">IF(D440="","",IF(LEFT(D440,FIND("_",D440,1)-1)="battle","",IF(LEFT(D440,FIND("_",D440,1)-1)="cup","",VALUE(LEFT(D440,FIND("_",D440,1)-1)))))</f>
        <v/>
      </c>
      <c r="M440" s="88" t="str">
        <f t="shared" si="874"/>
        <v/>
      </c>
      <c r="N440" s="6"/>
      <c r="O440" s="165" t="str">
        <f t="shared" si="5"/>
        <v/>
      </c>
      <c r="P440" s="4" t="str">
        <f t="shared" si="6"/>
        <v/>
      </c>
      <c r="Q440" s="6" t="str">
        <f>IF(ISERROR(SMALL(Events!$D$10:$D$550,G440))=TRUE,"",IF(COUNTIF($Q$5:Q439,SMALL(Events!$D$10:$D$550,G440))&gt;0,"",SMALL(Events!$D$10:$D$550,G440)))</f>
        <v/>
      </c>
      <c r="R440" s="4" t="str">
        <f t="shared" si="7"/>
        <v/>
      </c>
      <c r="S440" s="6"/>
      <c r="T440" s="6"/>
      <c r="U440" s="168" t="str">
        <f t="shared" si="8"/>
        <v/>
      </c>
    </row>
    <row r="441">
      <c r="B441" s="154"/>
      <c r="C441" s="2"/>
      <c r="D441" s="2"/>
      <c r="E441" s="154"/>
      <c r="F441" s="155"/>
      <c r="G441" s="165">
        <v>436.0</v>
      </c>
      <c r="H441" s="6"/>
      <c r="I441" s="6"/>
      <c r="J441" s="88" t="str">
        <f t="shared" ref="J441:K441" si="875">IF(B441="","",IF(LEFT(B441,FIND("_",B441,1)-1)="battle","",IF(LEFT(B441,FIND("_",B441,1)-1)="cup","",IF(LEFT(B441,FIND("_",B441,1)-1)="rate","",VALUE(LEFT(B441,FIND("_",B441,1)-1))))))</f>
        <v/>
      </c>
      <c r="K441" s="88" t="str">
        <f t="shared" si="875"/>
        <v/>
      </c>
      <c r="L441" s="88" t="str">
        <f t="shared" ref="L441:M441" si="876">IF(D441="","",IF(LEFT(D441,FIND("_",D441,1)-1)="battle","",IF(LEFT(D441,FIND("_",D441,1)-1)="cup","",VALUE(LEFT(D441,FIND("_",D441,1)-1)))))</f>
        <v/>
      </c>
      <c r="M441" s="88" t="str">
        <f t="shared" si="876"/>
        <v/>
      </c>
      <c r="N441" s="6"/>
      <c r="O441" s="165" t="str">
        <f t="shared" si="5"/>
        <v/>
      </c>
      <c r="P441" s="4" t="str">
        <f t="shared" si="6"/>
        <v/>
      </c>
      <c r="Q441" s="6" t="str">
        <f>IF(ISERROR(SMALL(Events!$D$10:$D$550,G441))=TRUE,"",IF(COUNTIF($Q$5:Q440,SMALL(Events!$D$10:$D$550,G441))&gt;0,"",SMALL(Events!$D$10:$D$550,G441)))</f>
        <v/>
      </c>
      <c r="R441" s="4" t="str">
        <f t="shared" si="7"/>
        <v/>
      </c>
      <c r="S441" s="6"/>
      <c r="T441" s="6"/>
      <c r="U441" s="168" t="str">
        <f t="shared" si="8"/>
        <v/>
      </c>
    </row>
    <row r="442">
      <c r="B442" s="154"/>
      <c r="C442" s="2"/>
      <c r="D442" s="2"/>
      <c r="E442" s="154"/>
      <c r="F442" s="155"/>
      <c r="G442" s="165">
        <v>437.0</v>
      </c>
      <c r="H442" s="6"/>
      <c r="I442" s="6"/>
      <c r="J442" s="88" t="str">
        <f t="shared" ref="J442:K442" si="877">IF(B442="","",IF(LEFT(B442,FIND("_",B442,1)-1)="battle","",IF(LEFT(B442,FIND("_",B442,1)-1)="cup","",IF(LEFT(B442,FIND("_",B442,1)-1)="rate","",VALUE(LEFT(B442,FIND("_",B442,1)-1))))))</f>
        <v/>
      </c>
      <c r="K442" s="88" t="str">
        <f t="shared" si="877"/>
        <v/>
      </c>
      <c r="L442" s="88" t="str">
        <f t="shared" ref="L442:M442" si="878">IF(D442="","",IF(LEFT(D442,FIND("_",D442,1)-1)="battle","",IF(LEFT(D442,FIND("_",D442,1)-1)="cup","",VALUE(LEFT(D442,FIND("_",D442,1)-1)))))</f>
        <v/>
      </c>
      <c r="M442" s="88" t="str">
        <f t="shared" si="878"/>
        <v/>
      </c>
      <c r="N442" s="6"/>
      <c r="O442" s="165" t="str">
        <f t="shared" si="5"/>
        <v/>
      </c>
      <c r="P442" s="4" t="str">
        <f t="shared" si="6"/>
        <v/>
      </c>
      <c r="Q442" s="6" t="str">
        <f>IF(ISERROR(SMALL(Events!$D$10:$D$550,G442))=TRUE,"",IF(COUNTIF($Q$5:Q441,SMALL(Events!$D$10:$D$550,G442))&gt;0,"",SMALL(Events!$D$10:$D$550,G442)))</f>
        <v/>
      </c>
      <c r="R442" s="4" t="str">
        <f t="shared" si="7"/>
        <v/>
      </c>
      <c r="S442" s="6"/>
      <c r="T442" s="6"/>
      <c r="U442" s="168" t="str">
        <f t="shared" si="8"/>
        <v/>
      </c>
    </row>
    <row r="443">
      <c r="B443" s="154"/>
      <c r="C443" s="2"/>
      <c r="D443" s="2"/>
      <c r="E443" s="154"/>
      <c r="F443" s="155"/>
      <c r="G443" s="165">
        <v>438.0</v>
      </c>
      <c r="H443" s="6"/>
      <c r="I443" s="6"/>
      <c r="J443" s="88" t="str">
        <f t="shared" ref="J443:K443" si="879">IF(B443="","",IF(LEFT(B443,FIND("_",B443,1)-1)="battle","",IF(LEFT(B443,FIND("_",B443,1)-1)="cup","",IF(LEFT(B443,FIND("_",B443,1)-1)="rate","",VALUE(LEFT(B443,FIND("_",B443,1)-1))))))</f>
        <v/>
      </c>
      <c r="K443" s="88" t="str">
        <f t="shared" si="879"/>
        <v/>
      </c>
      <c r="L443" s="88" t="str">
        <f t="shared" ref="L443:M443" si="880">IF(D443="","",IF(LEFT(D443,FIND("_",D443,1)-1)="battle","",IF(LEFT(D443,FIND("_",D443,1)-1)="cup","",VALUE(LEFT(D443,FIND("_",D443,1)-1)))))</f>
        <v/>
      </c>
      <c r="M443" s="88" t="str">
        <f t="shared" si="880"/>
        <v/>
      </c>
      <c r="N443" s="6"/>
      <c r="O443" s="165" t="str">
        <f t="shared" si="5"/>
        <v/>
      </c>
      <c r="P443" s="4" t="str">
        <f t="shared" si="6"/>
        <v/>
      </c>
      <c r="Q443" s="6" t="str">
        <f>IF(ISERROR(SMALL(Events!$D$10:$D$550,G443))=TRUE,"",IF(COUNTIF($Q$5:Q442,SMALL(Events!$D$10:$D$550,G443))&gt;0,"",SMALL(Events!$D$10:$D$550,G443)))</f>
        <v/>
      </c>
      <c r="R443" s="4" t="str">
        <f t="shared" si="7"/>
        <v/>
      </c>
      <c r="S443" s="6"/>
      <c r="T443" s="6"/>
      <c r="U443" s="168" t="str">
        <f t="shared" si="8"/>
        <v/>
      </c>
    </row>
    <row r="444">
      <c r="B444" s="154"/>
      <c r="C444" s="2"/>
      <c r="D444" s="2"/>
      <c r="E444" s="154"/>
      <c r="F444" s="155"/>
      <c r="G444" s="165">
        <v>439.0</v>
      </c>
      <c r="H444" s="6"/>
      <c r="I444" s="6"/>
      <c r="J444" s="88" t="str">
        <f t="shared" ref="J444:K444" si="881">IF(B444="","",IF(LEFT(B444,FIND("_",B444,1)-1)="battle","",IF(LEFT(B444,FIND("_",B444,1)-1)="cup","",IF(LEFT(B444,FIND("_",B444,1)-1)="rate","",VALUE(LEFT(B444,FIND("_",B444,1)-1))))))</f>
        <v/>
      </c>
      <c r="K444" s="88" t="str">
        <f t="shared" si="881"/>
        <v/>
      </c>
      <c r="L444" s="88" t="str">
        <f t="shared" ref="L444:M444" si="882">IF(D444="","",IF(LEFT(D444,FIND("_",D444,1)-1)="battle","",IF(LEFT(D444,FIND("_",D444,1)-1)="cup","",VALUE(LEFT(D444,FIND("_",D444,1)-1)))))</f>
        <v/>
      </c>
      <c r="M444" s="88" t="str">
        <f t="shared" si="882"/>
        <v/>
      </c>
      <c r="N444" s="6"/>
      <c r="O444" s="165" t="str">
        <f t="shared" si="5"/>
        <v/>
      </c>
      <c r="P444" s="4" t="str">
        <f t="shared" si="6"/>
        <v/>
      </c>
      <c r="Q444" s="6" t="str">
        <f>IF(ISERROR(SMALL(Events!$D$10:$D$550,G444))=TRUE,"",IF(COUNTIF($Q$5:Q443,SMALL(Events!$D$10:$D$550,G444))&gt;0,"",SMALL(Events!$D$10:$D$550,G444)))</f>
        <v/>
      </c>
      <c r="R444" s="4" t="str">
        <f t="shared" si="7"/>
        <v/>
      </c>
      <c r="S444" s="6"/>
      <c r="T444" s="6"/>
      <c r="U444" s="168" t="str">
        <f t="shared" si="8"/>
        <v/>
      </c>
    </row>
    <row r="445">
      <c r="B445" s="154"/>
      <c r="C445" s="2"/>
      <c r="D445" s="2"/>
      <c r="E445" s="154"/>
      <c r="F445" s="155"/>
      <c r="G445" s="165">
        <v>440.0</v>
      </c>
      <c r="H445" s="6"/>
      <c r="I445" s="6"/>
      <c r="J445" s="88" t="str">
        <f t="shared" ref="J445:K445" si="883">IF(B445="","",IF(LEFT(B445,FIND("_",B445,1)-1)="battle","",IF(LEFT(B445,FIND("_",B445,1)-1)="cup","",IF(LEFT(B445,FIND("_",B445,1)-1)="rate","",VALUE(LEFT(B445,FIND("_",B445,1)-1))))))</f>
        <v/>
      </c>
      <c r="K445" s="88" t="str">
        <f t="shared" si="883"/>
        <v/>
      </c>
      <c r="L445" s="88" t="str">
        <f t="shared" ref="L445:M445" si="884">IF(D445="","",IF(LEFT(D445,FIND("_",D445,1)-1)="battle","",IF(LEFT(D445,FIND("_",D445,1)-1)="cup","",VALUE(LEFT(D445,FIND("_",D445,1)-1)))))</f>
        <v/>
      </c>
      <c r="M445" s="88" t="str">
        <f t="shared" si="884"/>
        <v/>
      </c>
      <c r="N445" s="6"/>
      <c r="O445" s="165" t="str">
        <f t="shared" si="5"/>
        <v/>
      </c>
      <c r="P445" s="4" t="str">
        <f t="shared" si="6"/>
        <v/>
      </c>
      <c r="Q445" s="6" t="str">
        <f>IF(ISERROR(SMALL(Events!$D$10:$D$550,G445))=TRUE,"",IF(COUNTIF($Q$5:Q444,SMALL(Events!$D$10:$D$550,G445))&gt;0,"",SMALL(Events!$D$10:$D$550,G445)))</f>
        <v/>
      </c>
      <c r="R445" s="4" t="str">
        <f t="shared" si="7"/>
        <v/>
      </c>
      <c r="S445" s="6"/>
      <c r="T445" s="6"/>
      <c r="U445" s="168" t="str">
        <f t="shared" si="8"/>
        <v/>
      </c>
    </row>
    <row r="446">
      <c r="B446" s="154"/>
      <c r="C446" s="2"/>
      <c r="D446" s="2"/>
      <c r="E446" s="154"/>
      <c r="F446" s="155"/>
      <c r="G446" s="165">
        <v>441.0</v>
      </c>
      <c r="H446" s="6"/>
      <c r="I446" s="6"/>
      <c r="J446" s="88" t="str">
        <f t="shared" ref="J446:K446" si="885">IF(B446="","",IF(LEFT(B446,FIND("_",B446,1)-1)="battle","",IF(LEFT(B446,FIND("_",B446,1)-1)="cup","",IF(LEFT(B446,FIND("_",B446,1)-1)="rate","",VALUE(LEFT(B446,FIND("_",B446,1)-1))))))</f>
        <v/>
      </c>
      <c r="K446" s="88" t="str">
        <f t="shared" si="885"/>
        <v/>
      </c>
      <c r="L446" s="88" t="str">
        <f t="shared" ref="L446:M446" si="886">IF(D446="","",IF(LEFT(D446,FIND("_",D446,1)-1)="battle","",IF(LEFT(D446,FIND("_",D446,1)-1)="cup","",VALUE(LEFT(D446,FIND("_",D446,1)-1)))))</f>
        <v/>
      </c>
      <c r="M446" s="88" t="str">
        <f t="shared" si="886"/>
        <v/>
      </c>
      <c r="N446" s="6"/>
      <c r="O446" s="165" t="str">
        <f t="shared" si="5"/>
        <v/>
      </c>
      <c r="P446" s="4" t="str">
        <f t="shared" si="6"/>
        <v/>
      </c>
      <c r="Q446" s="6" t="str">
        <f>IF(ISERROR(SMALL(Events!$D$10:$D$550,G446))=TRUE,"",IF(COUNTIF($Q$5:Q445,SMALL(Events!$D$10:$D$550,G446))&gt;0,"",SMALL(Events!$D$10:$D$550,G446)))</f>
        <v/>
      </c>
      <c r="R446" s="4" t="str">
        <f t="shared" si="7"/>
        <v/>
      </c>
      <c r="S446" s="6"/>
      <c r="T446" s="6"/>
      <c r="U446" s="168" t="str">
        <f t="shared" si="8"/>
        <v/>
      </c>
    </row>
    <row r="447">
      <c r="B447" s="154"/>
      <c r="C447" s="2"/>
      <c r="D447" s="2"/>
      <c r="E447" s="154"/>
      <c r="F447" s="155"/>
      <c r="G447" s="165">
        <v>442.0</v>
      </c>
      <c r="H447" s="6"/>
      <c r="I447" s="6"/>
      <c r="J447" s="88" t="str">
        <f t="shared" ref="J447:K447" si="887">IF(B447="","",IF(LEFT(B447,FIND("_",B447,1)-1)="battle","",IF(LEFT(B447,FIND("_",B447,1)-1)="cup","",IF(LEFT(B447,FIND("_",B447,1)-1)="rate","",VALUE(LEFT(B447,FIND("_",B447,1)-1))))))</f>
        <v/>
      </c>
      <c r="K447" s="88" t="str">
        <f t="shared" si="887"/>
        <v/>
      </c>
      <c r="L447" s="88" t="str">
        <f t="shared" ref="L447:M447" si="888">IF(D447="","",IF(LEFT(D447,FIND("_",D447,1)-1)="battle","",IF(LEFT(D447,FIND("_",D447,1)-1)="cup","",VALUE(LEFT(D447,FIND("_",D447,1)-1)))))</f>
        <v/>
      </c>
      <c r="M447" s="88" t="str">
        <f t="shared" si="888"/>
        <v/>
      </c>
      <c r="N447" s="6"/>
      <c r="O447" s="165" t="str">
        <f t="shared" si="5"/>
        <v/>
      </c>
      <c r="P447" s="4" t="str">
        <f t="shared" si="6"/>
        <v/>
      </c>
      <c r="Q447" s="6" t="str">
        <f>IF(ISERROR(SMALL(Events!$D$10:$D$550,G447))=TRUE,"",IF(COUNTIF($Q$5:Q446,SMALL(Events!$D$10:$D$550,G447))&gt;0,"",SMALL(Events!$D$10:$D$550,G447)))</f>
        <v/>
      </c>
      <c r="R447" s="4" t="str">
        <f t="shared" si="7"/>
        <v/>
      </c>
      <c r="S447" s="6"/>
      <c r="T447" s="6"/>
      <c r="U447" s="168" t="str">
        <f t="shared" si="8"/>
        <v/>
      </c>
    </row>
    <row r="448">
      <c r="B448" s="154"/>
      <c r="C448" s="2"/>
      <c r="D448" s="2"/>
      <c r="E448" s="154"/>
      <c r="F448" s="155"/>
      <c r="G448" s="165">
        <v>443.0</v>
      </c>
      <c r="H448" s="6"/>
      <c r="I448" s="6"/>
      <c r="J448" s="88" t="str">
        <f t="shared" ref="J448:K448" si="889">IF(B448="","",IF(LEFT(B448,FIND("_",B448,1)-1)="battle","",IF(LEFT(B448,FIND("_",B448,1)-1)="cup","",IF(LEFT(B448,FIND("_",B448,1)-1)="rate","",VALUE(LEFT(B448,FIND("_",B448,1)-1))))))</f>
        <v/>
      </c>
      <c r="K448" s="88" t="str">
        <f t="shared" si="889"/>
        <v/>
      </c>
      <c r="L448" s="88" t="str">
        <f t="shared" ref="L448:M448" si="890">IF(D448="","",IF(LEFT(D448,FIND("_",D448,1)-1)="battle","",IF(LEFT(D448,FIND("_",D448,1)-1)="cup","",VALUE(LEFT(D448,FIND("_",D448,1)-1)))))</f>
        <v/>
      </c>
      <c r="M448" s="88" t="str">
        <f t="shared" si="890"/>
        <v/>
      </c>
      <c r="N448" s="6"/>
      <c r="O448" s="165" t="str">
        <f t="shared" si="5"/>
        <v/>
      </c>
      <c r="P448" s="4" t="str">
        <f t="shared" si="6"/>
        <v/>
      </c>
      <c r="Q448" s="6" t="str">
        <f>IF(ISERROR(SMALL(Events!$D$10:$D$550,G448))=TRUE,"",IF(COUNTIF($Q$5:Q447,SMALL(Events!$D$10:$D$550,G448))&gt;0,"",SMALL(Events!$D$10:$D$550,G448)))</f>
        <v/>
      </c>
      <c r="R448" s="4" t="str">
        <f t="shared" si="7"/>
        <v/>
      </c>
      <c r="S448" s="6"/>
      <c r="T448" s="6"/>
      <c r="U448" s="168" t="str">
        <f t="shared" si="8"/>
        <v/>
      </c>
    </row>
    <row r="449">
      <c r="B449" s="154"/>
      <c r="C449" s="2"/>
      <c r="D449" s="2"/>
      <c r="E449" s="154"/>
      <c r="F449" s="155"/>
      <c r="G449" s="165">
        <v>444.0</v>
      </c>
      <c r="H449" s="6"/>
      <c r="I449" s="6"/>
      <c r="J449" s="88" t="str">
        <f t="shared" ref="J449:K449" si="891">IF(B449="","",IF(LEFT(B449,FIND("_",B449,1)-1)="battle","",IF(LEFT(B449,FIND("_",B449,1)-1)="cup","",IF(LEFT(B449,FIND("_",B449,1)-1)="rate","",VALUE(LEFT(B449,FIND("_",B449,1)-1))))))</f>
        <v/>
      </c>
      <c r="K449" s="88" t="str">
        <f t="shared" si="891"/>
        <v/>
      </c>
      <c r="L449" s="88" t="str">
        <f t="shared" ref="L449:M449" si="892">IF(D449="","",IF(LEFT(D449,FIND("_",D449,1)-1)="battle","",IF(LEFT(D449,FIND("_",D449,1)-1)="cup","",VALUE(LEFT(D449,FIND("_",D449,1)-1)))))</f>
        <v/>
      </c>
      <c r="M449" s="88" t="str">
        <f t="shared" si="892"/>
        <v/>
      </c>
      <c r="N449" s="6"/>
      <c r="O449" s="165" t="str">
        <f t="shared" si="5"/>
        <v/>
      </c>
      <c r="P449" s="4" t="str">
        <f t="shared" si="6"/>
        <v/>
      </c>
      <c r="Q449" s="6" t="str">
        <f>IF(ISERROR(SMALL(Events!$D$10:$D$550,G449))=TRUE,"",IF(COUNTIF($Q$5:Q448,SMALL(Events!$D$10:$D$550,G449))&gt;0,"",SMALL(Events!$D$10:$D$550,G449)))</f>
        <v/>
      </c>
      <c r="R449" s="4" t="str">
        <f t="shared" si="7"/>
        <v/>
      </c>
      <c r="S449" s="6"/>
      <c r="T449" s="6"/>
      <c r="U449" s="168" t="str">
        <f t="shared" si="8"/>
        <v/>
      </c>
    </row>
    <row r="450">
      <c r="B450" s="154"/>
      <c r="C450" s="2"/>
      <c r="D450" s="2"/>
      <c r="E450" s="154"/>
      <c r="F450" s="155"/>
      <c r="G450" s="165">
        <v>445.0</v>
      </c>
      <c r="H450" s="6"/>
      <c r="I450" s="6"/>
      <c r="J450" s="88" t="str">
        <f t="shared" ref="J450:K450" si="893">IF(B450="","",IF(LEFT(B450,FIND("_",B450,1)-1)="battle","",IF(LEFT(B450,FIND("_",B450,1)-1)="cup","",IF(LEFT(B450,FIND("_",B450,1)-1)="rate","",VALUE(LEFT(B450,FIND("_",B450,1)-1))))))</f>
        <v/>
      </c>
      <c r="K450" s="88" t="str">
        <f t="shared" si="893"/>
        <v/>
      </c>
      <c r="L450" s="88" t="str">
        <f t="shared" ref="L450:M450" si="894">IF(D450="","",IF(LEFT(D450,FIND("_",D450,1)-1)="battle","",IF(LEFT(D450,FIND("_",D450,1)-1)="cup","",VALUE(LEFT(D450,FIND("_",D450,1)-1)))))</f>
        <v/>
      </c>
      <c r="M450" s="88" t="str">
        <f t="shared" si="894"/>
        <v/>
      </c>
      <c r="N450" s="6"/>
      <c r="O450" s="165" t="str">
        <f t="shared" si="5"/>
        <v/>
      </c>
      <c r="P450" s="4" t="str">
        <f t="shared" si="6"/>
        <v/>
      </c>
      <c r="Q450" s="6" t="str">
        <f>IF(ISERROR(SMALL(Events!$D$10:$D$550,G450))=TRUE,"",IF(COUNTIF($Q$5:Q449,SMALL(Events!$D$10:$D$550,G450))&gt;0,"",SMALL(Events!$D$10:$D$550,G450)))</f>
        <v/>
      </c>
      <c r="R450" s="4" t="str">
        <f t="shared" si="7"/>
        <v/>
      </c>
      <c r="S450" s="6"/>
      <c r="T450" s="6"/>
      <c r="U450" s="168" t="str">
        <f t="shared" si="8"/>
        <v/>
      </c>
    </row>
    <row r="451">
      <c r="B451" s="154"/>
      <c r="C451" s="2"/>
      <c r="D451" s="2"/>
      <c r="E451" s="154"/>
      <c r="F451" s="155"/>
      <c r="G451" s="165">
        <v>446.0</v>
      </c>
      <c r="H451" s="6"/>
      <c r="I451" s="6"/>
      <c r="J451" s="88" t="str">
        <f t="shared" ref="J451:K451" si="895">IF(B451="","",IF(LEFT(B451,FIND("_",B451,1)-1)="battle","",IF(LEFT(B451,FIND("_",B451,1)-1)="cup","",IF(LEFT(B451,FIND("_",B451,1)-1)="rate","",VALUE(LEFT(B451,FIND("_",B451,1)-1))))))</f>
        <v/>
      </c>
      <c r="K451" s="88" t="str">
        <f t="shared" si="895"/>
        <v/>
      </c>
      <c r="L451" s="88" t="str">
        <f t="shared" ref="L451:M451" si="896">IF(D451="","",IF(LEFT(D451,FIND("_",D451,1)-1)="battle","",IF(LEFT(D451,FIND("_",D451,1)-1)="cup","",VALUE(LEFT(D451,FIND("_",D451,1)-1)))))</f>
        <v/>
      </c>
      <c r="M451" s="88" t="str">
        <f t="shared" si="896"/>
        <v/>
      </c>
      <c r="N451" s="6"/>
      <c r="O451" s="165" t="str">
        <f t="shared" si="5"/>
        <v/>
      </c>
      <c r="P451" s="4" t="str">
        <f t="shared" si="6"/>
        <v/>
      </c>
      <c r="Q451" s="6" t="str">
        <f>IF(ISERROR(SMALL(Events!$D$10:$D$550,G451))=TRUE,"",IF(COUNTIF($Q$5:Q450,SMALL(Events!$D$10:$D$550,G451))&gt;0,"",SMALL(Events!$D$10:$D$550,G451)))</f>
        <v/>
      </c>
      <c r="R451" s="4" t="str">
        <f t="shared" si="7"/>
        <v/>
      </c>
      <c r="S451" s="6"/>
      <c r="T451" s="6"/>
      <c r="U451" s="168" t="str">
        <f t="shared" si="8"/>
        <v/>
      </c>
    </row>
    <row r="452">
      <c r="B452" s="154"/>
      <c r="C452" s="2"/>
      <c r="D452" s="2"/>
      <c r="E452" s="154"/>
      <c r="F452" s="155"/>
      <c r="G452" s="165">
        <v>447.0</v>
      </c>
      <c r="H452" s="6"/>
      <c r="I452" s="6"/>
      <c r="J452" s="88" t="str">
        <f t="shared" ref="J452:K452" si="897">IF(B452="","",IF(LEFT(B452,FIND("_",B452,1)-1)="battle","",IF(LEFT(B452,FIND("_",B452,1)-1)="cup","",IF(LEFT(B452,FIND("_",B452,1)-1)="rate","",VALUE(LEFT(B452,FIND("_",B452,1)-1))))))</f>
        <v/>
      </c>
      <c r="K452" s="88" t="str">
        <f t="shared" si="897"/>
        <v/>
      </c>
      <c r="L452" s="88" t="str">
        <f t="shared" ref="L452:M452" si="898">IF(D452="","",IF(LEFT(D452,FIND("_",D452,1)-1)="battle","",IF(LEFT(D452,FIND("_",D452,1)-1)="cup","",VALUE(LEFT(D452,FIND("_",D452,1)-1)))))</f>
        <v/>
      </c>
      <c r="M452" s="88" t="str">
        <f t="shared" si="898"/>
        <v/>
      </c>
      <c r="N452" s="6"/>
      <c r="O452" s="165" t="str">
        <f t="shared" si="5"/>
        <v/>
      </c>
      <c r="P452" s="4" t="str">
        <f t="shared" si="6"/>
        <v/>
      </c>
      <c r="Q452" s="6" t="str">
        <f>IF(ISERROR(SMALL(Events!$D$10:$D$550,G452))=TRUE,"",IF(COUNTIF($Q$5:Q451,SMALL(Events!$D$10:$D$550,G452))&gt;0,"",SMALL(Events!$D$10:$D$550,G452)))</f>
        <v/>
      </c>
      <c r="R452" s="4" t="str">
        <f t="shared" si="7"/>
        <v/>
      </c>
      <c r="S452" s="6"/>
      <c r="T452" s="6"/>
      <c r="U452" s="168" t="str">
        <f t="shared" si="8"/>
        <v/>
      </c>
    </row>
    <row r="453">
      <c r="B453" s="154"/>
      <c r="C453" s="2"/>
      <c r="D453" s="2"/>
      <c r="E453" s="154"/>
      <c r="F453" s="155"/>
      <c r="G453" s="165">
        <v>448.0</v>
      </c>
      <c r="H453" s="6"/>
      <c r="I453" s="6"/>
      <c r="J453" s="88" t="str">
        <f t="shared" ref="J453:K453" si="899">IF(B453="","",IF(LEFT(B453,FIND("_",B453,1)-1)="battle","",IF(LEFT(B453,FIND("_",B453,1)-1)="cup","",IF(LEFT(B453,FIND("_",B453,1)-1)="rate","",VALUE(LEFT(B453,FIND("_",B453,1)-1))))))</f>
        <v/>
      </c>
      <c r="K453" s="88" t="str">
        <f t="shared" si="899"/>
        <v/>
      </c>
      <c r="L453" s="88" t="str">
        <f t="shared" ref="L453:M453" si="900">IF(D453="","",IF(LEFT(D453,FIND("_",D453,1)-1)="battle","",IF(LEFT(D453,FIND("_",D453,1)-1)="cup","",VALUE(LEFT(D453,FIND("_",D453,1)-1)))))</f>
        <v/>
      </c>
      <c r="M453" s="88" t="str">
        <f t="shared" si="900"/>
        <v/>
      </c>
      <c r="N453" s="6"/>
      <c r="O453" s="165" t="str">
        <f t="shared" si="5"/>
        <v/>
      </c>
      <c r="P453" s="4" t="str">
        <f t="shared" si="6"/>
        <v/>
      </c>
      <c r="Q453" s="6" t="str">
        <f>IF(ISERROR(SMALL(Events!$D$10:$D$550,G453))=TRUE,"",IF(COUNTIF($Q$5:Q452,SMALL(Events!$D$10:$D$550,G453))&gt;0,"",SMALL(Events!$D$10:$D$550,G453)))</f>
        <v/>
      </c>
      <c r="R453" s="4" t="str">
        <f t="shared" si="7"/>
        <v/>
      </c>
      <c r="S453" s="6"/>
      <c r="T453" s="6"/>
      <c r="U453" s="168" t="str">
        <f t="shared" si="8"/>
        <v/>
      </c>
    </row>
    <row r="454">
      <c r="B454" s="154"/>
      <c r="C454" s="2"/>
      <c r="D454" s="2"/>
      <c r="E454" s="154"/>
      <c r="F454" s="155"/>
      <c r="G454" s="165">
        <v>449.0</v>
      </c>
      <c r="H454" s="6"/>
      <c r="I454" s="6"/>
      <c r="J454" s="88" t="str">
        <f t="shared" ref="J454:K454" si="901">IF(B454="","",IF(LEFT(B454,FIND("_",B454,1)-1)="battle","",IF(LEFT(B454,FIND("_",B454,1)-1)="cup","",IF(LEFT(B454,FIND("_",B454,1)-1)="rate","",VALUE(LEFT(B454,FIND("_",B454,1)-1))))))</f>
        <v/>
      </c>
      <c r="K454" s="88" t="str">
        <f t="shared" si="901"/>
        <v/>
      </c>
      <c r="L454" s="88" t="str">
        <f t="shared" ref="L454:M454" si="902">IF(D454="","",IF(LEFT(D454,FIND("_",D454,1)-1)="battle","",IF(LEFT(D454,FIND("_",D454,1)-1)="cup","",VALUE(LEFT(D454,FIND("_",D454,1)-1)))))</f>
        <v/>
      </c>
      <c r="M454" s="88" t="str">
        <f t="shared" si="902"/>
        <v/>
      </c>
      <c r="N454" s="6"/>
      <c r="O454" s="165" t="str">
        <f t="shared" si="5"/>
        <v/>
      </c>
      <c r="P454" s="4" t="str">
        <f t="shared" si="6"/>
        <v/>
      </c>
      <c r="Q454" s="6" t="str">
        <f>IF(ISERROR(SMALL(Events!$D$10:$D$550,G454))=TRUE,"",IF(COUNTIF($Q$5:Q453,SMALL(Events!$D$10:$D$550,G454))&gt;0,"",SMALL(Events!$D$10:$D$550,G454)))</f>
        <v/>
      </c>
      <c r="R454" s="4" t="str">
        <f t="shared" si="7"/>
        <v/>
      </c>
      <c r="S454" s="6"/>
      <c r="T454" s="6"/>
      <c r="U454" s="168" t="str">
        <f t="shared" si="8"/>
        <v/>
      </c>
    </row>
    <row r="455">
      <c r="B455" s="154"/>
      <c r="C455" s="2"/>
      <c r="D455" s="2"/>
      <c r="E455" s="154"/>
      <c r="F455" s="155"/>
      <c r="G455" s="165">
        <v>450.0</v>
      </c>
      <c r="H455" s="6"/>
      <c r="I455" s="6"/>
      <c r="J455" s="88" t="str">
        <f t="shared" ref="J455:K455" si="903">IF(B455="","",IF(LEFT(B455,FIND("_",B455,1)-1)="battle","",IF(LEFT(B455,FIND("_",B455,1)-1)="cup","",IF(LEFT(B455,FIND("_",B455,1)-1)="rate","",VALUE(LEFT(B455,FIND("_",B455,1)-1))))))</f>
        <v/>
      </c>
      <c r="K455" s="88" t="str">
        <f t="shared" si="903"/>
        <v/>
      </c>
      <c r="L455" s="88" t="str">
        <f t="shared" ref="L455:M455" si="904">IF(D455="","",IF(LEFT(D455,FIND("_",D455,1)-1)="battle","",IF(LEFT(D455,FIND("_",D455,1)-1)="cup","",VALUE(LEFT(D455,FIND("_",D455,1)-1)))))</f>
        <v/>
      </c>
      <c r="M455" s="88" t="str">
        <f t="shared" si="904"/>
        <v/>
      </c>
      <c r="N455" s="6"/>
      <c r="O455" s="165" t="str">
        <f t="shared" si="5"/>
        <v/>
      </c>
      <c r="P455" s="4" t="str">
        <f t="shared" si="6"/>
        <v/>
      </c>
      <c r="Q455" s="6" t="str">
        <f>IF(ISERROR(SMALL(Events!$D$10:$D$550,G455))=TRUE,"",IF(COUNTIF($Q$5:Q454,SMALL(Events!$D$10:$D$550,G455))&gt;0,"",SMALL(Events!$D$10:$D$550,G455)))</f>
        <v/>
      </c>
      <c r="R455" s="4" t="str">
        <f t="shared" si="7"/>
        <v/>
      </c>
      <c r="S455" s="6"/>
      <c r="T455" s="6"/>
      <c r="U455" s="168" t="str">
        <f t="shared" si="8"/>
        <v/>
      </c>
    </row>
    <row r="456">
      <c r="B456" s="154"/>
      <c r="C456" s="2"/>
      <c r="D456" s="2"/>
      <c r="E456" s="154"/>
      <c r="F456" s="155"/>
      <c r="G456" s="165">
        <v>451.0</v>
      </c>
      <c r="H456" s="6"/>
      <c r="I456" s="6"/>
      <c r="J456" s="88" t="str">
        <f t="shared" ref="J456:K456" si="905">IF(B456="","",IF(LEFT(B456,FIND("_",B456,1)-1)="battle","",IF(LEFT(B456,FIND("_",B456,1)-1)="cup","",IF(LEFT(B456,FIND("_",B456,1)-1)="rate","",VALUE(LEFT(B456,FIND("_",B456,1)-1))))))</f>
        <v/>
      </c>
      <c r="K456" s="88" t="str">
        <f t="shared" si="905"/>
        <v/>
      </c>
      <c r="L456" s="88" t="str">
        <f t="shared" ref="L456:M456" si="906">IF(D456="","",IF(LEFT(D456,FIND("_",D456,1)-1)="battle","",IF(LEFT(D456,FIND("_",D456,1)-1)="cup","",VALUE(LEFT(D456,FIND("_",D456,1)-1)))))</f>
        <v/>
      </c>
      <c r="M456" s="88" t="str">
        <f t="shared" si="906"/>
        <v/>
      </c>
      <c r="N456" s="6"/>
      <c r="O456" s="165" t="str">
        <f t="shared" si="5"/>
        <v/>
      </c>
      <c r="P456" s="4" t="str">
        <f t="shared" si="6"/>
        <v/>
      </c>
      <c r="Q456" s="6" t="str">
        <f>IF(ISERROR(SMALL(Events!$D$10:$D$550,G456))=TRUE,"",IF(COUNTIF($Q$5:Q455,SMALL(Events!$D$10:$D$550,G456))&gt;0,"",SMALL(Events!$D$10:$D$550,G456)))</f>
        <v/>
      </c>
      <c r="R456" s="4" t="str">
        <f t="shared" si="7"/>
        <v/>
      </c>
      <c r="S456" s="6"/>
      <c r="T456" s="6"/>
      <c r="U456" s="168" t="str">
        <f t="shared" si="8"/>
        <v/>
      </c>
    </row>
    <row r="457">
      <c r="B457" s="154"/>
      <c r="C457" s="2"/>
      <c r="D457" s="2"/>
      <c r="E457" s="154"/>
      <c r="F457" s="155"/>
      <c r="G457" s="165">
        <v>452.0</v>
      </c>
      <c r="H457" s="6"/>
      <c r="I457" s="6"/>
      <c r="J457" s="88" t="str">
        <f t="shared" ref="J457:K457" si="907">IF(B457="","",IF(LEFT(B457,FIND("_",B457,1)-1)="battle","",IF(LEFT(B457,FIND("_",B457,1)-1)="cup","",IF(LEFT(B457,FIND("_",B457,1)-1)="rate","",VALUE(LEFT(B457,FIND("_",B457,1)-1))))))</f>
        <v/>
      </c>
      <c r="K457" s="88" t="str">
        <f t="shared" si="907"/>
        <v/>
      </c>
      <c r="L457" s="88" t="str">
        <f t="shared" ref="L457:M457" si="908">IF(D457="","",IF(LEFT(D457,FIND("_",D457,1)-1)="battle","",IF(LEFT(D457,FIND("_",D457,1)-1)="cup","",VALUE(LEFT(D457,FIND("_",D457,1)-1)))))</f>
        <v/>
      </c>
      <c r="M457" s="88" t="str">
        <f t="shared" si="908"/>
        <v/>
      </c>
      <c r="N457" s="6"/>
      <c r="O457" s="165" t="str">
        <f t="shared" si="5"/>
        <v/>
      </c>
      <c r="P457" s="4" t="str">
        <f t="shared" si="6"/>
        <v/>
      </c>
      <c r="Q457" s="6" t="str">
        <f>IF(ISERROR(SMALL(Events!$D$10:$D$550,G457))=TRUE,"",IF(COUNTIF($Q$5:Q456,SMALL(Events!$D$10:$D$550,G457))&gt;0,"",SMALL(Events!$D$10:$D$550,G457)))</f>
        <v/>
      </c>
      <c r="R457" s="4" t="str">
        <f t="shared" si="7"/>
        <v/>
      </c>
      <c r="S457" s="6"/>
      <c r="T457" s="6"/>
      <c r="U457" s="168" t="str">
        <f t="shared" si="8"/>
        <v/>
      </c>
    </row>
    <row r="458">
      <c r="B458" s="154"/>
      <c r="C458" s="2"/>
      <c r="D458" s="2"/>
      <c r="E458" s="154"/>
      <c r="F458" s="155"/>
      <c r="G458" s="165">
        <v>453.0</v>
      </c>
      <c r="H458" s="6"/>
      <c r="I458" s="6"/>
      <c r="J458" s="88" t="str">
        <f t="shared" ref="J458:K458" si="909">IF(B458="","",IF(LEFT(B458,FIND("_",B458,1)-1)="battle","",IF(LEFT(B458,FIND("_",B458,1)-1)="cup","",IF(LEFT(B458,FIND("_",B458,1)-1)="rate","",VALUE(LEFT(B458,FIND("_",B458,1)-1))))))</f>
        <v/>
      </c>
      <c r="K458" s="88" t="str">
        <f t="shared" si="909"/>
        <v/>
      </c>
      <c r="L458" s="88" t="str">
        <f t="shared" ref="L458:M458" si="910">IF(D458="","",IF(LEFT(D458,FIND("_",D458,1)-1)="battle","",IF(LEFT(D458,FIND("_",D458,1)-1)="cup","",VALUE(LEFT(D458,FIND("_",D458,1)-1)))))</f>
        <v/>
      </c>
      <c r="M458" s="88" t="str">
        <f t="shared" si="910"/>
        <v/>
      </c>
      <c r="N458" s="6"/>
      <c r="O458" s="165" t="str">
        <f t="shared" si="5"/>
        <v/>
      </c>
      <c r="P458" s="4" t="str">
        <f t="shared" si="6"/>
        <v/>
      </c>
      <c r="Q458" s="6" t="str">
        <f>IF(ISERROR(SMALL(Events!$D$10:$D$550,G458))=TRUE,"",IF(COUNTIF($Q$5:Q457,SMALL(Events!$D$10:$D$550,G458))&gt;0,"",SMALL(Events!$D$10:$D$550,G458)))</f>
        <v/>
      </c>
      <c r="R458" s="4" t="str">
        <f t="shared" si="7"/>
        <v/>
      </c>
      <c r="S458" s="6"/>
      <c r="T458" s="6"/>
      <c r="U458" s="168" t="str">
        <f t="shared" si="8"/>
        <v/>
      </c>
    </row>
    <row r="459">
      <c r="B459" s="154"/>
      <c r="C459" s="2"/>
      <c r="D459" s="2"/>
      <c r="E459" s="154"/>
      <c r="F459" s="155"/>
      <c r="G459" s="165">
        <v>454.0</v>
      </c>
      <c r="H459" s="6"/>
      <c r="I459" s="6"/>
      <c r="J459" s="88" t="str">
        <f t="shared" ref="J459:K459" si="911">IF(B459="","",IF(LEFT(B459,FIND("_",B459,1)-1)="battle","",IF(LEFT(B459,FIND("_",B459,1)-1)="cup","",IF(LEFT(B459,FIND("_",B459,1)-1)="rate","",VALUE(LEFT(B459,FIND("_",B459,1)-1))))))</f>
        <v/>
      </c>
      <c r="K459" s="88" t="str">
        <f t="shared" si="911"/>
        <v/>
      </c>
      <c r="L459" s="88" t="str">
        <f t="shared" ref="L459:M459" si="912">IF(D459="","",IF(LEFT(D459,FIND("_",D459,1)-1)="battle","",IF(LEFT(D459,FIND("_",D459,1)-1)="cup","",VALUE(LEFT(D459,FIND("_",D459,1)-1)))))</f>
        <v/>
      </c>
      <c r="M459" s="88" t="str">
        <f t="shared" si="912"/>
        <v/>
      </c>
      <c r="N459" s="6"/>
      <c r="O459" s="165" t="str">
        <f t="shared" si="5"/>
        <v/>
      </c>
      <c r="P459" s="4" t="str">
        <f t="shared" si="6"/>
        <v/>
      </c>
      <c r="Q459" s="6" t="str">
        <f>IF(ISERROR(SMALL(Events!$D$10:$D$550,G459))=TRUE,"",IF(COUNTIF($Q$5:Q458,SMALL(Events!$D$10:$D$550,G459))&gt;0,"",SMALL(Events!$D$10:$D$550,G459)))</f>
        <v/>
      </c>
      <c r="R459" s="4" t="str">
        <f t="shared" si="7"/>
        <v/>
      </c>
      <c r="S459" s="6"/>
      <c r="T459" s="6"/>
      <c r="U459" s="168" t="str">
        <f t="shared" si="8"/>
        <v/>
      </c>
    </row>
    <row r="460">
      <c r="B460" s="154"/>
      <c r="C460" s="2"/>
      <c r="D460" s="2"/>
      <c r="E460" s="154"/>
      <c r="F460" s="155"/>
      <c r="G460" s="165">
        <v>455.0</v>
      </c>
      <c r="H460" s="6"/>
      <c r="I460" s="6"/>
      <c r="J460" s="88" t="str">
        <f t="shared" ref="J460:K460" si="913">IF(B460="","",IF(LEFT(B460,FIND("_",B460,1)-1)="battle","",IF(LEFT(B460,FIND("_",B460,1)-1)="cup","",IF(LEFT(B460,FIND("_",B460,1)-1)="rate","",VALUE(LEFT(B460,FIND("_",B460,1)-1))))))</f>
        <v/>
      </c>
      <c r="K460" s="88" t="str">
        <f t="shared" si="913"/>
        <v/>
      </c>
      <c r="L460" s="88" t="str">
        <f t="shared" ref="L460:M460" si="914">IF(D460="","",IF(LEFT(D460,FIND("_",D460,1)-1)="battle","",IF(LEFT(D460,FIND("_",D460,1)-1)="cup","",VALUE(LEFT(D460,FIND("_",D460,1)-1)))))</f>
        <v/>
      </c>
      <c r="M460" s="88" t="str">
        <f t="shared" si="914"/>
        <v/>
      </c>
      <c r="N460" s="6"/>
      <c r="O460" s="165" t="str">
        <f t="shared" si="5"/>
        <v/>
      </c>
      <c r="P460" s="4" t="str">
        <f t="shared" si="6"/>
        <v/>
      </c>
      <c r="Q460" s="6" t="str">
        <f>IF(ISERROR(SMALL(Events!$D$10:$D$550,G460))=TRUE,"",IF(COUNTIF($Q$5:Q459,SMALL(Events!$D$10:$D$550,G460))&gt;0,"",SMALL(Events!$D$10:$D$550,G460)))</f>
        <v/>
      </c>
      <c r="R460" s="4" t="str">
        <f t="shared" si="7"/>
        <v/>
      </c>
      <c r="S460" s="6"/>
      <c r="T460" s="6"/>
      <c r="U460" s="168" t="str">
        <f t="shared" si="8"/>
        <v/>
      </c>
    </row>
    <row r="461">
      <c r="B461" s="154"/>
      <c r="C461" s="2"/>
      <c r="D461" s="2"/>
      <c r="E461" s="154"/>
      <c r="F461" s="155"/>
      <c r="G461" s="165">
        <v>456.0</v>
      </c>
      <c r="H461" s="6"/>
      <c r="I461" s="6"/>
      <c r="J461" s="88" t="str">
        <f t="shared" ref="J461:K461" si="915">IF(B461="","",IF(LEFT(B461,FIND("_",B461,1)-1)="battle","",IF(LEFT(B461,FIND("_",B461,1)-1)="cup","",IF(LEFT(B461,FIND("_",B461,1)-1)="rate","",VALUE(LEFT(B461,FIND("_",B461,1)-1))))))</f>
        <v/>
      </c>
      <c r="K461" s="88" t="str">
        <f t="shared" si="915"/>
        <v/>
      </c>
      <c r="L461" s="88" t="str">
        <f t="shared" ref="L461:M461" si="916">IF(D461="","",IF(LEFT(D461,FIND("_",D461,1)-1)="battle","",IF(LEFT(D461,FIND("_",D461,1)-1)="cup","",VALUE(LEFT(D461,FIND("_",D461,1)-1)))))</f>
        <v/>
      </c>
      <c r="M461" s="88" t="str">
        <f t="shared" si="916"/>
        <v/>
      </c>
      <c r="N461" s="6"/>
      <c r="O461" s="165" t="str">
        <f t="shared" si="5"/>
        <v/>
      </c>
      <c r="P461" s="4" t="str">
        <f t="shared" si="6"/>
        <v/>
      </c>
      <c r="Q461" s="6" t="str">
        <f>IF(ISERROR(SMALL(Events!$D$10:$D$550,G461))=TRUE,"",IF(COUNTIF($Q$5:Q460,SMALL(Events!$D$10:$D$550,G461))&gt;0,"",SMALL(Events!$D$10:$D$550,G461)))</f>
        <v/>
      </c>
      <c r="R461" s="4" t="str">
        <f t="shared" si="7"/>
        <v/>
      </c>
      <c r="S461" s="6"/>
      <c r="T461" s="6"/>
      <c r="U461" s="168" t="str">
        <f t="shared" si="8"/>
        <v/>
      </c>
    </row>
    <row r="462">
      <c r="B462" s="154"/>
      <c r="C462" s="2"/>
      <c r="D462" s="2"/>
      <c r="E462" s="154"/>
      <c r="F462" s="155"/>
      <c r="G462" s="165">
        <v>457.0</v>
      </c>
      <c r="H462" s="6"/>
      <c r="I462" s="6"/>
      <c r="J462" s="88" t="str">
        <f t="shared" ref="J462:K462" si="917">IF(B462="","",IF(LEFT(B462,FIND("_",B462,1)-1)="battle","",IF(LEFT(B462,FIND("_",B462,1)-1)="cup","",IF(LEFT(B462,FIND("_",B462,1)-1)="rate","",VALUE(LEFT(B462,FIND("_",B462,1)-1))))))</f>
        <v/>
      </c>
      <c r="K462" s="88" t="str">
        <f t="shared" si="917"/>
        <v/>
      </c>
      <c r="L462" s="88" t="str">
        <f t="shared" ref="L462:M462" si="918">IF(D462="","",IF(LEFT(D462,FIND("_",D462,1)-1)="battle","",IF(LEFT(D462,FIND("_",D462,1)-1)="cup","",VALUE(LEFT(D462,FIND("_",D462,1)-1)))))</f>
        <v/>
      </c>
      <c r="M462" s="88" t="str">
        <f t="shared" si="918"/>
        <v/>
      </c>
      <c r="N462" s="6"/>
      <c r="O462" s="165" t="str">
        <f t="shared" si="5"/>
        <v/>
      </c>
      <c r="P462" s="4" t="str">
        <f t="shared" si="6"/>
        <v/>
      </c>
      <c r="Q462" s="6"/>
      <c r="R462" s="4" t="str">
        <f t="shared" si="7"/>
        <v/>
      </c>
      <c r="S462" s="6"/>
      <c r="T462" s="6"/>
      <c r="U462" s="168" t="str">
        <f t="shared" si="8"/>
        <v/>
      </c>
    </row>
    <row r="463">
      <c r="B463" s="154"/>
      <c r="C463" s="2"/>
      <c r="D463" s="2"/>
      <c r="E463" s="154"/>
      <c r="F463" s="155"/>
      <c r="G463" s="165">
        <v>458.0</v>
      </c>
      <c r="H463" s="6"/>
      <c r="I463" s="6"/>
      <c r="J463" s="88" t="str">
        <f t="shared" ref="J463:K463" si="919">IF(B463="","",IF(LEFT(B463,FIND("_",B463,1)-1)="battle","",IF(LEFT(B463,FIND("_",B463,1)-1)="cup","",IF(LEFT(B463,FIND("_",B463,1)-1)="rate","",VALUE(LEFT(B463,FIND("_",B463,1)-1))))))</f>
        <v/>
      </c>
      <c r="K463" s="88" t="str">
        <f t="shared" si="919"/>
        <v/>
      </c>
      <c r="L463" s="88" t="str">
        <f t="shared" ref="L463:M463" si="920">IF(D463="","",IF(LEFT(D463,FIND("_",D463,1)-1)="battle","",IF(LEFT(D463,FIND("_",D463,1)-1)="cup","",VALUE(LEFT(D463,FIND("_",D463,1)-1)))))</f>
        <v/>
      </c>
      <c r="M463" s="88" t="str">
        <f t="shared" si="920"/>
        <v/>
      </c>
      <c r="N463" s="6"/>
      <c r="O463" s="165" t="str">
        <f t="shared" si="5"/>
        <v/>
      </c>
      <c r="P463" s="4" t="str">
        <f t="shared" si="6"/>
        <v/>
      </c>
      <c r="Q463" s="6"/>
      <c r="R463" s="4" t="str">
        <f t="shared" si="7"/>
        <v/>
      </c>
      <c r="S463" s="6"/>
      <c r="T463" s="6"/>
      <c r="U463" s="168" t="str">
        <f t="shared" si="8"/>
        <v/>
      </c>
    </row>
    <row r="464">
      <c r="B464" s="154"/>
      <c r="C464" s="2"/>
      <c r="D464" s="2"/>
      <c r="E464" s="154"/>
      <c r="F464" s="155"/>
      <c r="G464" s="165">
        <v>459.0</v>
      </c>
      <c r="H464" s="6"/>
      <c r="I464" s="6"/>
      <c r="J464" s="88" t="str">
        <f t="shared" ref="J464:K464" si="921">IF(B464="","",IF(LEFT(B464,FIND("_",B464,1)-1)="battle","",IF(LEFT(B464,FIND("_",B464,1)-1)="cup","",IF(LEFT(B464,FIND("_",B464,1)-1)="rate","",VALUE(LEFT(B464,FIND("_",B464,1)-1))))))</f>
        <v/>
      </c>
      <c r="K464" s="88" t="str">
        <f t="shared" si="921"/>
        <v/>
      </c>
      <c r="L464" s="88" t="str">
        <f t="shared" ref="L464:M464" si="922">IF(D464="","",IF(LEFT(D464,FIND("_",D464,1)-1)="battle","",IF(LEFT(D464,FIND("_",D464,1)-1)="cup","",VALUE(LEFT(D464,FIND("_",D464,1)-1)))))</f>
        <v/>
      </c>
      <c r="M464" s="88" t="str">
        <f t="shared" si="922"/>
        <v/>
      </c>
      <c r="N464" s="6"/>
      <c r="O464" s="165" t="str">
        <f t="shared" si="5"/>
        <v/>
      </c>
      <c r="P464" s="4" t="str">
        <f t="shared" si="6"/>
        <v/>
      </c>
      <c r="Q464" s="6"/>
      <c r="R464" s="4" t="str">
        <f t="shared" si="7"/>
        <v/>
      </c>
      <c r="S464" s="6"/>
      <c r="T464" s="6"/>
      <c r="U464" s="168" t="str">
        <f t="shared" si="8"/>
        <v/>
      </c>
    </row>
    <row r="465">
      <c r="B465" s="154"/>
      <c r="C465" s="2"/>
      <c r="D465" s="2"/>
      <c r="E465" s="154"/>
      <c r="F465" s="155"/>
      <c r="G465" s="165">
        <v>460.0</v>
      </c>
      <c r="H465" s="6"/>
      <c r="I465" s="6"/>
      <c r="J465" s="88" t="str">
        <f t="shared" ref="J465:K465" si="923">IF(B465="","",IF(LEFT(B465,FIND("_",B465,1)-1)="battle","",IF(LEFT(B465,FIND("_",B465,1)-1)="cup","",IF(LEFT(B465,FIND("_",B465,1)-1)="rate","",VALUE(LEFT(B465,FIND("_",B465,1)-1))))))</f>
        <v/>
      </c>
      <c r="K465" s="88" t="str">
        <f t="shared" si="923"/>
        <v/>
      </c>
      <c r="L465" s="88" t="str">
        <f t="shared" ref="L465:M465" si="924">IF(D465="","",IF(LEFT(D465,FIND("_",D465,1)-1)="battle","",IF(LEFT(D465,FIND("_",D465,1)-1)="cup","",VALUE(LEFT(D465,FIND("_",D465,1)-1)))))</f>
        <v/>
      </c>
      <c r="M465" s="88" t="str">
        <f t="shared" si="924"/>
        <v/>
      </c>
      <c r="N465" s="6"/>
      <c r="O465" s="165" t="str">
        <f t="shared" si="5"/>
        <v/>
      </c>
      <c r="P465" s="4" t="str">
        <f t="shared" si="6"/>
        <v/>
      </c>
      <c r="Q465" s="6"/>
      <c r="R465" s="4" t="str">
        <f t="shared" si="7"/>
        <v/>
      </c>
      <c r="S465" s="6"/>
      <c r="T465" s="6"/>
      <c r="U465" s="168" t="str">
        <f t="shared" si="8"/>
        <v/>
      </c>
    </row>
    <row r="466">
      <c r="B466" s="154"/>
      <c r="C466" s="2"/>
      <c r="D466" s="2"/>
      <c r="E466" s="154"/>
      <c r="F466" s="155"/>
      <c r="G466" s="165">
        <v>461.0</v>
      </c>
      <c r="H466" s="6"/>
      <c r="I466" s="6"/>
      <c r="J466" s="88" t="str">
        <f t="shared" ref="J466:K466" si="925">IF(B466="","",IF(LEFT(B466,FIND("_",B466,1)-1)="battle","",IF(LEFT(B466,FIND("_",B466,1)-1)="cup","",IF(LEFT(B466,FIND("_",B466,1)-1)="rate","",VALUE(LEFT(B466,FIND("_",B466,1)-1))))))</f>
        <v/>
      </c>
      <c r="K466" s="88" t="str">
        <f t="shared" si="925"/>
        <v/>
      </c>
      <c r="L466" s="88" t="str">
        <f t="shared" ref="L466:M466" si="926">IF(D466="","",IF(LEFT(D466,FIND("_",D466,1)-1)="battle","",IF(LEFT(D466,FIND("_",D466,1)-1)="cup","",VALUE(LEFT(D466,FIND("_",D466,1)-1)))))</f>
        <v/>
      </c>
      <c r="M466" s="88" t="str">
        <f t="shared" si="926"/>
        <v/>
      </c>
      <c r="N466" s="6"/>
      <c r="O466" s="165" t="str">
        <f t="shared" si="5"/>
        <v/>
      </c>
      <c r="P466" s="4" t="str">
        <f t="shared" si="6"/>
        <v/>
      </c>
      <c r="Q466" s="6"/>
      <c r="R466" s="4" t="str">
        <f t="shared" si="7"/>
        <v/>
      </c>
      <c r="S466" s="6"/>
      <c r="T466" s="6"/>
      <c r="U466" s="168" t="str">
        <f t="shared" si="8"/>
        <v/>
      </c>
    </row>
    <row r="467">
      <c r="B467" s="154"/>
      <c r="C467" s="2"/>
      <c r="D467" s="2"/>
      <c r="E467" s="154"/>
      <c r="F467" s="155"/>
      <c r="G467" s="165">
        <v>462.0</v>
      </c>
      <c r="H467" s="6"/>
      <c r="I467" s="6"/>
      <c r="J467" s="88" t="str">
        <f t="shared" ref="J467:K467" si="927">IF(B467="","",IF(LEFT(B467,FIND("_",B467,1)-1)="battle","",IF(LEFT(B467,FIND("_",B467,1)-1)="cup","",IF(LEFT(B467,FIND("_",B467,1)-1)="rate","",VALUE(LEFT(B467,FIND("_",B467,1)-1))))))</f>
        <v/>
      </c>
      <c r="K467" s="88" t="str">
        <f t="shared" si="927"/>
        <v/>
      </c>
      <c r="L467" s="88" t="str">
        <f t="shared" ref="L467:M467" si="928">IF(D467="","",IF(LEFT(D467,FIND("_",D467,1)-1)="battle","",IF(LEFT(D467,FIND("_",D467,1)-1)="cup","",VALUE(LEFT(D467,FIND("_",D467,1)-1)))))</f>
        <v/>
      </c>
      <c r="M467" s="88" t="str">
        <f t="shared" si="928"/>
        <v/>
      </c>
      <c r="N467" s="6"/>
      <c r="O467" s="165" t="str">
        <f t="shared" si="5"/>
        <v/>
      </c>
      <c r="P467" s="4" t="str">
        <f t="shared" si="6"/>
        <v/>
      </c>
      <c r="Q467" s="6"/>
      <c r="R467" s="4" t="str">
        <f t="shared" si="7"/>
        <v/>
      </c>
      <c r="S467" s="6"/>
      <c r="T467" s="6"/>
      <c r="U467" s="168" t="str">
        <f t="shared" si="8"/>
        <v/>
      </c>
    </row>
    <row r="468">
      <c r="B468" s="154"/>
      <c r="C468" s="2"/>
      <c r="D468" s="2"/>
      <c r="E468" s="154"/>
      <c r="F468" s="155"/>
      <c r="G468" s="165">
        <v>463.0</v>
      </c>
      <c r="H468" s="6"/>
      <c r="I468" s="6"/>
      <c r="J468" s="88" t="str">
        <f t="shared" ref="J468:K468" si="929">IF(B468="","",IF(LEFT(B468,FIND("_",B468,1)-1)="battle","",IF(LEFT(B468,FIND("_",B468,1)-1)="cup","",IF(LEFT(B468,FIND("_",B468,1)-1)="rate","",VALUE(LEFT(B468,FIND("_",B468,1)-1))))))</f>
        <v/>
      </c>
      <c r="K468" s="88" t="str">
        <f t="shared" si="929"/>
        <v/>
      </c>
      <c r="L468" s="88" t="str">
        <f t="shared" ref="L468:M468" si="930">IF(D468="","",IF(LEFT(D468,FIND("_",D468,1)-1)="battle","",IF(LEFT(D468,FIND("_",D468,1)-1)="cup","",VALUE(LEFT(D468,FIND("_",D468,1)-1)))))</f>
        <v/>
      </c>
      <c r="M468" s="88" t="str">
        <f t="shared" si="930"/>
        <v/>
      </c>
      <c r="N468" s="6"/>
      <c r="O468" s="165" t="str">
        <f t="shared" si="5"/>
        <v/>
      </c>
      <c r="P468" s="4" t="str">
        <f t="shared" si="6"/>
        <v/>
      </c>
      <c r="Q468" s="6"/>
      <c r="R468" s="4" t="str">
        <f t="shared" si="7"/>
        <v/>
      </c>
      <c r="S468" s="6"/>
      <c r="T468" s="6"/>
      <c r="U468" s="168" t="str">
        <f t="shared" si="8"/>
        <v/>
      </c>
    </row>
    <row r="469">
      <c r="B469" s="154"/>
      <c r="C469" s="2"/>
      <c r="D469" s="2"/>
      <c r="E469" s="154"/>
      <c r="F469" s="155"/>
      <c r="G469" s="165">
        <v>464.0</v>
      </c>
      <c r="H469" s="6"/>
      <c r="I469" s="6"/>
      <c r="J469" s="88" t="str">
        <f t="shared" ref="J469:K469" si="931">IF(B469="","",IF(LEFT(B469,FIND("_",B469,1)-1)="battle","",IF(LEFT(B469,FIND("_",B469,1)-1)="cup","",IF(LEFT(B469,FIND("_",B469,1)-1)="rate","",VALUE(LEFT(B469,FIND("_",B469,1)-1))))))</f>
        <v/>
      </c>
      <c r="K469" s="88" t="str">
        <f t="shared" si="931"/>
        <v/>
      </c>
      <c r="L469" s="88" t="str">
        <f t="shared" ref="L469:M469" si="932">IF(D469="","",IF(LEFT(D469,FIND("_",D469,1)-1)="battle","",IF(LEFT(D469,FIND("_",D469,1)-1)="cup","",VALUE(LEFT(D469,FIND("_",D469,1)-1)))))</f>
        <v/>
      </c>
      <c r="M469" s="88" t="str">
        <f t="shared" si="932"/>
        <v/>
      </c>
      <c r="N469" s="6"/>
      <c r="O469" s="165" t="str">
        <f t="shared" si="5"/>
        <v/>
      </c>
      <c r="P469" s="4" t="str">
        <f t="shared" si="6"/>
        <v/>
      </c>
      <c r="Q469" s="6"/>
      <c r="R469" s="4" t="str">
        <f t="shared" si="7"/>
        <v/>
      </c>
      <c r="S469" s="6"/>
      <c r="T469" s="6"/>
      <c r="U469" s="168" t="str">
        <f t="shared" si="8"/>
        <v/>
      </c>
    </row>
    <row r="470">
      <c r="B470" s="154"/>
      <c r="C470" s="2"/>
      <c r="D470" s="2"/>
      <c r="E470" s="154"/>
      <c r="F470" s="155"/>
      <c r="G470" s="165">
        <v>465.0</v>
      </c>
      <c r="H470" s="6"/>
      <c r="I470" s="6"/>
      <c r="J470" s="88" t="str">
        <f t="shared" ref="J470:K470" si="933">IF(B470="","",IF(LEFT(B470,FIND("_",B470,1)-1)="battle","",IF(LEFT(B470,FIND("_",B470,1)-1)="cup","",IF(LEFT(B470,FIND("_",B470,1)-1)="rate","",VALUE(LEFT(B470,FIND("_",B470,1)-1))))))</f>
        <v/>
      </c>
      <c r="K470" s="88" t="str">
        <f t="shared" si="933"/>
        <v/>
      </c>
      <c r="L470" s="88" t="str">
        <f t="shared" ref="L470:M470" si="934">IF(D470="","",IF(LEFT(D470,FIND("_",D470,1)-1)="battle","",IF(LEFT(D470,FIND("_",D470,1)-1)="cup","",VALUE(LEFT(D470,FIND("_",D470,1)-1)))))</f>
        <v/>
      </c>
      <c r="M470" s="88" t="str">
        <f t="shared" si="934"/>
        <v/>
      </c>
      <c r="N470" s="6"/>
      <c r="O470" s="165" t="str">
        <f t="shared" si="5"/>
        <v/>
      </c>
      <c r="P470" s="4" t="str">
        <f t="shared" si="6"/>
        <v/>
      </c>
      <c r="Q470" s="6"/>
      <c r="R470" s="4" t="str">
        <f t="shared" si="7"/>
        <v/>
      </c>
      <c r="S470" s="6"/>
      <c r="T470" s="6"/>
      <c r="U470" s="168" t="str">
        <f t="shared" si="8"/>
        <v/>
      </c>
    </row>
    <row r="471">
      <c r="B471" s="154"/>
      <c r="C471" s="2"/>
      <c r="D471" s="2"/>
      <c r="E471" s="154"/>
      <c r="F471" s="155"/>
      <c r="G471" s="165">
        <v>466.0</v>
      </c>
      <c r="H471" s="6"/>
      <c r="I471" s="6"/>
      <c r="J471" s="88" t="str">
        <f t="shared" ref="J471:K471" si="935">IF(B471="","",IF(LEFT(B471,FIND("_",B471,1)-1)="battle","",IF(LEFT(B471,FIND("_",B471,1)-1)="cup","",IF(LEFT(B471,FIND("_",B471,1)-1)="rate","",VALUE(LEFT(B471,FIND("_",B471,1)-1))))))</f>
        <v/>
      </c>
      <c r="K471" s="88" t="str">
        <f t="shared" si="935"/>
        <v/>
      </c>
      <c r="L471" s="88" t="str">
        <f t="shared" ref="L471:M471" si="936">IF(D471="","",IF(LEFT(D471,FIND("_",D471,1)-1)="battle","",IF(LEFT(D471,FIND("_",D471,1)-1)="cup","",VALUE(LEFT(D471,FIND("_",D471,1)-1)))))</f>
        <v/>
      </c>
      <c r="M471" s="88" t="str">
        <f t="shared" si="936"/>
        <v/>
      </c>
      <c r="N471" s="6"/>
      <c r="O471" s="165" t="str">
        <f t="shared" si="5"/>
        <v/>
      </c>
      <c r="P471" s="4" t="str">
        <f t="shared" si="6"/>
        <v/>
      </c>
      <c r="Q471" s="6"/>
      <c r="R471" s="4" t="str">
        <f t="shared" si="7"/>
        <v/>
      </c>
      <c r="S471" s="6"/>
      <c r="T471" s="6"/>
      <c r="U471" s="168" t="str">
        <f t="shared" si="8"/>
        <v/>
      </c>
    </row>
    <row r="472">
      <c r="B472" s="154"/>
      <c r="C472" s="2"/>
      <c r="D472" s="2"/>
      <c r="E472" s="154"/>
      <c r="F472" s="155"/>
      <c r="G472" s="165">
        <v>467.0</v>
      </c>
      <c r="H472" s="6"/>
      <c r="I472" s="6"/>
      <c r="J472" s="88" t="str">
        <f t="shared" ref="J472:K472" si="937">IF(B472="","",IF(LEFT(B472,FIND("_",B472,1)-1)="battle","",IF(LEFT(B472,FIND("_",B472,1)-1)="cup","",IF(LEFT(B472,FIND("_",B472,1)-1)="rate","",VALUE(LEFT(B472,FIND("_",B472,1)-1))))))</f>
        <v/>
      </c>
      <c r="K472" s="88" t="str">
        <f t="shared" si="937"/>
        <v/>
      </c>
      <c r="L472" s="88" t="str">
        <f t="shared" ref="L472:M472" si="938">IF(D472="","",IF(LEFT(D472,FIND("_",D472,1)-1)="battle","",IF(LEFT(D472,FIND("_",D472,1)-1)="cup","",VALUE(LEFT(D472,FIND("_",D472,1)-1)))))</f>
        <v/>
      </c>
      <c r="M472" s="88" t="str">
        <f t="shared" si="938"/>
        <v/>
      </c>
      <c r="N472" s="6"/>
      <c r="O472" s="165" t="str">
        <f t="shared" si="5"/>
        <v/>
      </c>
      <c r="P472" s="4" t="str">
        <f t="shared" si="6"/>
        <v/>
      </c>
      <c r="Q472" s="6"/>
      <c r="R472" s="4" t="str">
        <f t="shared" si="7"/>
        <v/>
      </c>
      <c r="S472" s="6"/>
      <c r="T472" s="6"/>
      <c r="U472" s="168" t="str">
        <f t="shared" si="8"/>
        <v/>
      </c>
    </row>
    <row r="473">
      <c r="B473" s="154"/>
      <c r="C473" s="2"/>
      <c r="D473" s="2"/>
      <c r="E473" s="154"/>
      <c r="F473" s="155"/>
      <c r="G473" s="165">
        <v>468.0</v>
      </c>
      <c r="H473" s="6"/>
      <c r="I473" s="6"/>
      <c r="J473" s="88" t="str">
        <f t="shared" ref="J473:K473" si="939">IF(B473="","",IF(LEFT(B473,FIND("_",B473,1)-1)="battle","",IF(LEFT(B473,FIND("_",B473,1)-1)="cup","",IF(LEFT(B473,FIND("_",B473,1)-1)="rate","",VALUE(LEFT(B473,FIND("_",B473,1)-1))))))</f>
        <v/>
      </c>
      <c r="K473" s="88" t="str">
        <f t="shared" si="939"/>
        <v/>
      </c>
      <c r="L473" s="88" t="str">
        <f t="shared" ref="L473:M473" si="940">IF(D473="","",IF(LEFT(D473,FIND("_",D473,1)-1)="battle","",IF(LEFT(D473,FIND("_",D473,1)-1)="cup","",VALUE(LEFT(D473,FIND("_",D473,1)-1)))))</f>
        <v/>
      </c>
      <c r="M473" s="88" t="str">
        <f t="shared" si="940"/>
        <v/>
      </c>
      <c r="N473" s="6"/>
      <c r="O473" s="165" t="str">
        <f t="shared" si="5"/>
        <v/>
      </c>
      <c r="P473" s="4" t="str">
        <f t="shared" si="6"/>
        <v/>
      </c>
      <c r="Q473" s="6"/>
      <c r="R473" s="4" t="str">
        <f t="shared" si="7"/>
        <v/>
      </c>
      <c r="S473" s="6"/>
      <c r="T473" s="6"/>
      <c r="U473" s="168" t="str">
        <f t="shared" si="8"/>
        <v/>
      </c>
    </row>
    <row r="474">
      <c r="B474" s="154"/>
      <c r="C474" s="2"/>
      <c r="D474" s="2"/>
      <c r="E474" s="154"/>
      <c r="F474" s="155"/>
      <c r="G474" s="165">
        <v>469.0</v>
      </c>
      <c r="H474" s="6"/>
      <c r="I474" s="6"/>
      <c r="J474" s="88" t="str">
        <f t="shared" ref="J474:K474" si="941">IF(B474="","",IF(LEFT(B474,FIND("_",B474,1)-1)="battle","",IF(LEFT(B474,FIND("_",B474,1)-1)="cup","",IF(LEFT(B474,FIND("_",B474,1)-1)="rate","",VALUE(LEFT(B474,FIND("_",B474,1)-1))))))</f>
        <v/>
      </c>
      <c r="K474" s="88" t="str">
        <f t="shared" si="941"/>
        <v/>
      </c>
      <c r="L474" s="88" t="str">
        <f t="shared" ref="L474:M474" si="942">IF(D474="","",IF(LEFT(D474,FIND("_",D474,1)-1)="battle","",IF(LEFT(D474,FIND("_",D474,1)-1)="cup","",VALUE(LEFT(D474,FIND("_",D474,1)-1)))))</f>
        <v/>
      </c>
      <c r="M474" s="88" t="str">
        <f t="shared" si="942"/>
        <v/>
      </c>
      <c r="N474" s="6"/>
      <c r="O474" s="165" t="str">
        <f t="shared" si="5"/>
        <v/>
      </c>
      <c r="P474" s="4" t="str">
        <f t="shared" si="6"/>
        <v/>
      </c>
      <c r="Q474" s="6"/>
      <c r="R474" s="4" t="str">
        <f t="shared" si="7"/>
        <v/>
      </c>
      <c r="S474" s="6"/>
      <c r="T474" s="6"/>
      <c r="U474" s="168" t="str">
        <f t="shared" si="8"/>
        <v/>
      </c>
    </row>
    <row r="475">
      <c r="B475" s="154"/>
      <c r="C475" s="2"/>
      <c r="D475" s="2"/>
      <c r="E475" s="154"/>
      <c r="F475" s="155"/>
      <c r="G475" s="165">
        <v>470.0</v>
      </c>
      <c r="H475" s="6"/>
      <c r="I475" s="6"/>
      <c r="J475" s="88" t="str">
        <f t="shared" ref="J475:K475" si="943">IF(B475="","",IF(LEFT(B475,FIND("_",B475,1)-1)="battle","",IF(LEFT(B475,FIND("_",B475,1)-1)="cup","",IF(LEFT(B475,FIND("_",B475,1)-1)="rate","",VALUE(LEFT(B475,FIND("_",B475,1)-1))))))</f>
        <v/>
      </c>
      <c r="K475" s="88" t="str">
        <f t="shared" si="943"/>
        <v/>
      </c>
      <c r="L475" s="88" t="str">
        <f t="shared" ref="L475:M475" si="944">IF(D475="","",IF(LEFT(D475,FIND("_",D475,1)-1)="battle","",IF(LEFT(D475,FIND("_",D475,1)-1)="cup","",VALUE(LEFT(D475,FIND("_",D475,1)-1)))))</f>
        <v/>
      </c>
      <c r="M475" s="88" t="str">
        <f t="shared" si="944"/>
        <v/>
      </c>
      <c r="N475" s="6"/>
      <c r="O475" s="165" t="str">
        <f t="shared" si="5"/>
        <v/>
      </c>
      <c r="P475" s="4" t="str">
        <f t="shared" si="6"/>
        <v/>
      </c>
      <c r="Q475" s="6"/>
      <c r="R475" s="4" t="str">
        <f t="shared" si="7"/>
        <v/>
      </c>
      <c r="S475" s="6"/>
      <c r="T475" s="6"/>
      <c r="U475" s="168" t="str">
        <f t="shared" si="8"/>
        <v/>
      </c>
    </row>
    <row r="476">
      <c r="B476" s="154"/>
      <c r="C476" s="2"/>
      <c r="D476" s="2"/>
      <c r="E476" s="154"/>
      <c r="F476" s="155"/>
      <c r="G476" s="165">
        <v>471.0</v>
      </c>
      <c r="H476" s="6"/>
      <c r="I476" s="6"/>
      <c r="J476" s="88" t="str">
        <f t="shared" ref="J476:K476" si="945">IF(B476="","",IF(LEFT(B476,FIND("_",B476,1)-1)="battle","",IF(LEFT(B476,FIND("_",B476,1)-1)="cup","",IF(LEFT(B476,FIND("_",B476,1)-1)="rate","",VALUE(LEFT(B476,FIND("_",B476,1)-1))))))</f>
        <v/>
      </c>
      <c r="K476" s="88" t="str">
        <f t="shared" si="945"/>
        <v/>
      </c>
      <c r="L476" s="88" t="str">
        <f t="shared" ref="L476:M476" si="946">IF(D476="","",IF(LEFT(D476,FIND("_",D476,1)-1)="battle","",IF(LEFT(D476,FIND("_",D476,1)-1)="cup","",VALUE(LEFT(D476,FIND("_",D476,1)-1)))))</f>
        <v/>
      </c>
      <c r="M476" s="88" t="str">
        <f t="shared" si="946"/>
        <v/>
      </c>
      <c r="N476" s="6"/>
      <c r="O476" s="165" t="str">
        <f t="shared" si="5"/>
        <v/>
      </c>
      <c r="P476" s="4" t="str">
        <f t="shared" si="6"/>
        <v/>
      </c>
      <c r="Q476" s="6"/>
      <c r="R476" s="4" t="str">
        <f t="shared" si="7"/>
        <v/>
      </c>
      <c r="S476" s="6"/>
      <c r="T476" s="6"/>
      <c r="U476" s="168" t="str">
        <f t="shared" si="8"/>
        <v/>
      </c>
    </row>
    <row r="477">
      <c r="B477" s="154"/>
      <c r="C477" s="2"/>
      <c r="D477" s="2"/>
      <c r="E477" s="154"/>
      <c r="F477" s="155"/>
      <c r="G477" s="165">
        <v>472.0</v>
      </c>
      <c r="H477" s="6"/>
      <c r="I477" s="6"/>
      <c r="J477" s="88" t="str">
        <f t="shared" ref="J477:K477" si="947">IF(B477="","",IF(LEFT(B477,FIND("_",B477,1)-1)="battle","",IF(LEFT(B477,FIND("_",B477,1)-1)="cup","",IF(LEFT(B477,FIND("_",B477,1)-1)="rate","",VALUE(LEFT(B477,FIND("_",B477,1)-1))))))</f>
        <v/>
      </c>
      <c r="K477" s="88" t="str">
        <f t="shared" si="947"/>
        <v/>
      </c>
      <c r="L477" s="88" t="str">
        <f t="shared" ref="L477:M477" si="948">IF(D477="","",IF(LEFT(D477,FIND("_",D477,1)-1)="battle","",IF(LEFT(D477,FIND("_",D477,1)-1)="cup","",VALUE(LEFT(D477,FIND("_",D477,1)-1)))))</f>
        <v/>
      </c>
      <c r="M477" s="88" t="str">
        <f t="shared" si="948"/>
        <v/>
      </c>
      <c r="N477" s="6"/>
      <c r="O477" s="165" t="str">
        <f t="shared" si="5"/>
        <v/>
      </c>
      <c r="P477" s="4" t="str">
        <f t="shared" si="6"/>
        <v/>
      </c>
      <c r="Q477" s="6"/>
      <c r="R477" s="4" t="str">
        <f t="shared" si="7"/>
        <v/>
      </c>
      <c r="S477" s="6"/>
      <c r="T477" s="6"/>
      <c r="U477" s="168" t="str">
        <f t="shared" si="8"/>
        <v/>
      </c>
    </row>
    <row r="478">
      <c r="B478" s="154"/>
      <c r="C478" s="2"/>
      <c r="D478" s="2"/>
      <c r="E478" s="154"/>
      <c r="F478" s="155"/>
      <c r="G478" s="165">
        <v>473.0</v>
      </c>
      <c r="H478" s="6"/>
      <c r="I478" s="6"/>
      <c r="J478" s="88" t="str">
        <f t="shared" ref="J478:K478" si="949">IF(B478="","",IF(LEFT(B478,FIND("_",B478,1)-1)="battle","",IF(LEFT(B478,FIND("_",B478,1)-1)="cup","",IF(LEFT(B478,FIND("_",B478,1)-1)="rate","",VALUE(LEFT(B478,FIND("_",B478,1)-1))))))</f>
        <v/>
      </c>
      <c r="K478" s="88" t="str">
        <f t="shared" si="949"/>
        <v/>
      </c>
      <c r="L478" s="88" t="str">
        <f t="shared" ref="L478:M478" si="950">IF(D478="","",IF(LEFT(D478,FIND("_",D478,1)-1)="battle","",IF(LEFT(D478,FIND("_",D478,1)-1)="cup","",VALUE(LEFT(D478,FIND("_",D478,1)-1)))))</f>
        <v/>
      </c>
      <c r="M478" s="88" t="str">
        <f t="shared" si="950"/>
        <v/>
      </c>
      <c r="N478" s="6"/>
      <c r="O478" s="165" t="str">
        <f t="shared" si="5"/>
        <v/>
      </c>
      <c r="P478" s="4" t="str">
        <f t="shared" si="6"/>
        <v/>
      </c>
      <c r="Q478" s="6"/>
      <c r="R478" s="4" t="str">
        <f t="shared" si="7"/>
        <v/>
      </c>
      <c r="S478" s="6"/>
      <c r="T478" s="6"/>
      <c r="U478" s="168" t="str">
        <f t="shared" si="8"/>
        <v/>
      </c>
    </row>
    <row r="479">
      <c r="B479" s="154"/>
      <c r="C479" s="2"/>
      <c r="D479" s="2"/>
      <c r="E479" s="154"/>
      <c r="F479" s="155"/>
      <c r="G479" s="165">
        <v>474.0</v>
      </c>
      <c r="H479" s="6"/>
      <c r="I479" s="6"/>
      <c r="J479" s="88" t="str">
        <f t="shared" ref="J479:K479" si="951">IF(B479="","",IF(LEFT(B479,FIND("_",B479,1)-1)="battle","",IF(LEFT(B479,FIND("_",B479,1)-1)="cup","",IF(LEFT(B479,FIND("_",B479,1)-1)="rate","",VALUE(LEFT(B479,FIND("_",B479,1)-1))))))</f>
        <v/>
      </c>
      <c r="K479" s="88" t="str">
        <f t="shared" si="951"/>
        <v/>
      </c>
      <c r="L479" s="88" t="str">
        <f t="shared" ref="L479:M479" si="952">IF(D479="","",IF(LEFT(D479,FIND("_",D479,1)-1)="battle","",IF(LEFT(D479,FIND("_",D479,1)-1)="cup","",VALUE(LEFT(D479,FIND("_",D479,1)-1)))))</f>
        <v/>
      </c>
      <c r="M479" s="88" t="str">
        <f t="shared" si="952"/>
        <v/>
      </c>
      <c r="N479" s="6"/>
      <c r="O479" s="165" t="str">
        <f t="shared" si="5"/>
        <v/>
      </c>
      <c r="P479" s="4" t="str">
        <f t="shared" si="6"/>
        <v/>
      </c>
      <c r="Q479" s="6"/>
      <c r="R479" s="4" t="str">
        <f t="shared" si="7"/>
        <v/>
      </c>
      <c r="S479" s="6"/>
      <c r="T479" s="6"/>
      <c r="U479" s="168" t="str">
        <f t="shared" si="8"/>
        <v/>
      </c>
    </row>
    <row r="480">
      <c r="B480" s="154"/>
      <c r="C480" s="2"/>
      <c r="D480" s="2"/>
      <c r="E480" s="154"/>
      <c r="F480" s="155"/>
      <c r="G480" s="165">
        <v>475.0</v>
      </c>
      <c r="H480" s="6"/>
      <c r="I480" s="6"/>
      <c r="J480" s="88" t="str">
        <f t="shared" ref="J480:K480" si="953">IF(B480="","",IF(LEFT(B480,FIND("_",B480,1)-1)="battle","",IF(LEFT(B480,FIND("_",B480,1)-1)="cup","",IF(LEFT(B480,FIND("_",B480,1)-1)="rate","",VALUE(LEFT(B480,FIND("_",B480,1)-1))))))</f>
        <v/>
      </c>
      <c r="K480" s="88" t="str">
        <f t="shared" si="953"/>
        <v/>
      </c>
      <c r="L480" s="88" t="str">
        <f t="shared" ref="L480:M480" si="954">IF(D480="","",IF(LEFT(D480,FIND("_",D480,1)-1)="battle","",IF(LEFT(D480,FIND("_",D480,1)-1)="cup","",VALUE(LEFT(D480,FIND("_",D480,1)-1)))))</f>
        <v/>
      </c>
      <c r="M480" s="88" t="str">
        <f t="shared" si="954"/>
        <v/>
      </c>
      <c r="N480" s="6"/>
      <c r="O480" s="165" t="str">
        <f t="shared" si="5"/>
        <v/>
      </c>
      <c r="P480" s="4" t="str">
        <f t="shared" si="6"/>
        <v/>
      </c>
      <c r="Q480" s="6"/>
      <c r="R480" s="4" t="str">
        <f t="shared" si="7"/>
        <v/>
      </c>
      <c r="S480" s="6"/>
      <c r="T480" s="6"/>
      <c r="U480" s="168" t="str">
        <f t="shared" si="8"/>
        <v/>
      </c>
    </row>
    <row r="481">
      <c r="B481" s="154"/>
      <c r="C481" s="2"/>
      <c r="D481" s="2"/>
      <c r="E481" s="154"/>
      <c r="F481" s="155"/>
      <c r="G481" s="165">
        <v>476.0</v>
      </c>
      <c r="H481" s="6"/>
      <c r="I481" s="6"/>
      <c r="J481" s="88" t="str">
        <f t="shared" ref="J481:K481" si="955">IF(B481="","",IF(LEFT(B481,FIND("_",B481,1)-1)="battle","",IF(LEFT(B481,FIND("_",B481,1)-1)="cup","",IF(LEFT(B481,FIND("_",B481,1)-1)="rate","",VALUE(LEFT(B481,FIND("_",B481,1)-1))))))</f>
        <v/>
      </c>
      <c r="K481" s="88" t="str">
        <f t="shared" si="955"/>
        <v/>
      </c>
      <c r="L481" s="88" t="str">
        <f t="shared" ref="L481:M481" si="956">IF(D481="","",IF(LEFT(D481,FIND("_",D481,1)-1)="battle","",IF(LEFT(D481,FIND("_",D481,1)-1)="cup","",VALUE(LEFT(D481,FIND("_",D481,1)-1)))))</f>
        <v/>
      </c>
      <c r="M481" s="88" t="str">
        <f t="shared" si="956"/>
        <v/>
      </c>
      <c r="N481" s="6"/>
      <c r="O481" s="165" t="str">
        <f t="shared" si="5"/>
        <v/>
      </c>
      <c r="P481" s="4" t="str">
        <f t="shared" si="6"/>
        <v/>
      </c>
      <c r="Q481" s="6"/>
      <c r="R481" s="4" t="str">
        <f t="shared" si="7"/>
        <v/>
      </c>
      <c r="S481" s="6"/>
      <c r="T481" s="6"/>
      <c r="U481" s="168" t="str">
        <f t="shared" si="8"/>
        <v/>
      </c>
    </row>
    <row r="482">
      <c r="B482" s="154"/>
      <c r="C482" s="2"/>
      <c r="D482" s="2"/>
      <c r="E482" s="154"/>
      <c r="F482" s="155"/>
      <c r="G482" s="165">
        <v>477.0</v>
      </c>
      <c r="H482" s="6"/>
      <c r="I482" s="6"/>
      <c r="J482" s="88" t="str">
        <f t="shared" ref="J482:K482" si="957">IF(B482="","",IF(LEFT(B482,FIND("_",B482,1)-1)="battle","",IF(LEFT(B482,FIND("_",B482,1)-1)="cup","",IF(LEFT(B482,FIND("_",B482,1)-1)="rate","",VALUE(LEFT(B482,FIND("_",B482,1)-1))))))</f>
        <v/>
      </c>
      <c r="K482" s="88" t="str">
        <f t="shared" si="957"/>
        <v/>
      </c>
      <c r="L482" s="88" t="str">
        <f t="shared" ref="L482:M482" si="958">IF(D482="","",IF(LEFT(D482,FIND("_",D482,1)-1)="battle","",IF(LEFT(D482,FIND("_",D482,1)-1)="cup","",VALUE(LEFT(D482,FIND("_",D482,1)-1)))))</f>
        <v/>
      </c>
      <c r="M482" s="88" t="str">
        <f t="shared" si="958"/>
        <v/>
      </c>
      <c r="N482" s="6"/>
      <c r="O482" s="165" t="str">
        <f t="shared" si="5"/>
        <v/>
      </c>
      <c r="P482" s="4" t="str">
        <f t="shared" si="6"/>
        <v/>
      </c>
      <c r="Q482" s="6"/>
      <c r="R482" s="4" t="str">
        <f t="shared" si="7"/>
        <v/>
      </c>
      <c r="S482" s="6"/>
      <c r="T482" s="6"/>
      <c r="U482" s="168" t="str">
        <f t="shared" si="8"/>
        <v/>
      </c>
    </row>
    <row r="483">
      <c r="B483" s="154"/>
      <c r="C483" s="2"/>
      <c r="D483" s="2"/>
      <c r="E483" s="154"/>
      <c r="F483" s="155"/>
      <c r="G483" s="165">
        <v>478.0</v>
      </c>
      <c r="H483" s="6"/>
      <c r="I483" s="6"/>
      <c r="J483" s="88" t="str">
        <f t="shared" ref="J483:K483" si="959">IF(B483="","",IF(LEFT(B483,FIND("_",B483,1)-1)="battle","",IF(LEFT(B483,FIND("_",B483,1)-1)="cup","",IF(LEFT(B483,FIND("_",B483,1)-1)="rate","",VALUE(LEFT(B483,FIND("_",B483,1)-1))))))</f>
        <v/>
      </c>
      <c r="K483" s="88" t="str">
        <f t="shared" si="959"/>
        <v/>
      </c>
      <c r="L483" s="88" t="str">
        <f t="shared" ref="L483:M483" si="960">IF(D483="","",IF(LEFT(D483,FIND("_",D483,1)-1)="battle","",IF(LEFT(D483,FIND("_",D483,1)-1)="cup","",VALUE(LEFT(D483,FIND("_",D483,1)-1)))))</f>
        <v/>
      </c>
      <c r="M483" s="88" t="str">
        <f t="shared" si="960"/>
        <v/>
      </c>
      <c r="N483" s="6"/>
      <c r="O483" s="165" t="str">
        <f t="shared" si="5"/>
        <v/>
      </c>
      <c r="P483" s="4" t="str">
        <f t="shared" si="6"/>
        <v/>
      </c>
      <c r="Q483" s="6"/>
      <c r="R483" s="4" t="str">
        <f t="shared" si="7"/>
        <v/>
      </c>
      <c r="S483" s="6"/>
      <c r="T483" s="6"/>
      <c r="U483" s="168" t="str">
        <f t="shared" si="8"/>
        <v/>
      </c>
    </row>
    <row r="484">
      <c r="B484" s="154"/>
      <c r="C484" s="2"/>
      <c r="D484" s="2"/>
      <c r="E484" s="154"/>
      <c r="F484" s="155"/>
      <c r="G484" s="165">
        <v>479.0</v>
      </c>
      <c r="H484" s="6"/>
      <c r="I484" s="6"/>
      <c r="J484" s="88" t="str">
        <f t="shared" ref="J484:K484" si="961">IF(B484="","",IF(LEFT(B484,FIND("_",B484,1)-1)="battle","",IF(LEFT(B484,FIND("_",B484,1)-1)="cup","",IF(LEFT(B484,FIND("_",B484,1)-1)="rate","",VALUE(LEFT(B484,FIND("_",B484,1)-1))))))</f>
        <v/>
      </c>
      <c r="K484" s="88" t="str">
        <f t="shared" si="961"/>
        <v/>
      </c>
      <c r="L484" s="88" t="str">
        <f t="shared" ref="L484:M484" si="962">IF(D484="","",IF(LEFT(D484,FIND("_",D484,1)-1)="battle","",IF(LEFT(D484,FIND("_",D484,1)-1)="cup","",VALUE(LEFT(D484,FIND("_",D484,1)-1)))))</f>
        <v/>
      </c>
      <c r="M484" s="88" t="str">
        <f t="shared" si="962"/>
        <v/>
      </c>
      <c r="N484" s="6"/>
      <c r="O484" s="165" t="str">
        <f t="shared" si="5"/>
        <v/>
      </c>
      <c r="P484" s="4" t="str">
        <f t="shared" si="6"/>
        <v/>
      </c>
      <c r="Q484" s="6"/>
      <c r="R484" s="4" t="str">
        <f t="shared" si="7"/>
        <v/>
      </c>
      <c r="S484" s="6"/>
      <c r="T484" s="6"/>
      <c r="U484" s="168" t="str">
        <f t="shared" si="8"/>
        <v/>
      </c>
    </row>
    <row r="485">
      <c r="B485" s="154"/>
      <c r="C485" s="2"/>
      <c r="D485" s="2"/>
      <c r="E485" s="154"/>
      <c r="F485" s="155"/>
      <c r="G485" s="165">
        <v>480.0</v>
      </c>
      <c r="H485" s="6"/>
      <c r="I485" s="6"/>
      <c r="J485" s="88" t="str">
        <f t="shared" ref="J485:K485" si="963">IF(B485="","",IF(LEFT(B485,FIND("_",B485,1)-1)="battle","",IF(LEFT(B485,FIND("_",B485,1)-1)="cup","",IF(LEFT(B485,FIND("_",B485,1)-1)="rate","",VALUE(LEFT(B485,FIND("_",B485,1)-1))))))</f>
        <v/>
      </c>
      <c r="K485" s="88" t="str">
        <f t="shared" si="963"/>
        <v/>
      </c>
      <c r="L485" s="88" t="str">
        <f t="shared" ref="L485:M485" si="964">IF(D485="","",IF(LEFT(D485,FIND("_",D485,1)-1)="battle","",IF(LEFT(D485,FIND("_",D485,1)-1)="cup","",VALUE(LEFT(D485,FIND("_",D485,1)-1)))))</f>
        <v/>
      </c>
      <c r="M485" s="88" t="str">
        <f t="shared" si="964"/>
        <v/>
      </c>
      <c r="N485" s="6"/>
      <c r="O485" s="165" t="str">
        <f t="shared" si="5"/>
        <v/>
      </c>
      <c r="P485" s="4" t="str">
        <f t="shared" si="6"/>
        <v/>
      </c>
      <c r="Q485" s="6"/>
      <c r="R485" s="4" t="str">
        <f t="shared" si="7"/>
        <v/>
      </c>
      <c r="S485" s="6"/>
      <c r="T485" s="6"/>
      <c r="U485" s="168" t="str">
        <f t="shared" si="8"/>
        <v/>
      </c>
    </row>
    <row r="486">
      <c r="B486" s="154"/>
      <c r="C486" s="2"/>
      <c r="D486" s="2"/>
      <c r="E486" s="154"/>
      <c r="F486" s="155"/>
      <c r="G486" s="165">
        <v>481.0</v>
      </c>
      <c r="H486" s="6"/>
      <c r="I486" s="6"/>
      <c r="J486" s="88" t="str">
        <f t="shared" ref="J486:K486" si="965">IF(B486="","",IF(LEFT(B486,FIND("_",B486,1)-1)="battle","",IF(LEFT(B486,FIND("_",B486,1)-1)="cup","",IF(LEFT(B486,FIND("_",B486,1)-1)="rate","",VALUE(LEFT(B486,FIND("_",B486,1)-1))))))</f>
        <v/>
      </c>
      <c r="K486" s="88" t="str">
        <f t="shared" si="965"/>
        <v/>
      </c>
      <c r="L486" s="88" t="str">
        <f t="shared" ref="L486:M486" si="966">IF(D486="","",IF(LEFT(D486,FIND("_",D486,1)-1)="battle","",IF(LEFT(D486,FIND("_",D486,1)-1)="cup","",VALUE(LEFT(D486,FIND("_",D486,1)-1)))))</f>
        <v/>
      </c>
      <c r="M486" s="88" t="str">
        <f t="shared" si="966"/>
        <v/>
      </c>
      <c r="N486" s="6"/>
      <c r="O486" s="165" t="str">
        <f t="shared" si="5"/>
        <v/>
      </c>
      <c r="P486" s="4" t="str">
        <f t="shared" si="6"/>
        <v/>
      </c>
      <c r="Q486" s="6"/>
      <c r="R486" s="4" t="str">
        <f t="shared" si="7"/>
        <v/>
      </c>
      <c r="S486" s="6"/>
      <c r="T486" s="6"/>
      <c r="U486" s="168" t="str">
        <f t="shared" si="8"/>
        <v/>
      </c>
    </row>
    <row r="487">
      <c r="B487" s="154"/>
      <c r="C487" s="2"/>
      <c r="D487" s="2"/>
      <c r="E487" s="154"/>
      <c r="F487" s="155"/>
      <c r="G487" s="165">
        <v>482.0</v>
      </c>
      <c r="H487" s="6"/>
      <c r="I487" s="6"/>
      <c r="J487" s="88" t="str">
        <f t="shared" ref="J487:K487" si="967">IF(B487="","",IF(LEFT(B487,FIND("_",B487,1)-1)="battle","",IF(LEFT(B487,FIND("_",B487,1)-1)="cup","",IF(LEFT(B487,FIND("_",B487,1)-1)="rate","",VALUE(LEFT(B487,FIND("_",B487,1)-1))))))</f>
        <v/>
      </c>
      <c r="K487" s="88" t="str">
        <f t="shared" si="967"/>
        <v/>
      </c>
      <c r="L487" s="88" t="str">
        <f t="shared" ref="L487:M487" si="968">IF(D487="","",IF(LEFT(D487,FIND("_",D487,1)-1)="battle","",IF(LEFT(D487,FIND("_",D487,1)-1)="cup","",VALUE(LEFT(D487,FIND("_",D487,1)-1)))))</f>
        <v/>
      </c>
      <c r="M487" s="88" t="str">
        <f t="shared" si="968"/>
        <v/>
      </c>
      <c r="N487" s="6"/>
      <c r="O487" s="165" t="str">
        <f t="shared" si="5"/>
        <v/>
      </c>
      <c r="P487" s="4" t="str">
        <f t="shared" si="6"/>
        <v/>
      </c>
      <c r="Q487" s="6"/>
      <c r="R487" s="4" t="str">
        <f t="shared" si="7"/>
        <v/>
      </c>
      <c r="S487" s="6"/>
      <c r="T487" s="6"/>
      <c r="U487" s="168" t="str">
        <f t="shared" si="8"/>
        <v/>
      </c>
    </row>
    <row r="488">
      <c r="B488" s="154"/>
      <c r="C488" s="2"/>
      <c r="D488" s="2"/>
      <c r="E488" s="154"/>
      <c r="F488" s="155"/>
      <c r="G488" s="165">
        <v>483.0</v>
      </c>
      <c r="H488" s="6"/>
      <c r="I488" s="6"/>
      <c r="J488" s="88" t="str">
        <f t="shared" ref="J488:K488" si="969">IF(B488="","",IF(LEFT(B488,FIND("_",B488,1)-1)="battle","",IF(LEFT(B488,FIND("_",B488,1)-1)="cup","",IF(LEFT(B488,FIND("_",B488,1)-1)="rate","",VALUE(LEFT(B488,FIND("_",B488,1)-1))))))</f>
        <v/>
      </c>
      <c r="K488" s="88" t="str">
        <f t="shared" si="969"/>
        <v/>
      </c>
      <c r="L488" s="88" t="str">
        <f t="shared" ref="L488:M488" si="970">IF(D488="","",IF(LEFT(D488,FIND("_",D488,1)-1)="battle","",IF(LEFT(D488,FIND("_",D488,1)-1)="cup","",VALUE(LEFT(D488,FIND("_",D488,1)-1)))))</f>
        <v/>
      </c>
      <c r="M488" s="88" t="str">
        <f t="shared" si="970"/>
        <v/>
      </c>
      <c r="N488" s="6"/>
      <c r="O488" s="165" t="str">
        <f t="shared" si="5"/>
        <v/>
      </c>
      <c r="P488" s="4" t="str">
        <f t="shared" si="6"/>
        <v/>
      </c>
      <c r="Q488" s="6"/>
      <c r="R488" s="4" t="str">
        <f t="shared" si="7"/>
        <v/>
      </c>
      <c r="S488" s="6"/>
      <c r="T488" s="6"/>
      <c r="U488" s="168" t="str">
        <f t="shared" si="8"/>
        <v/>
      </c>
    </row>
    <row r="489">
      <c r="B489" s="154"/>
      <c r="C489" s="2"/>
      <c r="D489" s="2"/>
      <c r="E489" s="154"/>
      <c r="F489" s="155"/>
      <c r="G489" s="165">
        <v>484.0</v>
      </c>
      <c r="H489" s="6"/>
      <c r="I489" s="6"/>
      <c r="J489" s="88" t="str">
        <f t="shared" ref="J489:K489" si="971">IF(B489="","",IF(LEFT(B489,FIND("_",B489,1)-1)="battle","",IF(LEFT(B489,FIND("_",B489,1)-1)="cup","",IF(LEFT(B489,FIND("_",B489,1)-1)="rate","",VALUE(LEFT(B489,FIND("_",B489,1)-1))))))</f>
        <v/>
      </c>
      <c r="K489" s="88" t="str">
        <f t="shared" si="971"/>
        <v/>
      </c>
      <c r="L489" s="88" t="str">
        <f t="shared" ref="L489:M489" si="972">IF(D489="","",IF(LEFT(D489,FIND("_",D489,1)-1)="battle","",IF(LEFT(D489,FIND("_",D489,1)-1)="cup","",VALUE(LEFT(D489,FIND("_",D489,1)-1)))))</f>
        <v/>
      </c>
      <c r="M489" s="88" t="str">
        <f t="shared" si="972"/>
        <v/>
      </c>
      <c r="N489" s="6"/>
      <c r="O489" s="165" t="str">
        <f t="shared" si="5"/>
        <v/>
      </c>
      <c r="P489" s="4" t="str">
        <f t="shared" si="6"/>
        <v/>
      </c>
      <c r="Q489" s="6"/>
      <c r="R489" s="4" t="str">
        <f t="shared" si="7"/>
        <v/>
      </c>
      <c r="S489" s="6"/>
      <c r="T489" s="6"/>
      <c r="U489" s="168" t="str">
        <f t="shared" si="8"/>
        <v/>
      </c>
    </row>
    <row r="490">
      <c r="B490" s="154"/>
      <c r="C490" s="2"/>
      <c r="D490" s="2"/>
      <c r="E490" s="154"/>
      <c r="F490" s="155"/>
      <c r="G490" s="165">
        <v>485.0</v>
      </c>
      <c r="H490" s="6"/>
      <c r="I490" s="6"/>
      <c r="J490" s="88" t="str">
        <f t="shared" ref="J490:K490" si="973">IF(B490="","",IF(LEFT(B490,FIND("_",B490,1)-1)="battle","",IF(LEFT(B490,FIND("_",B490,1)-1)="cup","",IF(LEFT(B490,FIND("_",B490,1)-1)="rate","",VALUE(LEFT(B490,FIND("_",B490,1)-1))))))</f>
        <v/>
      </c>
      <c r="K490" s="88" t="str">
        <f t="shared" si="973"/>
        <v/>
      </c>
      <c r="L490" s="88" t="str">
        <f t="shared" ref="L490:M490" si="974">IF(D490="","",IF(LEFT(D490,FIND("_",D490,1)-1)="battle","",IF(LEFT(D490,FIND("_",D490,1)-1)="cup","",VALUE(LEFT(D490,FIND("_",D490,1)-1)))))</f>
        <v/>
      </c>
      <c r="M490" s="88" t="str">
        <f t="shared" si="974"/>
        <v/>
      </c>
      <c r="N490" s="6"/>
      <c r="O490" s="165" t="str">
        <f t="shared" si="5"/>
        <v/>
      </c>
      <c r="P490" s="4" t="str">
        <f t="shared" si="6"/>
        <v/>
      </c>
      <c r="Q490" s="6"/>
      <c r="R490" s="4" t="str">
        <f t="shared" si="7"/>
        <v/>
      </c>
      <c r="S490" s="6"/>
      <c r="T490" s="6"/>
      <c r="U490" s="168" t="str">
        <f t="shared" si="8"/>
        <v/>
      </c>
    </row>
    <row r="491">
      <c r="B491" s="154"/>
      <c r="C491" s="2"/>
      <c r="D491" s="2"/>
      <c r="E491" s="154"/>
      <c r="F491" s="155"/>
      <c r="G491" s="165">
        <v>486.0</v>
      </c>
      <c r="H491" s="6"/>
      <c r="I491" s="6"/>
      <c r="J491" s="88" t="str">
        <f t="shared" ref="J491:K491" si="975">IF(B491="","",IF(LEFT(B491,FIND("_",B491,1)-1)="battle","",IF(LEFT(B491,FIND("_",B491,1)-1)="cup","",IF(LEFT(B491,FIND("_",B491,1)-1)="rate","",VALUE(LEFT(B491,FIND("_",B491,1)-1))))))</f>
        <v/>
      </c>
      <c r="K491" s="88" t="str">
        <f t="shared" si="975"/>
        <v/>
      </c>
      <c r="L491" s="88" t="str">
        <f t="shared" ref="L491:M491" si="976">IF(D491="","",IF(LEFT(D491,FIND("_",D491,1)-1)="battle","",IF(LEFT(D491,FIND("_",D491,1)-1)="cup","",VALUE(LEFT(D491,FIND("_",D491,1)-1)))))</f>
        <v/>
      </c>
      <c r="M491" s="88" t="str">
        <f t="shared" si="976"/>
        <v/>
      </c>
      <c r="N491" s="6"/>
      <c r="O491" s="165" t="str">
        <f t="shared" si="5"/>
        <v/>
      </c>
      <c r="P491" s="4" t="str">
        <f t="shared" si="6"/>
        <v/>
      </c>
      <c r="Q491" s="6"/>
      <c r="R491" s="4" t="str">
        <f t="shared" si="7"/>
        <v/>
      </c>
      <c r="S491" s="6"/>
      <c r="T491" s="6"/>
      <c r="U491" s="168" t="str">
        <f t="shared" si="8"/>
        <v/>
      </c>
    </row>
    <row r="492">
      <c r="B492" s="154"/>
      <c r="C492" s="2"/>
      <c r="D492" s="2"/>
      <c r="E492" s="154"/>
      <c r="F492" s="155"/>
      <c r="G492" s="165">
        <v>487.0</v>
      </c>
      <c r="H492" s="6"/>
      <c r="I492" s="6"/>
      <c r="J492" s="88" t="str">
        <f t="shared" ref="J492:K492" si="977">IF(B492="","",IF(LEFT(B492,FIND("_",B492,1)-1)="battle","",IF(LEFT(B492,FIND("_",B492,1)-1)="cup","",IF(LEFT(B492,FIND("_",B492,1)-1)="rate","",VALUE(LEFT(B492,FIND("_",B492,1)-1))))))</f>
        <v/>
      </c>
      <c r="K492" s="88" t="str">
        <f t="shared" si="977"/>
        <v/>
      </c>
      <c r="L492" s="88" t="str">
        <f t="shared" ref="L492:M492" si="978">IF(D492="","",IF(LEFT(D492,FIND("_",D492,1)-1)="battle","",IF(LEFT(D492,FIND("_",D492,1)-1)="cup","",VALUE(LEFT(D492,FIND("_",D492,1)-1)))))</f>
        <v/>
      </c>
      <c r="M492" s="88" t="str">
        <f t="shared" si="978"/>
        <v/>
      </c>
      <c r="N492" s="6"/>
      <c r="O492" s="165" t="str">
        <f t="shared" si="5"/>
        <v/>
      </c>
      <c r="P492" s="4" t="str">
        <f t="shared" si="6"/>
        <v/>
      </c>
      <c r="Q492" s="6"/>
      <c r="R492" s="4" t="str">
        <f t="shared" si="7"/>
        <v/>
      </c>
      <c r="S492" s="6"/>
      <c r="T492" s="6"/>
      <c r="U492" s="168" t="str">
        <f t="shared" si="8"/>
        <v/>
      </c>
    </row>
    <row r="493">
      <c r="B493" s="154"/>
      <c r="C493" s="2"/>
      <c r="D493" s="2"/>
      <c r="E493" s="154"/>
      <c r="F493" s="155"/>
      <c r="G493" s="165">
        <v>488.0</v>
      </c>
      <c r="H493" s="6"/>
      <c r="I493" s="6"/>
      <c r="J493" s="88" t="str">
        <f t="shared" ref="J493:K493" si="979">IF(B493="","",IF(LEFT(B493,FIND("_",B493,1)-1)="battle","",IF(LEFT(B493,FIND("_",B493,1)-1)="cup","",IF(LEFT(B493,FIND("_",B493,1)-1)="rate","",VALUE(LEFT(B493,FIND("_",B493,1)-1))))))</f>
        <v/>
      </c>
      <c r="K493" s="88" t="str">
        <f t="shared" si="979"/>
        <v/>
      </c>
      <c r="L493" s="88" t="str">
        <f t="shared" ref="L493:M493" si="980">IF(D493="","",IF(LEFT(D493,FIND("_",D493,1)-1)="battle","",IF(LEFT(D493,FIND("_",D493,1)-1)="cup","",VALUE(LEFT(D493,FIND("_",D493,1)-1)))))</f>
        <v/>
      </c>
      <c r="M493" s="88" t="str">
        <f t="shared" si="980"/>
        <v/>
      </c>
      <c r="N493" s="6"/>
      <c r="O493" s="165" t="str">
        <f t="shared" si="5"/>
        <v/>
      </c>
      <c r="P493" s="4" t="str">
        <f t="shared" si="6"/>
        <v/>
      </c>
      <c r="Q493" s="6"/>
      <c r="R493" s="4" t="str">
        <f t="shared" si="7"/>
        <v/>
      </c>
      <c r="S493" s="6"/>
      <c r="T493" s="6"/>
      <c r="U493" s="168" t="str">
        <f t="shared" si="8"/>
        <v/>
      </c>
    </row>
    <row r="494">
      <c r="B494" s="154"/>
      <c r="C494" s="2"/>
      <c r="D494" s="2"/>
      <c r="E494" s="154"/>
      <c r="F494" s="155"/>
      <c r="G494" s="165">
        <v>489.0</v>
      </c>
      <c r="H494" s="6"/>
      <c r="I494" s="6"/>
      <c r="J494" s="88" t="str">
        <f t="shared" ref="J494:K494" si="981">IF(B494="","",IF(LEFT(B494,FIND("_",B494,1)-1)="battle","",IF(LEFT(B494,FIND("_",B494,1)-1)="cup","",IF(LEFT(B494,FIND("_",B494,1)-1)="rate","",VALUE(LEFT(B494,FIND("_",B494,1)-1))))))</f>
        <v/>
      </c>
      <c r="K494" s="88" t="str">
        <f t="shared" si="981"/>
        <v/>
      </c>
      <c r="L494" s="88" t="str">
        <f t="shared" ref="L494:M494" si="982">IF(D494="","",IF(LEFT(D494,FIND("_",D494,1)-1)="battle","",IF(LEFT(D494,FIND("_",D494,1)-1)="cup","",VALUE(LEFT(D494,FIND("_",D494,1)-1)))))</f>
        <v/>
      </c>
      <c r="M494" s="88" t="str">
        <f t="shared" si="982"/>
        <v/>
      </c>
      <c r="N494" s="6"/>
      <c r="O494" s="165" t="str">
        <f t="shared" si="5"/>
        <v/>
      </c>
      <c r="P494" s="4" t="str">
        <f t="shared" si="6"/>
        <v/>
      </c>
      <c r="Q494" s="6"/>
      <c r="R494" s="4" t="str">
        <f t="shared" si="7"/>
        <v/>
      </c>
      <c r="S494" s="6"/>
      <c r="T494" s="6"/>
      <c r="U494" s="168" t="str">
        <f t="shared" si="8"/>
        <v/>
      </c>
    </row>
    <row r="495">
      <c r="B495" s="154"/>
      <c r="C495" s="2"/>
      <c r="D495" s="2"/>
      <c r="E495" s="154"/>
      <c r="F495" s="155"/>
      <c r="G495" s="165">
        <v>490.0</v>
      </c>
      <c r="H495" s="6"/>
      <c r="I495" s="6"/>
      <c r="J495" s="88" t="str">
        <f t="shared" ref="J495:K495" si="983">IF(B495="","",IF(LEFT(B495,FIND("_",B495,1)-1)="battle","",IF(LEFT(B495,FIND("_",B495,1)-1)="cup","",IF(LEFT(B495,FIND("_",B495,1)-1)="rate","",VALUE(LEFT(B495,FIND("_",B495,1)-1))))))</f>
        <v/>
      </c>
      <c r="K495" s="88" t="str">
        <f t="shared" si="983"/>
        <v/>
      </c>
      <c r="L495" s="88" t="str">
        <f t="shared" ref="L495:M495" si="984">IF(D495="","",IF(LEFT(D495,FIND("_",D495,1)-1)="battle","",IF(LEFT(D495,FIND("_",D495,1)-1)="cup","",VALUE(LEFT(D495,FIND("_",D495,1)-1)))))</f>
        <v/>
      </c>
      <c r="M495" s="88" t="str">
        <f t="shared" si="984"/>
        <v/>
      </c>
      <c r="N495" s="6"/>
      <c r="O495" s="165" t="str">
        <f t="shared" si="5"/>
        <v/>
      </c>
      <c r="P495" s="4" t="str">
        <f t="shared" si="6"/>
        <v/>
      </c>
      <c r="Q495" s="6"/>
      <c r="R495" s="4" t="str">
        <f t="shared" si="7"/>
        <v/>
      </c>
      <c r="S495" s="6"/>
      <c r="T495" s="6"/>
      <c r="U495" s="168" t="str">
        <f t="shared" si="8"/>
        <v/>
      </c>
    </row>
    <row r="496">
      <c r="B496" s="154"/>
      <c r="C496" s="2"/>
      <c r="D496" s="2"/>
      <c r="E496" s="154"/>
      <c r="F496" s="155"/>
      <c r="G496" s="165">
        <v>491.0</v>
      </c>
      <c r="H496" s="6"/>
      <c r="I496" s="6"/>
      <c r="J496" s="88" t="str">
        <f t="shared" ref="J496:K496" si="985">IF(B496="","",IF(LEFT(B496,FIND("_",B496,1)-1)="battle","",IF(LEFT(B496,FIND("_",B496,1)-1)="cup","",IF(LEFT(B496,FIND("_",B496,1)-1)="rate","",VALUE(LEFT(B496,FIND("_",B496,1)-1))))))</f>
        <v/>
      </c>
      <c r="K496" s="88" t="str">
        <f t="shared" si="985"/>
        <v/>
      </c>
      <c r="L496" s="88" t="str">
        <f t="shared" ref="L496:M496" si="986">IF(D496="","",IF(LEFT(D496,FIND("_",D496,1)-1)="battle","",IF(LEFT(D496,FIND("_",D496,1)-1)="cup","",VALUE(LEFT(D496,FIND("_",D496,1)-1)))))</f>
        <v/>
      </c>
      <c r="M496" s="88" t="str">
        <f t="shared" si="986"/>
        <v/>
      </c>
      <c r="N496" s="6"/>
      <c r="O496" s="165" t="str">
        <f t="shared" si="5"/>
        <v/>
      </c>
      <c r="P496" s="4" t="str">
        <f t="shared" si="6"/>
        <v/>
      </c>
      <c r="Q496" s="6"/>
      <c r="R496" s="4" t="str">
        <f t="shared" si="7"/>
        <v/>
      </c>
      <c r="S496" s="6"/>
      <c r="T496" s="6"/>
      <c r="U496" s="168" t="str">
        <f t="shared" si="8"/>
        <v/>
      </c>
    </row>
    <row r="497">
      <c r="B497" s="154"/>
      <c r="C497" s="2"/>
      <c r="D497" s="2"/>
      <c r="E497" s="154"/>
      <c r="F497" s="155"/>
      <c r="G497" s="165">
        <v>492.0</v>
      </c>
      <c r="H497" s="6"/>
      <c r="I497" s="6"/>
      <c r="J497" s="88" t="str">
        <f t="shared" ref="J497:K497" si="987">IF(B497="","",IF(LEFT(B497,FIND("_",B497,1)-1)="battle","",IF(LEFT(B497,FIND("_",B497,1)-1)="cup","",IF(LEFT(B497,FIND("_",B497,1)-1)="rate","",VALUE(LEFT(B497,FIND("_",B497,1)-1))))))</f>
        <v/>
      </c>
      <c r="K497" s="88" t="str">
        <f t="shared" si="987"/>
        <v/>
      </c>
      <c r="L497" s="88" t="str">
        <f t="shared" ref="L497:M497" si="988">IF(D497="","",IF(LEFT(D497,FIND("_",D497,1)-1)="battle","",IF(LEFT(D497,FIND("_",D497,1)-1)="cup","",VALUE(LEFT(D497,FIND("_",D497,1)-1)))))</f>
        <v/>
      </c>
      <c r="M497" s="88" t="str">
        <f t="shared" si="988"/>
        <v/>
      </c>
      <c r="N497" s="6"/>
      <c r="O497" s="165" t="str">
        <f t="shared" si="5"/>
        <v/>
      </c>
      <c r="P497" s="4" t="str">
        <f t="shared" si="6"/>
        <v/>
      </c>
      <c r="Q497" s="6"/>
      <c r="R497" s="4" t="str">
        <f t="shared" si="7"/>
        <v/>
      </c>
      <c r="S497" s="6"/>
      <c r="T497" s="6"/>
      <c r="U497" s="168" t="str">
        <f t="shared" si="8"/>
        <v/>
      </c>
    </row>
    <row r="498">
      <c r="B498" s="154"/>
      <c r="C498" s="2"/>
      <c r="D498" s="2"/>
      <c r="E498" s="154"/>
      <c r="F498" s="155"/>
      <c r="G498" s="165">
        <v>493.0</v>
      </c>
      <c r="H498" s="6"/>
      <c r="I498" s="6"/>
      <c r="J498" s="88" t="str">
        <f t="shared" ref="J498:K498" si="989">IF(B498="","",IF(LEFT(B498,FIND("_",B498,1)-1)="battle","",IF(LEFT(B498,FIND("_",B498,1)-1)="cup","",IF(LEFT(B498,FIND("_",B498,1)-1)="rate","",VALUE(LEFT(B498,FIND("_",B498,1)-1))))))</f>
        <v/>
      </c>
      <c r="K498" s="88" t="str">
        <f t="shared" si="989"/>
        <v/>
      </c>
      <c r="L498" s="88" t="str">
        <f t="shared" ref="L498:M498" si="990">IF(D498="","",IF(LEFT(D498,FIND("_",D498,1)-1)="battle","",IF(LEFT(D498,FIND("_",D498,1)-1)="cup","",VALUE(LEFT(D498,FIND("_",D498,1)-1)))))</f>
        <v/>
      </c>
      <c r="M498" s="88" t="str">
        <f t="shared" si="990"/>
        <v/>
      </c>
      <c r="N498" s="6"/>
      <c r="O498" s="165" t="str">
        <f t="shared" si="5"/>
        <v/>
      </c>
      <c r="P498" s="4" t="str">
        <f t="shared" si="6"/>
        <v/>
      </c>
      <c r="Q498" s="6"/>
      <c r="R498" s="4" t="str">
        <f t="shared" si="7"/>
        <v/>
      </c>
      <c r="S498" s="6"/>
      <c r="T498" s="6"/>
      <c r="U498" s="168" t="str">
        <f t="shared" si="8"/>
        <v/>
      </c>
    </row>
    <row r="499">
      <c r="B499" s="154"/>
      <c r="C499" s="2"/>
      <c r="D499" s="2"/>
      <c r="E499" s="154"/>
      <c r="F499" s="155"/>
      <c r="G499" s="165">
        <v>494.0</v>
      </c>
      <c r="H499" s="6"/>
      <c r="I499" s="6"/>
      <c r="J499" s="88" t="str">
        <f t="shared" ref="J499:K499" si="991">IF(B499="","",IF(LEFT(B499,FIND("_",B499,1)-1)="battle","",IF(LEFT(B499,FIND("_",B499,1)-1)="cup","",IF(LEFT(B499,FIND("_",B499,1)-1)="rate","",VALUE(LEFT(B499,FIND("_",B499,1)-1))))))</f>
        <v/>
      </c>
      <c r="K499" s="88" t="str">
        <f t="shared" si="991"/>
        <v/>
      </c>
      <c r="L499" s="88" t="str">
        <f t="shared" ref="L499:M499" si="992">IF(D499="","",IF(LEFT(D499,FIND("_",D499,1)-1)="battle","",IF(LEFT(D499,FIND("_",D499,1)-1)="cup","",VALUE(LEFT(D499,FIND("_",D499,1)-1)))))</f>
        <v/>
      </c>
      <c r="M499" s="88" t="str">
        <f t="shared" si="992"/>
        <v/>
      </c>
      <c r="N499" s="6"/>
      <c r="O499" s="165" t="str">
        <f t="shared" si="5"/>
        <v/>
      </c>
      <c r="P499" s="4" t="str">
        <f t="shared" si="6"/>
        <v/>
      </c>
      <c r="Q499" s="6"/>
      <c r="R499" s="4" t="str">
        <f t="shared" si="7"/>
        <v/>
      </c>
      <c r="S499" s="6"/>
      <c r="T499" s="6"/>
      <c r="U499" s="168" t="str">
        <f t="shared" si="8"/>
        <v/>
      </c>
    </row>
    <row r="500">
      <c r="B500" s="154"/>
      <c r="C500" s="2"/>
      <c r="D500" s="2"/>
      <c r="E500" s="154"/>
      <c r="F500" s="155"/>
      <c r="G500" s="165">
        <v>495.0</v>
      </c>
      <c r="H500" s="6"/>
      <c r="I500" s="6"/>
      <c r="J500" s="88" t="str">
        <f t="shared" ref="J500:K500" si="993">IF(B500="","",IF(LEFT(B500,FIND("_",B500,1)-1)="battle","",IF(LEFT(B500,FIND("_",B500,1)-1)="cup","",IF(LEFT(B500,FIND("_",B500,1)-1)="rate","",VALUE(LEFT(B500,FIND("_",B500,1)-1))))))</f>
        <v/>
      </c>
      <c r="K500" s="88" t="str">
        <f t="shared" si="993"/>
        <v/>
      </c>
      <c r="L500" s="88" t="str">
        <f t="shared" ref="L500:M500" si="994">IF(D500="","",IF(LEFT(D500,FIND("_",D500,1)-1)="battle","",IF(LEFT(D500,FIND("_",D500,1)-1)="cup","",VALUE(LEFT(D500,FIND("_",D500,1)-1)))))</f>
        <v/>
      </c>
      <c r="M500" s="88" t="str">
        <f t="shared" si="994"/>
        <v/>
      </c>
      <c r="N500" s="6"/>
      <c r="O500" s="165" t="str">
        <f t="shared" si="5"/>
        <v/>
      </c>
      <c r="P500" s="4" t="str">
        <f t="shared" si="6"/>
        <v/>
      </c>
      <c r="Q500" s="6"/>
      <c r="R500" s="4" t="str">
        <f t="shared" si="7"/>
        <v/>
      </c>
      <c r="S500" s="6"/>
      <c r="T500" s="6"/>
      <c r="U500" s="168" t="str">
        <f t="shared" si="8"/>
        <v/>
      </c>
    </row>
    <row r="501">
      <c r="B501" s="154"/>
      <c r="C501" s="2"/>
      <c r="D501" s="2"/>
      <c r="E501" s="154"/>
      <c r="F501" s="155"/>
      <c r="G501" s="165">
        <v>496.0</v>
      </c>
      <c r="H501" s="6"/>
      <c r="I501" s="6"/>
      <c r="J501" s="88" t="str">
        <f t="shared" ref="J501:K501" si="995">IF(B501="","",IF(LEFT(B501,FIND("_",B501,1)-1)="battle","",IF(LEFT(B501,FIND("_",B501,1)-1)="cup","",IF(LEFT(B501,FIND("_",B501,1)-1)="rate","",VALUE(LEFT(B501,FIND("_",B501,1)-1))))))</f>
        <v/>
      </c>
      <c r="K501" s="88" t="str">
        <f t="shared" si="995"/>
        <v/>
      </c>
      <c r="L501" s="88" t="str">
        <f t="shared" ref="L501:M501" si="996">IF(D501="","",IF(LEFT(D501,FIND("_",D501,1)-1)="battle","",IF(LEFT(D501,FIND("_",D501,1)-1)="cup","",VALUE(LEFT(D501,FIND("_",D501,1)-1)))))</f>
        <v/>
      </c>
      <c r="M501" s="88" t="str">
        <f t="shared" si="996"/>
        <v/>
      </c>
      <c r="N501" s="6"/>
      <c r="O501" s="165" t="str">
        <f t="shared" si="5"/>
        <v/>
      </c>
      <c r="P501" s="4" t="str">
        <f t="shared" si="6"/>
        <v/>
      </c>
      <c r="Q501" s="6"/>
      <c r="R501" s="4" t="str">
        <f t="shared" si="7"/>
        <v/>
      </c>
      <c r="S501" s="6"/>
      <c r="T501" s="6"/>
      <c r="U501" s="168" t="str">
        <f t="shared" si="8"/>
        <v/>
      </c>
    </row>
    <row r="502">
      <c r="B502" s="154"/>
      <c r="C502" s="2"/>
      <c r="D502" s="2"/>
      <c r="E502" s="154"/>
      <c r="F502" s="155"/>
      <c r="G502" s="165">
        <v>497.0</v>
      </c>
      <c r="H502" s="6"/>
      <c r="I502" s="6"/>
      <c r="J502" s="88" t="str">
        <f t="shared" ref="J502:K502" si="997">IF(B502="","",IF(LEFT(B502,FIND("_",B502,1)-1)="battle","",IF(LEFT(B502,FIND("_",B502,1)-1)="cup","",IF(LEFT(B502,FIND("_",B502,1)-1)="rate","",VALUE(LEFT(B502,FIND("_",B502,1)-1))))))</f>
        <v/>
      </c>
      <c r="K502" s="88" t="str">
        <f t="shared" si="997"/>
        <v/>
      </c>
      <c r="L502" s="88" t="str">
        <f t="shared" ref="L502:M502" si="998">IF(D502="","",IF(LEFT(D502,FIND("_",D502,1)-1)="battle","",IF(LEFT(D502,FIND("_",D502,1)-1)="cup","",VALUE(LEFT(D502,FIND("_",D502,1)-1)))))</f>
        <v/>
      </c>
      <c r="M502" s="88" t="str">
        <f t="shared" si="998"/>
        <v/>
      </c>
      <c r="N502" s="6"/>
      <c r="O502" s="165" t="str">
        <f t="shared" si="5"/>
        <v/>
      </c>
      <c r="P502" s="4" t="str">
        <f t="shared" si="6"/>
        <v/>
      </c>
      <c r="Q502" s="6"/>
      <c r="R502" s="4" t="str">
        <f t="shared" si="7"/>
        <v/>
      </c>
      <c r="S502" s="6"/>
      <c r="T502" s="6"/>
      <c r="U502" s="168" t="str">
        <f t="shared" si="8"/>
        <v/>
      </c>
    </row>
    <row r="503">
      <c r="B503" s="154"/>
      <c r="C503" s="2"/>
      <c r="D503" s="2"/>
      <c r="E503" s="154"/>
      <c r="F503" s="155"/>
      <c r="G503" s="165">
        <v>498.0</v>
      </c>
      <c r="H503" s="6"/>
      <c r="I503" s="6"/>
      <c r="J503" s="88" t="str">
        <f t="shared" ref="J503:K503" si="999">IF(B503="","",IF(LEFT(B503,FIND("_",B503,1)-1)="battle","",IF(LEFT(B503,FIND("_",B503,1)-1)="cup","",IF(LEFT(B503,FIND("_",B503,1)-1)="rate","",VALUE(LEFT(B503,FIND("_",B503,1)-1))))))</f>
        <v/>
      </c>
      <c r="K503" s="88" t="str">
        <f t="shared" si="999"/>
        <v/>
      </c>
      <c r="L503" s="88" t="str">
        <f t="shared" ref="L503:M503" si="1000">IF(D503="","",IF(LEFT(D503,FIND("_",D503,1)-1)="battle","",IF(LEFT(D503,FIND("_",D503,1)-1)="cup","",VALUE(LEFT(D503,FIND("_",D503,1)-1)))))</f>
        <v/>
      </c>
      <c r="M503" s="88" t="str">
        <f t="shared" si="1000"/>
        <v/>
      </c>
      <c r="N503" s="6"/>
      <c r="O503" s="165" t="str">
        <f t="shared" si="5"/>
        <v/>
      </c>
      <c r="P503" s="4" t="str">
        <f t="shared" si="6"/>
        <v/>
      </c>
      <c r="Q503" s="6"/>
      <c r="R503" s="4" t="str">
        <f t="shared" si="7"/>
        <v/>
      </c>
      <c r="S503" s="6"/>
      <c r="T503" s="6"/>
      <c r="U503" s="168" t="str">
        <f t="shared" si="8"/>
        <v/>
      </c>
    </row>
    <row r="504">
      <c r="B504" s="154"/>
      <c r="C504" s="2"/>
      <c r="D504" s="2"/>
      <c r="E504" s="154"/>
      <c r="F504" s="155"/>
      <c r="G504" s="165">
        <v>499.0</v>
      </c>
      <c r="H504" s="6"/>
      <c r="I504" s="6"/>
      <c r="J504" s="88" t="str">
        <f t="shared" ref="J504:K504" si="1001">IF(B504="","",IF(LEFT(B504,FIND("_",B504,1)-1)="battle","",IF(LEFT(B504,FIND("_",B504,1)-1)="cup","",IF(LEFT(B504,FIND("_",B504,1)-1)="rate","",VALUE(LEFT(B504,FIND("_",B504,1)-1))))))</f>
        <v/>
      </c>
      <c r="K504" s="88" t="str">
        <f t="shared" si="1001"/>
        <v/>
      </c>
      <c r="L504" s="88" t="str">
        <f t="shared" ref="L504:M504" si="1002">IF(D504="","",IF(LEFT(D504,FIND("_",D504,1)-1)="battle","",IF(LEFT(D504,FIND("_",D504,1)-1)="cup","",VALUE(LEFT(D504,FIND("_",D504,1)-1)))))</f>
        <v/>
      </c>
      <c r="M504" s="88" t="str">
        <f t="shared" si="1002"/>
        <v/>
      </c>
      <c r="N504" s="6"/>
      <c r="O504" s="165" t="str">
        <f t="shared" si="5"/>
        <v/>
      </c>
      <c r="P504" s="4" t="str">
        <f t="shared" si="6"/>
        <v/>
      </c>
      <c r="Q504" s="6"/>
      <c r="R504" s="4" t="str">
        <f t="shared" si="7"/>
        <v/>
      </c>
      <c r="S504" s="6"/>
      <c r="T504" s="6"/>
      <c r="U504" s="168" t="str">
        <f t="shared" si="8"/>
        <v/>
      </c>
    </row>
    <row r="505">
      <c r="B505" s="154"/>
      <c r="C505" s="2"/>
      <c r="D505" s="2"/>
      <c r="E505" s="154"/>
      <c r="F505" s="155"/>
      <c r="G505" s="165">
        <v>500.0</v>
      </c>
      <c r="H505" s="6"/>
      <c r="I505" s="6"/>
      <c r="J505" s="88" t="str">
        <f t="shared" ref="J505:K505" si="1003">IF(B505="","",IF(LEFT(B505,FIND("_",B505,1)-1)="battle","",IF(LEFT(B505,FIND("_",B505,1)-1)="cup","",IF(LEFT(B505,FIND("_",B505,1)-1)="rate","",VALUE(LEFT(B505,FIND("_",B505,1)-1))))))</f>
        <v/>
      </c>
      <c r="K505" s="88" t="str">
        <f t="shared" si="1003"/>
        <v/>
      </c>
      <c r="L505" s="88" t="str">
        <f t="shared" ref="L505:M505" si="1004">IF(D505="","",IF(LEFT(D505,FIND("_",D505,1)-1)="battle","",IF(LEFT(D505,FIND("_",D505,1)-1)="cup","",VALUE(LEFT(D505,FIND("_",D505,1)-1)))))</f>
        <v/>
      </c>
      <c r="M505" s="88" t="str">
        <f t="shared" si="1004"/>
        <v/>
      </c>
      <c r="N505" s="6"/>
      <c r="O505" s="165" t="str">
        <f t="shared" si="5"/>
        <v/>
      </c>
      <c r="P505" s="4" t="str">
        <f t="shared" si="6"/>
        <v/>
      </c>
      <c r="Q505" s="6"/>
      <c r="R505" s="4" t="str">
        <f t="shared" si="7"/>
        <v/>
      </c>
      <c r="S505" s="6"/>
      <c r="T505" s="6"/>
      <c r="U505" s="168" t="str">
        <f t="shared" si="8"/>
        <v/>
      </c>
    </row>
    <row r="506">
      <c r="B506" s="154"/>
      <c r="C506" s="2"/>
      <c r="D506" s="2"/>
      <c r="E506" s="154"/>
      <c r="F506" s="155"/>
      <c r="G506" s="165">
        <v>501.0</v>
      </c>
      <c r="H506" s="6"/>
      <c r="I506" s="6"/>
      <c r="J506" s="88" t="str">
        <f t="shared" ref="J506:K506" si="1005">IF(B506="","",IF(LEFT(B506,FIND("_",B506,1)-1)="battle","",IF(LEFT(B506,FIND("_",B506,1)-1)="cup","",IF(LEFT(B506,FIND("_",B506,1)-1)="rate","",VALUE(LEFT(B506,FIND("_",B506,1)-1))))))</f>
        <v/>
      </c>
      <c r="K506" s="88" t="str">
        <f t="shared" si="1005"/>
        <v/>
      </c>
      <c r="L506" s="88" t="str">
        <f t="shared" ref="L506:M506" si="1006">IF(D506="","",IF(LEFT(D506,FIND("_",D506,1)-1)="battle","",IF(LEFT(D506,FIND("_",D506,1)-1)="cup","",VALUE(LEFT(D506,FIND("_",D506,1)-1)))))</f>
        <v/>
      </c>
      <c r="M506" s="88" t="str">
        <f t="shared" si="1006"/>
        <v/>
      </c>
      <c r="N506" s="6"/>
      <c r="O506" s="165" t="str">
        <f t="shared" si="5"/>
        <v/>
      </c>
      <c r="P506" s="4" t="str">
        <f t="shared" si="6"/>
        <v/>
      </c>
      <c r="Q506" s="6"/>
      <c r="R506" s="4" t="str">
        <f t="shared" si="7"/>
        <v/>
      </c>
      <c r="S506" s="6"/>
      <c r="T506" s="6"/>
      <c r="U506" s="168" t="str">
        <f t="shared" si="8"/>
        <v/>
      </c>
    </row>
    <row r="507">
      <c r="B507" s="154"/>
      <c r="C507" s="2"/>
      <c r="D507" s="2"/>
      <c r="E507" s="154"/>
      <c r="F507" s="155"/>
      <c r="G507" s="165">
        <v>502.0</v>
      </c>
      <c r="H507" s="6"/>
      <c r="I507" s="6"/>
      <c r="J507" s="88" t="str">
        <f t="shared" ref="J507:K507" si="1007">IF(B507="","",IF(LEFT(B507,FIND("_",B507,1)-1)="battle","",IF(LEFT(B507,FIND("_",B507,1)-1)="cup","",IF(LEFT(B507,FIND("_",B507,1)-1)="rate","",VALUE(LEFT(B507,FIND("_",B507,1)-1))))))</f>
        <v/>
      </c>
      <c r="K507" s="88" t="str">
        <f t="shared" si="1007"/>
        <v/>
      </c>
      <c r="L507" s="88" t="str">
        <f t="shared" ref="L507:M507" si="1008">IF(D507="","",IF(LEFT(D507,FIND("_",D507,1)-1)="battle","",IF(LEFT(D507,FIND("_",D507,1)-1)="cup","",VALUE(LEFT(D507,FIND("_",D507,1)-1)))))</f>
        <v/>
      </c>
      <c r="M507" s="88" t="str">
        <f t="shared" si="1008"/>
        <v/>
      </c>
      <c r="N507" s="6"/>
      <c r="O507" s="165" t="str">
        <f t="shared" si="5"/>
        <v/>
      </c>
      <c r="P507" s="4" t="str">
        <f t="shared" si="6"/>
        <v/>
      </c>
      <c r="Q507" s="6"/>
      <c r="R507" s="4" t="str">
        <f t="shared" si="7"/>
        <v/>
      </c>
      <c r="S507" s="6"/>
      <c r="T507" s="6"/>
      <c r="U507" s="168" t="str">
        <f t="shared" si="8"/>
        <v/>
      </c>
    </row>
    <row r="508">
      <c r="B508" s="154"/>
      <c r="C508" s="2"/>
      <c r="D508" s="2"/>
      <c r="E508" s="154"/>
      <c r="F508" s="155"/>
      <c r="G508" s="165">
        <v>503.0</v>
      </c>
      <c r="H508" s="6"/>
      <c r="I508" s="6"/>
      <c r="J508" s="88" t="str">
        <f t="shared" ref="J508:K508" si="1009">IF(B508="","",IF(LEFT(B508,FIND("_",B508,1)-1)="battle","",IF(LEFT(B508,FIND("_",B508,1)-1)="cup","",IF(LEFT(B508,FIND("_",B508,1)-1)="rate","",VALUE(LEFT(B508,FIND("_",B508,1)-1))))))</f>
        <v/>
      </c>
      <c r="K508" s="88" t="str">
        <f t="shared" si="1009"/>
        <v/>
      </c>
      <c r="L508" s="88" t="str">
        <f t="shared" ref="L508:M508" si="1010">IF(D508="","",IF(LEFT(D508,FIND("_",D508,1)-1)="battle","",IF(LEFT(D508,FIND("_",D508,1)-1)="cup","",VALUE(LEFT(D508,FIND("_",D508,1)-1)))))</f>
        <v/>
      </c>
      <c r="M508" s="88" t="str">
        <f t="shared" si="1010"/>
        <v/>
      </c>
      <c r="N508" s="6"/>
      <c r="O508" s="165" t="str">
        <f t="shared" si="5"/>
        <v/>
      </c>
      <c r="P508" s="4" t="str">
        <f t="shared" si="6"/>
        <v/>
      </c>
      <c r="Q508" s="6"/>
      <c r="R508" s="4" t="str">
        <f t="shared" si="7"/>
        <v/>
      </c>
      <c r="S508" s="6"/>
      <c r="T508" s="6"/>
      <c r="U508" s="168" t="str">
        <f t="shared" si="8"/>
        <v/>
      </c>
    </row>
    <row r="509">
      <c r="B509" s="154"/>
      <c r="C509" s="2"/>
      <c r="D509" s="2"/>
      <c r="E509" s="154"/>
      <c r="F509" s="155"/>
      <c r="G509" s="165">
        <v>504.0</v>
      </c>
      <c r="H509" s="6"/>
      <c r="I509" s="6"/>
      <c r="J509" s="88" t="str">
        <f t="shared" ref="J509:K509" si="1011">IF(B509="","",IF(LEFT(B509,FIND("_",B509,1)-1)="battle","",IF(LEFT(B509,FIND("_",B509,1)-1)="cup","",IF(LEFT(B509,FIND("_",B509,1)-1)="rate","",VALUE(LEFT(B509,FIND("_",B509,1)-1))))))</f>
        <v/>
      </c>
      <c r="K509" s="88" t="str">
        <f t="shared" si="1011"/>
        <v/>
      </c>
      <c r="L509" s="88" t="str">
        <f t="shared" ref="L509:M509" si="1012">IF(D509="","",IF(LEFT(D509,FIND("_",D509,1)-1)="battle","",IF(LEFT(D509,FIND("_",D509,1)-1)="cup","",VALUE(LEFT(D509,FIND("_",D509,1)-1)))))</f>
        <v/>
      </c>
      <c r="M509" s="88" t="str">
        <f t="shared" si="1012"/>
        <v/>
      </c>
      <c r="N509" s="6"/>
      <c r="O509" s="165" t="str">
        <f t="shared" si="5"/>
        <v/>
      </c>
      <c r="P509" s="4" t="str">
        <f t="shared" si="6"/>
        <v/>
      </c>
      <c r="Q509" s="6"/>
      <c r="R509" s="4" t="str">
        <f t="shared" si="7"/>
        <v/>
      </c>
      <c r="S509" s="6"/>
      <c r="T509" s="6"/>
      <c r="U509" s="168" t="str">
        <f t="shared" si="8"/>
        <v/>
      </c>
    </row>
    <row r="510">
      <c r="B510" s="154"/>
      <c r="C510" s="2"/>
      <c r="D510" s="2"/>
      <c r="E510" s="154"/>
      <c r="F510" s="155"/>
      <c r="G510" s="165">
        <v>505.0</v>
      </c>
      <c r="H510" s="6"/>
      <c r="I510" s="6"/>
      <c r="J510" s="88" t="str">
        <f t="shared" ref="J510:K510" si="1013">IF(B510="","",IF(LEFT(B510,FIND("_",B510,1)-1)="battle","",IF(LEFT(B510,FIND("_",B510,1)-1)="cup","",IF(LEFT(B510,FIND("_",B510,1)-1)="rate","",VALUE(LEFT(B510,FIND("_",B510,1)-1))))))</f>
        <v/>
      </c>
      <c r="K510" s="88" t="str">
        <f t="shared" si="1013"/>
        <v/>
      </c>
      <c r="L510" s="88" t="str">
        <f t="shared" ref="L510:M510" si="1014">IF(D510="","",IF(LEFT(D510,FIND("_",D510,1)-1)="battle","",IF(LEFT(D510,FIND("_",D510,1)-1)="cup","",VALUE(LEFT(D510,FIND("_",D510,1)-1)))))</f>
        <v/>
      </c>
      <c r="M510" s="88" t="str">
        <f t="shared" si="1014"/>
        <v/>
      </c>
      <c r="N510" s="6"/>
      <c r="O510" s="165" t="str">
        <f t="shared" si="5"/>
        <v/>
      </c>
      <c r="P510" s="4" t="str">
        <f t="shared" si="6"/>
        <v/>
      </c>
      <c r="Q510" s="6"/>
      <c r="R510" s="4" t="str">
        <f t="shared" si="7"/>
        <v/>
      </c>
      <c r="S510" s="6"/>
      <c r="T510" s="6"/>
      <c r="U510" s="168" t="str">
        <f t="shared" si="8"/>
        <v/>
      </c>
    </row>
    <row r="511">
      <c r="B511" s="154"/>
      <c r="C511" s="2"/>
      <c r="D511" s="2"/>
      <c r="E511" s="154"/>
      <c r="F511" s="155"/>
      <c r="G511" s="165">
        <v>506.0</v>
      </c>
      <c r="H511" s="6"/>
      <c r="I511" s="6"/>
      <c r="J511" s="88" t="str">
        <f t="shared" ref="J511:K511" si="1015">IF(B511="","",IF(LEFT(B511,FIND("_",B511,1)-1)="battle","",IF(LEFT(B511,FIND("_",B511,1)-1)="cup","",IF(LEFT(B511,FIND("_",B511,1)-1)="rate","",VALUE(LEFT(B511,FIND("_",B511,1)-1))))))</f>
        <v/>
      </c>
      <c r="K511" s="88" t="str">
        <f t="shared" si="1015"/>
        <v/>
      </c>
      <c r="L511" s="88" t="str">
        <f t="shared" ref="L511:M511" si="1016">IF(D511="","",IF(LEFT(D511,FIND("_",D511,1)-1)="battle","",IF(LEFT(D511,FIND("_",D511,1)-1)="cup","",VALUE(LEFT(D511,FIND("_",D511,1)-1)))))</f>
        <v/>
      </c>
      <c r="M511" s="88" t="str">
        <f t="shared" si="1016"/>
        <v/>
      </c>
      <c r="N511" s="6"/>
      <c r="O511" s="165" t="str">
        <f t="shared" si="5"/>
        <v/>
      </c>
      <c r="P511" s="4" t="str">
        <f t="shared" si="6"/>
        <v/>
      </c>
      <c r="Q511" s="6"/>
      <c r="R511" s="4" t="str">
        <f t="shared" si="7"/>
        <v/>
      </c>
      <c r="S511" s="6"/>
      <c r="T511" s="6"/>
      <c r="U511" s="168" t="str">
        <f t="shared" si="8"/>
        <v/>
      </c>
    </row>
    <row r="512">
      <c r="B512" s="154"/>
      <c r="C512" s="2"/>
      <c r="D512" s="2"/>
      <c r="E512" s="154"/>
      <c r="F512" s="155"/>
      <c r="G512" s="165">
        <v>507.0</v>
      </c>
      <c r="H512" s="6"/>
      <c r="I512" s="6"/>
      <c r="J512" s="88" t="str">
        <f t="shared" ref="J512:K512" si="1017">IF(B512="","",IF(LEFT(B512,FIND("_",B512,1)-1)="battle","",IF(LEFT(B512,FIND("_",B512,1)-1)="cup","",IF(LEFT(B512,FIND("_",B512,1)-1)="rate","",VALUE(LEFT(B512,FIND("_",B512,1)-1))))))</f>
        <v/>
      </c>
      <c r="K512" s="88" t="str">
        <f t="shared" si="1017"/>
        <v/>
      </c>
      <c r="L512" s="88" t="str">
        <f t="shared" ref="L512:M512" si="1018">IF(D512="","",IF(LEFT(D512,FIND("_",D512,1)-1)="battle","",IF(LEFT(D512,FIND("_",D512,1)-1)="cup","",VALUE(LEFT(D512,FIND("_",D512,1)-1)))))</f>
        <v/>
      </c>
      <c r="M512" s="88" t="str">
        <f t="shared" si="1018"/>
        <v/>
      </c>
      <c r="N512" s="6"/>
      <c r="O512" s="165" t="str">
        <f t="shared" si="5"/>
        <v/>
      </c>
      <c r="P512" s="4" t="str">
        <f t="shared" si="6"/>
        <v/>
      </c>
      <c r="Q512" s="6"/>
      <c r="R512" s="4" t="str">
        <f t="shared" si="7"/>
        <v/>
      </c>
      <c r="S512" s="6"/>
      <c r="T512" s="6"/>
      <c r="U512" s="168" t="str">
        <f t="shared" si="8"/>
        <v/>
      </c>
    </row>
    <row r="513">
      <c r="B513" s="154"/>
      <c r="C513" s="2"/>
      <c r="D513" s="2"/>
      <c r="E513" s="154"/>
      <c r="F513" s="155"/>
      <c r="G513" s="165">
        <v>508.0</v>
      </c>
      <c r="H513" s="6"/>
      <c r="I513" s="6"/>
      <c r="J513" s="88" t="str">
        <f t="shared" ref="J513:K513" si="1019">IF(B513="","",IF(LEFT(B513,FIND("_",B513,1)-1)="battle","",IF(LEFT(B513,FIND("_",B513,1)-1)="cup","",IF(LEFT(B513,FIND("_",B513,1)-1)="rate","",VALUE(LEFT(B513,FIND("_",B513,1)-1))))))</f>
        <v/>
      </c>
      <c r="K513" s="88" t="str">
        <f t="shared" si="1019"/>
        <v/>
      </c>
      <c r="L513" s="88" t="str">
        <f t="shared" ref="L513:M513" si="1020">IF(D513="","",IF(LEFT(D513,FIND("_",D513,1)-1)="battle","",IF(LEFT(D513,FIND("_",D513,1)-1)="cup","",VALUE(LEFT(D513,FIND("_",D513,1)-1)))))</f>
        <v/>
      </c>
      <c r="M513" s="88" t="str">
        <f t="shared" si="1020"/>
        <v/>
      </c>
      <c r="N513" s="6"/>
      <c r="O513" s="165" t="str">
        <f t="shared" si="5"/>
        <v/>
      </c>
      <c r="P513" s="4" t="str">
        <f t="shared" si="6"/>
        <v/>
      </c>
      <c r="Q513" s="6"/>
      <c r="R513" s="4" t="str">
        <f t="shared" si="7"/>
        <v/>
      </c>
      <c r="S513" s="6"/>
      <c r="T513" s="6"/>
      <c r="U513" s="168" t="str">
        <f t="shared" si="8"/>
        <v/>
      </c>
    </row>
    <row r="514">
      <c r="B514" s="154"/>
      <c r="C514" s="2"/>
      <c r="D514" s="2"/>
      <c r="E514" s="154"/>
      <c r="F514" s="155"/>
      <c r="G514" s="165">
        <v>509.0</v>
      </c>
      <c r="H514" s="6"/>
      <c r="I514" s="6"/>
      <c r="J514" s="88" t="str">
        <f t="shared" ref="J514:K514" si="1021">IF(B514="","",IF(LEFT(B514,FIND("_",B514,1)-1)="battle","",IF(LEFT(B514,FIND("_",B514,1)-1)="cup","",IF(LEFT(B514,FIND("_",B514,1)-1)="rate","",VALUE(LEFT(B514,FIND("_",B514,1)-1))))))</f>
        <v/>
      </c>
      <c r="K514" s="88" t="str">
        <f t="shared" si="1021"/>
        <v/>
      </c>
      <c r="L514" s="88" t="str">
        <f t="shared" ref="L514:M514" si="1022">IF(D514="","",IF(LEFT(D514,FIND("_",D514,1)-1)="battle","",IF(LEFT(D514,FIND("_",D514,1)-1)="cup","",VALUE(LEFT(D514,FIND("_",D514,1)-1)))))</f>
        <v/>
      </c>
      <c r="M514" s="88" t="str">
        <f t="shared" si="1022"/>
        <v/>
      </c>
      <c r="N514" s="6"/>
      <c r="O514" s="165" t="str">
        <f t="shared" si="5"/>
        <v/>
      </c>
      <c r="P514" s="4" t="str">
        <f t="shared" si="6"/>
        <v/>
      </c>
      <c r="Q514" s="6"/>
      <c r="R514" s="4" t="str">
        <f t="shared" si="7"/>
        <v/>
      </c>
      <c r="S514" s="6"/>
      <c r="T514" s="6"/>
      <c r="U514" s="168" t="str">
        <f t="shared" si="8"/>
        <v/>
      </c>
    </row>
    <row r="515">
      <c r="B515" s="154"/>
      <c r="C515" s="2"/>
      <c r="D515" s="2"/>
      <c r="E515" s="154"/>
      <c r="F515" s="155"/>
      <c r="G515" s="165">
        <v>510.0</v>
      </c>
      <c r="H515" s="6"/>
      <c r="I515" s="6"/>
      <c r="J515" s="88" t="str">
        <f t="shared" ref="J515:K515" si="1023">IF(B515="","",IF(LEFT(B515,FIND("_",B515,1)-1)="battle","",IF(LEFT(B515,FIND("_",B515,1)-1)="cup","",IF(LEFT(B515,FIND("_",B515,1)-1)="rate","",VALUE(LEFT(B515,FIND("_",B515,1)-1))))))</f>
        <v/>
      </c>
      <c r="K515" s="88" t="str">
        <f t="shared" si="1023"/>
        <v/>
      </c>
      <c r="L515" s="88" t="str">
        <f t="shared" ref="L515:M515" si="1024">IF(D515="","",IF(LEFT(D515,FIND("_",D515,1)-1)="battle","",IF(LEFT(D515,FIND("_",D515,1)-1)="cup","",VALUE(LEFT(D515,FIND("_",D515,1)-1)))))</f>
        <v/>
      </c>
      <c r="M515" s="88" t="str">
        <f t="shared" si="1024"/>
        <v/>
      </c>
      <c r="N515" s="6"/>
      <c r="O515" s="165" t="str">
        <f t="shared" si="5"/>
        <v/>
      </c>
      <c r="P515" s="4" t="str">
        <f t="shared" si="6"/>
        <v/>
      </c>
      <c r="Q515" s="6"/>
      <c r="R515" s="4" t="str">
        <f t="shared" si="7"/>
        <v/>
      </c>
      <c r="S515" s="6"/>
      <c r="T515" s="6"/>
      <c r="U515" s="168" t="str">
        <f t="shared" si="8"/>
        <v/>
      </c>
    </row>
    <row r="516">
      <c r="B516" s="154"/>
      <c r="C516" s="2"/>
      <c r="D516" s="2"/>
      <c r="E516" s="154"/>
      <c r="F516" s="155"/>
      <c r="G516" s="165">
        <v>511.0</v>
      </c>
      <c r="H516" s="6"/>
      <c r="I516" s="6"/>
      <c r="J516" s="88" t="str">
        <f t="shared" ref="J516:K516" si="1025">IF(B516="","",IF(LEFT(B516,FIND("_",B516,1)-1)="battle","",IF(LEFT(B516,FIND("_",B516,1)-1)="cup","",IF(LEFT(B516,FIND("_",B516,1)-1)="rate","",VALUE(LEFT(B516,FIND("_",B516,1)-1))))))</f>
        <v/>
      </c>
      <c r="K516" s="88" t="str">
        <f t="shared" si="1025"/>
        <v/>
      </c>
      <c r="L516" s="88" t="str">
        <f t="shared" ref="L516:M516" si="1026">IF(D516="","",IF(LEFT(D516,FIND("_",D516,1)-1)="battle","",IF(LEFT(D516,FIND("_",D516,1)-1)="cup","",VALUE(LEFT(D516,FIND("_",D516,1)-1)))))</f>
        <v/>
      </c>
      <c r="M516" s="88" t="str">
        <f t="shared" si="1026"/>
        <v/>
      </c>
      <c r="N516" s="6"/>
      <c r="O516" s="165" t="str">
        <f t="shared" si="5"/>
        <v/>
      </c>
      <c r="P516" s="4" t="str">
        <f t="shared" si="6"/>
        <v/>
      </c>
      <c r="Q516" s="6"/>
      <c r="R516" s="4" t="str">
        <f t="shared" si="7"/>
        <v/>
      </c>
      <c r="S516" s="6"/>
      <c r="T516" s="6"/>
      <c r="U516" s="168" t="str">
        <f t="shared" si="8"/>
        <v/>
      </c>
    </row>
    <row r="517">
      <c r="B517" s="154"/>
      <c r="C517" s="2"/>
      <c r="D517" s="2"/>
      <c r="E517" s="154"/>
      <c r="F517" s="155"/>
      <c r="G517" s="165">
        <v>512.0</v>
      </c>
      <c r="H517" s="6"/>
      <c r="I517" s="6"/>
      <c r="J517" s="88" t="str">
        <f t="shared" ref="J517:K517" si="1027">IF(B517="","",IF(LEFT(B517,FIND("_",B517,1)-1)="battle","",IF(LEFT(B517,FIND("_",B517,1)-1)="cup","",IF(LEFT(B517,FIND("_",B517,1)-1)="rate","",VALUE(LEFT(B517,FIND("_",B517,1)-1))))))</f>
        <v/>
      </c>
      <c r="K517" s="88" t="str">
        <f t="shared" si="1027"/>
        <v/>
      </c>
      <c r="L517" s="88" t="str">
        <f t="shared" ref="L517:M517" si="1028">IF(D517="","",IF(LEFT(D517,FIND("_",D517,1)-1)="battle","",IF(LEFT(D517,FIND("_",D517,1)-1)="cup","",VALUE(LEFT(D517,FIND("_",D517,1)-1)))))</f>
        <v/>
      </c>
      <c r="M517" s="88" t="str">
        <f t="shared" si="1028"/>
        <v/>
      </c>
      <c r="N517" s="6"/>
      <c r="O517" s="165" t="str">
        <f t="shared" si="5"/>
        <v/>
      </c>
      <c r="P517" s="4" t="str">
        <f t="shared" si="6"/>
        <v/>
      </c>
      <c r="Q517" s="6"/>
      <c r="R517" s="4" t="str">
        <f t="shared" si="7"/>
        <v/>
      </c>
      <c r="S517" s="6"/>
      <c r="T517" s="6"/>
      <c r="U517" s="168" t="str">
        <f t="shared" si="8"/>
        <v/>
      </c>
    </row>
    <row r="518">
      <c r="B518" s="154"/>
      <c r="C518" s="2"/>
      <c r="D518" s="2"/>
      <c r="E518" s="154"/>
      <c r="F518" s="155"/>
      <c r="G518" s="165">
        <v>513.0</v>
      </c>
      <c r="H518" s="6"/>
      <c r="I518" s="6"/>
      <c r="J518" s="88" t="str">
        <f t="shared" ref="J518:K518" si="1029">IF(B518="","",IF(LEFT(B518,FIND("_",B518,1)-1)="battle","",IF(LEFT(B518,FIND("_",B518,1)-1)="cup","",IF(LEFT(B518,FIND("_",B518,1)-1)="rate","",VALUE(LEFT(B518,FIND("_",B518,1)-1))))))</f>
        <v/>
      </c>
      <c r="K518" s="88" t="str">
        <f t="shared" si="1029"/>
        <v/>
      </c>
      <c r="L518" s="88" t="str">
        <f t="shared" ref="L518:M518" si="1030">IF(D518="","",IF(LEFT(D518,FIND("_",D518,1)-1)="battle","",IF(LEFT(D518,FIND("_",D518,1)-1)="cup","",VALUE(LEFT(D518,FIND("_",D518,1)-1)))))</f>
        <v/>
      </c>
      <c r="M518" s="88" t="str">
        <f t="shared" si="1030"/>
        <v/>
      </c>
      <c r="N518" s="6"/>
      <c r="O518" s="165" t="str">
        <f t="shared" si="5"/>
        <v/>
      </c>
      <c r="P518" s="4" t="str">
        <f t="shared" si="6"/>
        <v/>
      </c>
      <c r="Q518" s="6"/>
      <c r="R518" s="4" t="str">
        <f t="shared" si="7"/>
        <v/>
      </c>
      <c r="S518" s="6"/>
      <c r="T518" s="6"/>
      <c r="U518" s="168" t="str">
        <f t="shared" si="8"/>
        <v/>
      </c>
    </row>
    <row r="519">
      <c r="B519" s="154"/>
      <c r="C519" s="2"/>
      <c r="D519" s="2"/>
      <c r="E519" s="154"/>
      <c r="F519" s="155"/>
      <c r="G519" s="165">
        <v>514.0</v>
      </c>
      <c r="H519" s="6"/>
      <c r="I519" s="6"/>
      <c r="J519" s="88" t="str">
        <f t="shared" ref="J519:K519" si="1031">IF(B519="","",IF(LEFT(B519,FIND("_",B519,1)-1)="battle","",IF(LEFT(B519,FIND("_",B519,1)-1)="cup","",IF(LEFT(B519,FIND("_",B519,1)-1)="rate","",VALUE(LEFT(B519,FIND("_",B519,1)-1))))))</f>
        <v/>
      </c>
      <c r="K519" s="88" t="str">
        <f t="shared" si="1031"/>
        <v/>
      </c>
      <c r="L519" s="88" t="str">
        <f t="shared" ref="L519:M519" si="1032">IF(D519="","",IF(LEFT(D519,FIND("_",D519,1)-1)="battle","",IF(LEFT(D519,FIND("_",D519,1)-1)="cup","",VALUE(LEFT(D519,FIND("_",D519,1)-1)))))</f>
        <v/>
      </c>
      <c r="M519" s="88" t="str">
        <f t="shared" si="1032"/>
        <v/>
      </c>
      <c r="N519" s="6"/>
      <c r="O519" s="165" t="str">
        <f t="shared" si="5"/>
        <v/>
      </c>
      <c r="P519" s="4" t="str">
        <f t="shared" si="6"/>
        <v/>
      </c>
      <c r="Q519" s="6"/>
      <c r="R519" s="4" t="str">
        <f t="shared" si="7"/>
        <v/>
      </c>
      <c r="S519" s="6"/>
      <c r="T519" s="6"/>
      <c r="U519" s="168" t="str">
        <f t="shared" si="8"/>
        <v/>
      </c>
    </row>
    <row r="520">
      <c r="B520" s="154"/>
      <c r="C520" s="2"/>
      <c r="D520" s="2"/>
      <c r="E520" s="154"/>
      <c r="F520" s="155"/>
      <c r="G520" s="165">
        <v>515.0</v>
      </c>
      <c r="H520" s="6"/>
      <c r="I520" s="6"/>
      <c r="J520" s="88" t="str">
        <f t="shared" ref="J520:K520" si="1033">IF(B520="","",IF(LEFT(B520,FIND("_",B520,1)-1)="battle","",IF(LEFT(B520,FIND("_",B520,1)-1)="cup","",IF(LEFT(B520,FIND("_",B520,1)-1)="rate","",VALUE(LEFT(B520,FIND("_",B520,1)-1))))))</f>
        <v/>
      </c>
      <c r="K520" s="88" t="str">
        <f t="shared" si="1033"/>
        <v/>
      </c>
      <c r="L520" s="88" t="str">
        <f t="shared" ref="L520:M520" si="1034">IF(D520="","",IF(LEFT(D520,FIND("_",D520,1)-1)="battle","",IF(LEFT(D520,FIND("_",D520,1)-1)="cup","",VALUE(LEFT(D520,FIND("_",D520,1)-1)))))</f>
        <v/>
      </c>
      <c r="M520" s="88" t="str">
        <f t="shared" si="1034"/>
        <v/>
      </c>
      <c r="N520" s="6"/>
      <c r="O520" s="165" t="str">
        <f t="shared" si="5"/>
        <v/>
      </c>
      <c r="P520" s="4" t="str">
        <f t="shared" si="6"/>
        <v/>
      </c>
      <c r="Q520" s="6"/>
      <c r="R520" s="4" t="str">
        <f t="shared" si="7"/>
        <v/>
      </c>
      <c r="S520" s="6"/>
      <c r="T520" s="6"/>
      <c r="U520" s="168" t="str">
        <f t="shared" si="8"/>
        <v/>
      </c>
    </row>
    <row r="521">
      <c r="B521" s="154"/>
      <c r="C521" s="2"/>
      <c r="D521" s="2"/>
      <c r="E521" s="154"/>
      <c r="F521" s="155"/>
      <c r="G521" s="165">
        <v>516.0</v>
      </c>
      <c r="H521" s="6"/>
      <c r="I521" s="6"/>
      <c r="J521" s="88" t="str">
        <f t="shared" ref="J521:K521" si="1035">IF(B521="","",IF(LEFT(B521,FIND("_",B521,1)-1)="battle","",IF(LEFT(B521,FIND("_",B521,1)-1)="cup","",IF(LEFT(B521,FIND("_",B521,1)-1)="rate","",VALUE(LEFT(B521,FIND("_",B521,1)-1))))))</f>
        <v/>
      </c>
      <c r="K521" s="88" t="str">
        <f t="shared" si="1035"/>
        <v/>
      </c>
      <c r="L521" s="88" t="str">
        <f t="shared" ref="L521:M521" si="1036">IF(D521="","",IF(LEFT(D521,FIND("_",D521,1)-1)="battle","",IF(LEFT(D521,FIND("_",D521,1)-1)="cup","",VALUE(LEFT(D521,FIND("_",D521,1)-1)))))</f>
        <v/>
      </c>
      <c r="M521" s="88" t="str">
        <f t="shared" si="1036"/>
        <v/>
      </c>
      <c r="N521" s="6"/>
      <c r="O521" s="165" t="str">
        <f t="shared" si="5"/>
        <v/>
      </c>
      <c r="P521" s="4" t="str">
        <f t="shared" si="6"/>
        <v/>
      </c>
      <c r="Q521" s="6"/>
      <c r="R521" s="4" t="str">
        <f t="shared" si="7"/>
        <v/>
      </c>
      <c r="S521" s="6"/>
      <c r="T521" s="6"/>
      <c r="U521" s="168" t="str">
        <f t="shared" si="8"/>
        <v/>
      </c>
    </row>
    <row r="522">
      <c r="B522" s="154"/>
      <c r="C522" s="2"/>
      <c r="D522" s="2"/>
      <c r="E522" s="154"/>
      <c r="F522" s="155"/>
      <c r="G522" s="165">
        <v>517.0</v>
      </c>
      <c r="H522" s="6"/>
      <c r="I522" s="6"/>
      <c r="J522" s="88" t="str">
        <f t="shared" ref="J522:K522" si="1037">IF(B522="","",IF(LEFT(B522,FIND("_",B522,1)-1)="battle","",IF(LEFT(B522,FIND("_",B522,1)-1)="cup","",IF(LEFT(B522,FIND("_",B522,1)-1)="rate","",VALUE(LEFT(B522,FIND("_",B522,1)-1))))))</f>
        <v/>
      </c>
      <c r="K522" s="88" t="str">
        <f t="shared" si="1037"/>
        <v/>
      </c>
      <c r="L522" s="88" t="str">
        <f t="shared" ref="L522:M522" si="1038">IF(D522="","",IF(LEFT(D522,FIND("_",D522,1)-1)="battle","",IF(LEFT(D522,FIND("_",D522,1)-1)="cup","",VALUE(LEFT(D522,FIND("_",D522,1)-1)))))</f>
        <v/>
      </c>
      <c r="M522" s="88" t="str">
        <f t="shared" si="1038"/>
        <v/>
      </c>
      <c r="N522" s="6"/>
      <c r="O522" s="165" t="str">
        <f t="shared" si="5"/>
        <v/>
      </c>
      <c r="P522" s="4" t="str">
        <f t="shared" si="6"/>
        <v/>
      </c>
      <c r="Q522" s="6"/>
      <c r="R522" s="4" t="str">
        <f t="shared" si="7"/>
        <v/>
      </c>
      <c r="S522" s="6"/>
      <c r="T522" s="6"/>
      <c r="U522" s="168" t="str">
        <f t="shared" si="8"/>
        <v/>
      </c>
    </row>
    <row r="523">
      <c r="B523" s="154"/>
      <c r="C523" s="2"/>
      <c r="D523" s="2"/>
      <c r="E523" s="154"/>
      <c r="F523" s="155"/>
      <c r="G523" s="165">
        <v>518.0</v>
      </c>
      <c r="H523" s="6"/>
      <c r="I523" s="6"/>
      <c r="J523" s="88" t="str">
        <f t="shared" ref="J523:K523" si="1039">IF(B523="","",IF(LEFT(B523,FIND("_",B523,1)-1)="battle","",IF(LEFT(B523,FIND("_",B523,1)-1)="cup","",IF(LEFT(B523,FIND("_",B523,1)-1)="rate","",VALUE(LEFT(B523,FIND("_",B523,1)-1))))))</f>
        <v/>
      </c>
      <c r="K523" s="88" t="str">
        <f t="shared" si="1039"/>
        <v/>
      </c>
      <c r="L523" s="88" t="str">
        <f t="shared" ref="L523:M523" si="1040">IF(D523="","",IF(LEFT(D523,FIND("_",D523,1)-1)="battle","",IF(LEFT(D523,FIND("_",D523,1)-1)="cup","",VALUE(LEFT(D523,FIND("_",D523,1)-1)))))</f>
        <v/>
      </c>
      <c r="M523" s="88" t="str">
        <f t="shared" si="1040"/>
        <v/>
      </c>
      <c r="N523" s="6"/>
      <c r="O523" s="165" t="str">
        <f t="shared" si="5"/>
        <v/>
      </c>
      <c r="P523" s="4" t="str">
        <f t="shared" si="6"/>
        <v/>
      </c>
      <c r="Q523" s="6"/>
      <c r="R523" s="4" t="str">
        <f t="shared" si="7"/>
        <v/>
      </c>
      <c r="S523" s="6"/>
      <c r="T523" s="6"/>
      <c r="U523" s="168" t="str">
        <f t="shared" si="8"/>
        <v/>
      </c>
    </row>
    <row r="524">
      <c r="B524" s="154"/>
      <c r="C524" s="2"/>
      <c r="D524" s="2"/>
      <c r="E524" s="154"/>
      <c r="F524" s="155"/>
      <c r="G524" s="165">
        <v>519.0</v>
      </c>
      <c r="H524" s="6"/>
      <c r="I524" s="6"/>
      <c r="J524" s="88" t="str">
        <f t="shared" ref="J524:K524" si="1041">IF(B524="","",IF(LEFT(B524,FIND("_",B524,1)-1)="battle","",IF(LEFT(B524,FIND("_",B524,1)-1)="cup","",IF(LEFT(B524,FIND("_",B524,1)-1)="rate","",VALUE(LEFT(B524,FIND("_",B524,1)-1))))))</f>
        <v/>
      </c>
      <c r="K524" s="88" t="str">
        <f t="shared" si="1041"/>
        <v/>
      </c>
      <c r="L524" s="88" t="str">
        <f t="shared" ref="L524:M524" si="1042">IF(D524="","",IF(LEFT(D524,FIND("_",D524,1)-1)="battle","",IF(LEFT(D524,FIND("_",D524,1)-1)="cup","",VALUE(LEFT(D524,FIND("_",D524,1)-1)))))</f>
        <v/>
      </c>
      <c r="M524" s="88" t="str">
        <f t="shared" si="1042"/>
        <v/>
      </c>
      <c r="N524" s="6"/>
      <c r="O524" s="165" t="str">
        <f t="shared" si="5"/>
        <v/>
      </c>
      <c r="P524" s="4" t="str">
        <f t="shared" si="6"/>
        <v/>
      </c>
      <c r="Q524" s="6"/>
      <c r="R524" s="4" t="str">
        <f t="shared" si="7"/>
        <v/>
      </c>
      <c r="S524" s="6"/>
      <c r="T524" s="6"/>
      <c r="U524" s="168" t="str">
        <f t="shared" si="8"/>
        <v/>
      </c>
    </row>
    <row r="525">
      <c r="B525" s="154"/>
      <c r="C525" s="2"/>
      <c r="D525" s="2"/>
      <c r="E525" s="154"/>
      <c r="F525" s="155"/>
      <c r="G525" s="165">
        <v>520.0</v>
      </c>
      <c r="H525" s="6"/>
      <c r="I525" s="6"/>
      <c r="J525" s="88" t="str">
        <f t="shared" ref="J525:K525" si="1043">IF(B525="","",IF(LEFT(B525,FIND("_",B525,1)-1)="battle","",IF(LEFT(B525,FIND("_",B525,1)-1)="cup","",IF(LEFT(B525,FIND("_",B525,1)-1)="rate","",VALUE(LEFT(B525,FIND("_",B525,1)-1))))))</f>
        <v/>
      </c>
      <c r="K525" s="88" t="str">
        <f t="shared" si="1043"/>
        <v/>
      </c>
      <c r="L525" s="88" t="str">
        <f t="shared" ref="L525:M525" si="1044">IF(D525="","",IF(LEFT(D525,FIND("_",D525,1)-1)="battle","",IF(LEFT(D525,FIND("_",D525,1)-1)="cup","",VALUE(LEFT(D525,FIND("_",D525,1)-1)))))</f>
        <v/>
      </c>
      <c r="M525" s="88" t="str">
        <f t="shared" si="1044"/>
        <v/>
      </c>
      <c r="N525" s="6"/>
      <c r="O525" s="165" t="str">
        <f t="shared" si="5"/>
        <v/>
      </c>
      <c r="P525" s="4" t="str">
        <f t="shared" si="6"/>
        <v/>
      </c>
      <c r="Q525" s="6"/>
      <c r="R525" s="4" t="str">
        <f t="shared" si="7"/>
        <v/>
      </c>
      <c r="S525" s="6"/>
      <c r="T525" s="6"/>
      <c r="U525" s="168" t="str">
        <f t="shared" si="8"/>
        <v/>
      </c>
    </row>
    <row r="526">
      <c r="B526" s="154"/>
      <c r="C526" s="2"/>
      <c r="D526" s="2"/>
      <c r="E526" s="154"/>
      <c r="F526" s="155"/>
      <c r="G526" s="165">
        <v>521.0</v>
      </c>
      <c r="H526" s="6"/>
      <c r="I526" s="6"/>
      <c r="J526" s="88" t="str">
        <f t="shared" ref="J526:K526" si="1045">IF(B526="","",IF(LEFT(B526,FIND("_",B526,1)-1)="battle","",IF(LEFT(B526,FIND("_",B526,1)-1)="cup","",IF(LEFT(B526,FIND("_",B526,1)-1)="rate","",VALUE(LEFT(B526,FIND("_",B526,1)-1))))))</f>
        <v/>
      </c>
      <c r="K526" s="88" t="str">
        <f t="shared" si="1045"/>
        <v/>
      </c>
      <c r="L526" s="88" t="str">
        <f t="shared" ref="L526:M526" si="1046">IF(D526="","",IF(LEFT(D526,FIND("_",D526,1)-1)="battle","",IF(LEFT(D526,FIND("_",D526,1)-1)="cup","",VALUE(LEFT(D526,FIND("_",D526,1)-1)))))</f>
        <v/>
      </c>
      <c r="M526" s="88" t="str">
        <f t="shared" si="1046"/>
        <v/>
      </c>
      <c r="N526" s="6"/>
      <c r="O526" s="165" t="str">
        <f t="shared" si="5"/>
        <v/>
      </c>
      <c r="P526" s="4" t="str">
        <f t="shared" si="6"/>
        <v/>
      </c>
      <c r="Q526" s="6"/>
      <c r="R526" s="4" t="str">
        <f t="shared" si="7"/>
        <v/>
      </c>
      <c r="S526" s="6"/>
      <c r="T526" s="6"/>
      <c r="U526" s="168" t="str">
        <f t="shared" si="8"/>
        <v/>
      </c>
    </row>
    <row r="527">
      <c r="B527" s="154"/>
      <c r="C527" s="2"/>
      <c r="D527" s="2"/>
      <c r="E527" s="154"/>
      <c r="F527" s="155"/>
      <c r="G527" s="165">
        <v>522.0</v>
      </c>
      <c r="H527" s="6"/>
      <c r="I527" s="6"/>
      <c r="J527" s="88" t="str">
        <f t="shared" ref="J527:K527" si="1047">IF(B527="","",IF(LEFT(B527,FIND("_",B527,1)-1)="battle","",IF(LEFT(B527,FIND("_",B527,1)-1)="cup","",IF(LEFT(B527,FIND("_",B527,1)-1)="rate","",VALUE(LEFT(B527,FIND("_",B527,1)-1))))))</f>
        <v/>
      </c>
      <c r="K527" s="88" t="str">
        <f t="shared" si="1047"/>
        <v/>
      </c>
      <c r="L527" s="88" t="str">
        <f t="shared" ref="L527:M527" si="1048">IF(D527="","",IF(LEFT(D527,FIND("_",D527,1)-1)="battle","",IF(LEFT(D527,FIND("_",D527,1)-1)="cup","",VALUE(LEFT(D527,FIND("_",D527,1)-1)))))</f>
        <v/>
      </c>
      <c r="M527" s="88" t="str">
        <f t="shared" si="1048"/>
        <v/>
      </c>
      <c r="N527" s="6"/>
      <c r="O527" s="165" t="str">
        <f t="shared" si="5"/>
        <v/>
      </c>
      <c r="P527" s="4" t="str">
        <f t="shared" si="6"/>
        <v/>
      </c>
      <c r="Q527" s="6"/>
      <c r="R527" s="4" t="str">
        <f t="shared" si="7"/>
        <v/>
      </c>
      <c r="S527" s="6"/>
      <c r="T527" s="6"/>
      <c r="U527" s="168" t="str">
        <f t="shared" si="8"/>
        <v/>
      </c>
    </row>
    <row r="528">
      <c r="B528" s="154"/>
      <c r="C528" s="2"/>
      <c r="D528" s="2"/>
      <c r="E528" s="154"/>
      <c r="F528" s="155"/>
      <c r="G528" s="165">
        <v>523.0</v>
      </c>
      <c r="H528" s="6"/>
      <c r="I528" s="6"/>
      <c r="J528" s="88" t="str">
        <f t="shared" ref="J528:K528" si="1049">IF(B528="","",IF(LEFT(B528,FIND("_",B528,1)-1)="battle","",IF(LEFT(B528,FIND("_",B528,1)-1)="cup","",IF(LEFT(B528,FIND("_",B528,1)-1)="rate","",VALUE(LEFT(B528,FIND("_",B528,1)-1))))))</f>
        <v/>
      </c>
      <c r="K528" s="88" t="str">
        <f t="shared" si="1049"/>
        <v/>
      </c>
      <c r="L528" s="88" t="str">
        <f t="shared" ref="L528:M528" si="1050">IF(D528="","",IF(LEFT(D528,FIND("_",D528,1)-1)="battle","",IF(LEFT(D528,FIND("_",D528,1)-1)="cup","",VALUE(LEFT(D528,FIND("_",D528,1)-1)))))</f>
        <v/>
      </c>
      <c r="M528" s="88" t="str">
        <f t="shared" si="1050"/>
        <v/>
      </c>
      <c r="N528" s="6"/>
      <c r="O528" s="165" t="str">
        <f t="shared" si="5"/>
        <v/>
      </c>
      <c r="P528" s="4" t="str">
        <f t="shared" si="6"/>
        <v/>
      </c>
      <c r="Q528" s="6"/>
      <c r="R528" s="4" t="str">
        <f t="shared" si="7"/>
        <v/>
      </c>
      <c r="S528" s="6"/>
      <c r="T528" s="6"/>
      <c r="U528" s="168" t="str">
        <f t="shared" si="8"/>
        <v/>
      </c>
    </row>
    <row r="529">
      <c r="B529" s="154"/>
      <c r="C529" s="2"/>
      <c r="D529" s="2"/>
      <c r="E529" s="154"/>
      <c r="F529" s="155"/>
      <c r="G529" s="165">
        <v>524.0</v>
      </c>
      <c r="H529" s="6"/>
      <c r="I529" s="6"/>
      <c r="J529" s="88" t="str">
        <f t="shared" ref="J529:K529" si="1051">IF(B529="","",IF(LEFT(B529,FIND("_",B529,1)-1)="battle","",IF(LEFT(B529,FIND("_",B529,1)-1)="cup","",IF(LEFT(B529,FIND("_",B529,1)-1)="rate","",VALUE(LEFT(B529,FIND("_",B529,1)-1))))))</f>
        <v/>
      </c>
      <c r="K529" s="88" t="str">
        <f t="shared" si="1051"/>
        <v/>
      </c>
      <c r="L529" s="88" t="str">
        <f t="shared" ref="L529:M529" si="1052">IF(D529="","",IF(LEFT(D529,FIND("_",D529,1)-1)="battle","",IF(LEFT(D529,FIND("_",D529,1)-1)="cup","",VALUE(LEFT(D529,FIND("_",D529,1)-1)))))</f>
        <v/>
      </c>
      <c r="M529" s="88" t="str">
        <f t="shared" si="1052"/>
        <v/>
      </c>
      <c r="N529" s="6"/>
      <c r="O529" s="165" t="str">
        <f t="shared" si="5"/>
        <v/>
      </c>
      <c r="P529" s="4" t="str">
        <f t="shared" si="6"/>
        <v/>
      </c>
      <c r="Q529" s="6"/>
      <c r="R529" s="4" t="str">
        <f t="shared" si="7"/>
        <v/>
      </c>
      <c r="S529" s="6"/>
      <c r="T529" s="6"/>
      <c r="U529" s="168" t="str">
        <f t="shared" si="8"/>
        <v/>
      </c>
    </row>
    <row r="530">
      <c r="B530" s="154"/>
      <c r="C530" s="2"/>
      <c r="D530" s="2"/>
      <c r="E530" s="154"/>
      <c r="F530" s="155"/>
      <c r="G530" s="165">
        <v>525.0</v>
      </c>
      <c r="H530" s="6"/>
      <c r="I530" s="6"/>
      <c r="J530" s="88" t="str">
        <f t="shared" ref="J530:K530" si="1053">IF(B530="","",IF(LEFT(B530,FIND("_",B530,1)-1)="battle","",IF(LEFT(B530,FIND("_",B530,1)-1)="cup","",IF(LEFT(B530,FIND("_",B530,1)-1)="rate","",VALUE(LEFT(B530,FIND("_",B530,1)-1))))))</f>
        <v/>
      </c>
      <c r="K530" s="88" t="str">
        <f t="shared" si="1053"/>
        <v/>
      </c>
      <c r="L530" s="88" t="str">
        <f t="shared" ref="L530:M530" si="1054">IF(D530="","",IF(LEFT(D530,FIND("_",D530,1)-1)="battle","",IF(LEFT(D530,FIND("_",D530,1)-1)="cup","",VALUE(LEFT(D530,FIND("_",D530,1)-1)))))</f>
        <v/>
      </c>
      <c r="M530" s="88" t="str">
        <f t="shared" si="1054"/>
        <v/>
      </c>
      <c r="N530" s="6"/>
      <c r="O530" s="165" t="str">
        <f t="shared" si="5"/>
        <v/>
      </c>
      <c r="P530" s="4" t="str">
        <f t="shared" si="6"/>
        <v/>
      </c>
      <c r="Q530" s="6"/>
      <c r="R530" s="4" t="str">
        <f t="shared" si="7"/>
        <v/>
      </c>
      <c r="S530" s="6"/>
      <c r="T530" s="6"/>
      <c r="U530" s="168" t="str">
        <f t="shared" si="8"/>
        <v/>
      </c>
    </row>
    <row r="531">
      <c r="B531" s="154"/>
      <c r="C531" s="2"/>
      <c r="D531" s="2"/>
      <c r="E531" s="154"/>
      <c r="F531" s="155"/>
      <c r="G531" s="165">
        <v>526.0</v>
      </c>
      <c r="H531" s="6"/>
      <c r="I531" s="6"/>
      <c r="J531" s="88" t="str">
        <f t="shared" ref="J531:K531" si="1055">IF(B531="","",IF(LEFT(B531,FIND("_",B531,1)-1)="battle","",IF(LEFT(B531,FIND("_",B531,1)-1)="cup","",IF(LEFT(B531,FIND("_",B531,1)-1)="rate","",VALUE(LEFT(B531,FIND("_",B531,1)-1))))))</f>
        <v/>
      </c>
      <c r="K531" s="88" t="str">
        <f t="shared" si="1055"/>
        <v/>
      </c>
      <c r="L531" s="88" t="str">
        <f t="shared" ref="L531:M531" si="1056">IF(D531="","",IF(LEFT(D531,FIND("_",D531,1)-1)="battle","",IF(LEFT(D531,FIND("_",D531,1)-1)="cup","",VALUE(LEFT(D531,FIND("_",D531,1)-1)))))</f>
        <v/>
      </c>
      <c r="M531" s="88" t="str">
        <f t="shared" si="1056"/>
        <v/>
      </c>
      <c r="N531" s="6"/>
      <c r="O531" s="165" t="str">
        <f t="shared" si="5"/>
        <v/>
      </c>
      <c r="P531" s="4" t="str">
        <f t="shared" si="6"/>
        <v/>
      </c>
      <c r="Q531" s="6"/>
      <c r="R531" s="4" t="str">
        <f t="shared" si="7"/>
        <v/>
      </c>
      <c r="S531" s="6"/>
      <c r="T531" s="6"/>
      <c r="U531" s="168" t="str">
        <f t="shared" si="8"/>
        <v/>
      </c>
    </row>
    <row r="532">
      <c r="B532" s="154"/>
      <c r="C532" s="2"/>
      <c r="D532" s="2"/>
      <c r="E532" s="154"/>
      <c r="F532" s="155"/>
      <c r="G532" s="165">
        <v>527.0</v>
      </c>
      <c r="H532" s="6"/>
      <c r="I532" s="6"/>
      <c r="J532" s="88" t="str">
        <f t="shared" ref="J532:K532" si="1057">IF(B532="","",IF(LEFT(B532,FIND("_",B532,1)-1)="battle","",IF(LEFT(B532,FIND("_",B532,1)-1)="cup","",IF(LEFT(B532,FIND("_",B532,1)-1)="rate","",VALUE(LEFT(B532,FIND("_",B532,1)-1))))))</f>
        <v/>
      </c>
      <c r="K532" s="88" t="str">
        <f t="shared" si="1057"/>
        <v/>
      </c>
      <c r="L532" s="88" t="str">
        <f t="shared" ref="L532:M532" si="1058">IF(D532="","",IF(LEFT(D532,FIND("_",D532,1)-1)="battle","",IF(LEFT(D532,FIND("_",D532,1)-1)="cup","",VALUE(LEFT(D532,FIND("_",D532,1)-1)))))</f>
        <v/>
      </c>
      <c r="M532" s="88" t="str">
        <f t="shared" si="1058"/>
        <v/>
      </c>
      <c r="N532" s="6"/>
      <c r="O532" s="165" t="str">
        <f t="shared" si="5"/>
        <v/>
      </c>
      <c r="P532" s="4" t="str">
        <f t="shared" si="6"/>
        <v/>
      </c>
      <c r="Q532" s="6"/>
      <c r="R532" s="4" t="str">
        <f t="shared" si="7"/>
        <v/>
      </c>
      <c r="S532" s="6"/>
      <c r="T532" s="6"/>
      <c r="U532" s="168" t="str">
        <f t="shared" si="8"/>
        <v/>
      </c>
    </row>
    <row r="533">
      <c r="B533" s="154"/>
      <c r="C533" s="2"/>
      <c r="D533" s="2"/>
      <c r="E533" s="154"/>
      <c r="F533" s="155"/>
      <c r="G533" s="165">
        <v>528.0</v>
      </c>
      <c r="H533" s="6"/>
      <c r="I533" s="6"/>
      <c r="J533" s="88" t="str">
        <f t="shared" ref="J533:K533" si="1059">IF(B533="","",IF(LEFT(B533,FIND("_",B533,1)-1)="battle","",IF(LEFT(B533,FIND("_",B533,1)-1)="cup","",IF(LEFT(B533,FIND("_",B533,1)-1)="rate","",VALUE(LEFT(B533,FIND("_",B533,1)-1))))))</f>
        <v/>
      </c>
      <c r="K533" s="88" t="str">
        <f t="shared" si="1059"/>
        <v/>
      </c>
      <c r="L533" s="88" t="str">
        <f t="shared" ref="L533:M533" si="1060">IF(D533="","",IF(LEFT(D533,FIND("_",D533,1)-1)="battle","",IF(LEFT(D533,FIND("_",D533,1)-1)="cup","",VALUE(LEFT(D533,FIND("_",D533,1)-1)))))</f>
        <v/>
      </c>
      <c r="M533" s="88" t="str">
        <f t="shared" si="1060"/>
        <v/>
      </c>
      <c r="N533" s="6"/>
      <c r="O533" s="165" t="str">
        <f t="shared" si="5"/>
        <v/>
      </c>
      <c r="P533" s="4" t="str">
        <f t="shared" si="6"/>
        <v/>
      </c>
      <c r="Q533" s="6"/>
      <c r="R533" s="4" t="str">
        <f t="shared" si="7"/>
        <v/>
      </c>
      <c r="S533" s="6"/>
      <c r="T533" s="6"/>
      <c r="U533" s="168" t="str">
        <f t="shared" si="8"/>
        <v/>
      </c>
    </row>
    <row r="534">
      <c r="B534" s="154"/>
      <c r="C534" s="2"/>
      <c r="D534" s="2"/>
      <c r="E534" s="154"/>
      <c r="F534" s="155"/>
      <c r="G534" s="165">
        <v>529.0</v>
      </c>
      <c r="H534" s="6"/>
      <c r="I534" s="6"/>
      <c r="J534" s="88" t="str">
        <f t="shared" ref="J534:K534" si="1061">IF(B534="","",IF(LEFT(B534,FIND("_",B534,1)-1)="battle","",IF(LEFT(B534,FIND("_",B534,1)-1)="cup","",IF(LEFT(B534,FIND("_",B534,1)-1)="rate","",VALUE(LEFT(B534,FIND("_",B534,1)-1))))))</f>
        <v/>
      </c>
      <c r="K534" s="88" t="str">
        <f t="shared" si="1061"/>
        <v/>
      </c>
      <c r="L534" s="88" t="str">
        <f t="shared" ref="L534:M534" si="1062">IF(D534="","",IF(LEFT(D534,FIND("_",D534,1)-1)="battle","",IF(LEFT(D534,FIND("_",D534,1)-1)="cup","",VALUE(LEFT(D534,FIND("_",D534,1)-1)))))</f>
        <v/>
      </c>
      <c r="M534" s="88" t="str">
        <f t="shared" si="1062"/>
        <v/>
      </c>
      <c r="N534" s="6"/>
      <c r="O534" s="165" t="str">
        <f t="shared" si="5"/>
        <v/>
      </c>
      <c r="P534" s="4" t="str">
        <f t="shared" si="6"/>
        <v/>
      </c>
      <c r="Q534" s="6"/>
      <c r="R534" s="4" t="str">
        <f t="shared" si="7"/>
        <v/>
      </c>
      <c r="S534" s="6"/>
      <c r="T534" s="6"/>
      <c r="U534" s="168" t="str">
        <f t="shared" si="8"/>
        <v/>
      </c>
    </row>
    <row r="535">
      <c r="B535" s="154"/>
      <c r="C535" s="2"/>
      <c r="D535" s="2"/>
      <c r="E535" s="154"/>
      <c r="F535" s="155"/>
      <c r="G535" s="165">
        <v>530.0</v>
      </c>
      <c r="H535" s="6"/>
      <c r="I535" s="6"/>
      <c r="J535" s="88" t="str">
        <f t="shared" ref="J535:K535" si="1063">IF(B535="","",IF(LEFT(B535,FIND("_",B535,1)-1)="battle","",IF(LEFT(B535,FIND("_",B535,1)-1)="cup","",IF(LEFT(B535,FIND("_",B535,1)-1)="rate","",VALUE(LEFT(B535,FIND("_",B535,1)-1))))))</f>
        <v/>
      </c>
      <c r="K535" s="88" t="str">
        <f t="shared" si="1063"/>
        <v/>
      </c>
      <c r="L535" s="88" t="str">
        <f t="shared" ref="L535:M535" si="1064">IF(D535="","",IF(LEFT(D535,FIND("_",D535,1)-1)="battle","",IF(LEFT(D535,FIND("_",D535,1)-1)="cup","",VALUE(LEFT(D535,FIND("_",D535,1)-1)))))</f>
        <v/>
      </c>
      <c r="M535" s="88" t="str">
        <f t="shared" si="1064"/>
        <v/>
      </c>
      <c r="N535" s="6"/>
      <c r="O535" s="165" t="str">
        <f t="shared" si="5"/>
        <v/>
      </c>
      <c r="P535" s="4" t="str">
        <f t="shared" si="6"/>
        <v/>
      </c>
      <c r="Q535" s="6"/>
      <c r="R535" s="4" t="str">
        <f t="shared" si="7"/>
        <v/>
      </c>
      <c r="S535" s="6"/>
      <c r="T535" s="6"/>
      <c r="U535" s="168" t="str">
        <f t="shared" si="8"/>
        <v/>
      </c>
    </row>
    <row r="536">
      <c r="B536" s="154"/>
      <c r="C536" s="2"/>
      <c r="D536" s="2"/>
      <c r="E536" s="154"/>
      <c r="F536" s="155"/>
      <c r="G536" s="165">
        <v>531.0</v>
      </c>
      <c r="H536" s="6"/>
      <c r="I536" s="6"/>
      <c r="J536" s="88" t="str">
        <f t="shared" ref="J536:K536" si="1065">IF(B536="","",IF(LEFT(B536,FIND("_",B536,1)-1)="battle","",IF(LEFT(B536,FIND("_",B536,1)-1)="cup","",IF(LEFT(B536,FIND("_",B536,1)-1)="rate","",VALUE(LEFT(B536,FIND("_",B536,1)-1))))))</f>
        <v/>
      </c>
      <c r="K536" s="88" t="str">
        <f t="shared" si="1065"/>
        <v/>
      </c>
      <c r="L536" s="88" t="str">
        <f t="shared" ref="L536:M536" si="1066">IF(D536="","",IF(LEFT(D536,FIND("_",D536,1)-1)="battle","",IF(LEFT(D536,FIND("_",D536,1)-1)="cup","",VALUE(LEFT(D536,FIND("_",D536,1)-1)))))</f>
        <v/>
      </c>
      <c r="M536" s="88" t="str">
        <f t="shared" si="1066"/>
        <v/>
      </c>
      <c r="N536" s="6"/>
      <c r="O536" s="165" t="str">
        <f t="shared" si="5"/>
        <v/>
      </c>
      <c r="P536" s="4" t="str">
        <f t="shared" si="6"/>
        <v/>
      </c>
      <c r="Q536" s="6"/>
      <c r="R536" s="4" t="str">
        <f t="shared" si="7"/>
        <v/>
      </c>
      <c r="S536" s="6"/>
      <c r="T536" s="6"/>
      <c r="U536" s="168" t="str">
        <f t="shared" si="8"/>
        <v/>
      </c>
    </row>
    <row r="537">
      <c r="B537" s="154"/>
      <c r="C537" s="2"/>
      <c r="D537" s="2"/>
      <c r="E537" s="154"/>
      <c r="F537" s="155"/>
      <c r="G537" s="165">
        <v>532.0</v>
      </c>
      <c r="H537" s="6"/>
      <c r="I537" s="6"/>
      <c r="J537" s="88" t="str">
        <f t="shared" ref="J537:K537" si="1067">IF(B537="","",IF(LEFT(B537,FIND("_",B537,1)-1)="battle","",IF(LEFT(B537,FIND("_",B537,1)-1)="cup","",IF(LEFT(B537,FIND("_",B537,1)-1)="rate","",VALUE(LEFT(B537,FIND("_",B537,1)-1))))))</f>
        <v/>
      </c>
      <c r="K537" s="88" t="str">
        <f t="shared" si="1067"/>
        <v/>
      </c>
      <c r="L537" s="88" t="str">
        <f t="shared" ref="L537:M537" si="1068">IF(D537="","",IF(LEFT(D537,FIND("_",D537,1)-1)="battle","",IF(LEFT(D537,FIND("_",D537,1)-1)="cup","",VALUE(LEFT(D537,FIND("_",D537,1)-1)))))</f>
        <v/>
      </c>
      <c r="M537" s="88" t="str">
        <f t="shared" si="1068"/>
        <v/>
      </c>
      <c r="N537" s="6"/>
      <c r="O537" s="165" t="str">
        <f t="shared" si="5"/>
        <v/>
      </c>
      <c r="P537" s="4" t="str">
        <f t="shared" si="6"/>
        <v/>
      </c>
      <c r="Q537" s="6"/>
      <c r="R537" s="4" t="str">
        <f t="shared" si="7"/>
        <v/>
      </c>
      <c r="S537" s="6"/>
      <c r="T537" s="6"/>
      <c r="U537" s="168" t="str">
        <f t="shared" si="8"/>
        <v/>
      </c>
    </row>
    <row r="538">
      <c r="B538" s="154"/>
      <c r="C538" s="2"/>
      <c r="D538" s="2"/>
      <c r="E538" s="154"/>
      <c r="F538" s="155"/>
      <c r="G538" s="165">
        <v>533.0</v>
      </c>
      <c r="H538" s="6"/>
      <c r="I538" s="6"/>
      <c r="J538" s="88" t="str">
        <f t="shared" ref="J538:K538" si="1069">IF(B538="","",IF(LEFT(B538,FIND("_",B538,1)-1)="battle","",IF(LEFT(B538,FIND("_",B538,1)-1)="cup","",IF(LEFT(B538,FIND("_",B538,1)-1)="rate","",VALUE(LEFT(B538,FIND("_",B538,1)-1))))))</f>
        <v/>
      </c>
      <c r="K538" s="88" t="str">
        <f t="shared" si="1069"/>
        <v/>
      </c>
      <c r="L538" s="88" t="str">
        <f t="shared" ref="L538:M538" si="1070">IF(D538="","",IF(LEFT(D538,FIND("_",D538,1)-1)="battle","",IF(LEFT(D538,FIND("_",D538,1)-1)="cup","",VALUE(LEFT(D538,FIND("_",D538,1)-1)))))</f>
        <v/>
      </c>
      <c r="M538" s="88" t="str">
        <f t="shared" si="1070"/>
        <v/>
      </c>
      <c r="N538" s="6"/>
      <c r="O538" s="165" t="str">
        <f t="shared" si="5"/>
        <v/>
      </c>
      <c r="P538" s="4" t="str">
        <f t="shared" si="6"/>
        <v/>
      </c>
      <c r="Q538" s="6"/>
      <c r="R538" s="4" t="str">
        <f t="shared" si="7"/>
        <v/>
      </c>
      <c r="S538" s="6"/>
      <c r="T538" s="6"/>
      <c r="U538" s="168" t="str">
        <f t="shared" si="8"/>
        <v/>
      </c>
    </row>
    <row r="539">
      <c r="B539" s="154"/>
      <c r="C539" s="2"/>
      <c r="D539" s="2"/>
      <c r="E539" s="154"/>
      <c r="F539" s="155"/>
      <c r="G539" s="165">
        <v>534.0</v>
      </c>
      <c r="H539" s="6"/>
      <c r="I539" s="6"/>
      <c r="J539" s="88" t="str">
        <f t="shared" ref="J539:K539" si="1071">IF(B539="","",IF(LEFT(B539,FIND("_",B539,1)-1)="battle","",IF(LEFT(B539,FIND("_",B539,1)-1)="cup","",IF(LEFT(B539,FIND("_",B539,1)-1)="rate","",VALUE(LEFT(B539,FIND("_",B539,1)-1))))))</f>
        <v/>
      </c>
      <c r="K539" s="88" t="str">
        <f t="shared" si="1071"/>
        <v/>
      </c>
      <c r="L539" s="88" t="str">
        <f t="shared" ref="L539:M539" si="1072">IF(D539="","",IF(LEFT(D539,FIND("_",D539,1)-1)="battle","",IF(LEFT(D539,FIND("_",D539,1)-1)="cup","",VALUE(LEFT(D539,FIND("_",D539,1)-1)))))</f>
        <v/>
      </c>
      <c r="M539" s="88" t="str">
        <f t="shared" si="1072"/>
        <v/>
      </c>
      <c r="N539" s="6"/>
      <c r="O539" s="165" t="str">
        <f t="shared" si="5"/>
        <v/>
      </c>
      <c r="P539" s="4" t="str">
        <f t="shared" si="6"/>
        <v/>
      </c>
      <c r="Q539" s="6"/>
      <c r="R539" s="4" t="str">
        <f t="shared" si="7"/>
        <v/>
      </c>
      <c r="S539" s="6"/>
      <c r="T539" s="6"/>
      <c r="U539" s="168" t="str">
        <f t="shared" si="8"/>
        <v/>
      </c>
    </row>
    <row r="540">
      <c r="B540" s="154"/>
      <c r="C540" s="2"/>
      <c r="D540" s="2"/>
      <c r="E540" s="154"/>
      <c r="F540" s="155"/>
      <c r="G540" s="165">
        <v>535.0</v>
      </c>
      <c r="H540" s="6"/>
      <c r="I540" s="6"/>
      <c r="J540" s="88" t="str">
        <f t="shared" ref="J540:K540" si="1073">IF(B540="","",IF(LEFT(B540,FIND("_",B540,1)-1)="battle","",IF(LEFT(B540,FIND("_",B540,1)-1)="cup","",IF(LEFT(B540,FIND("_",B540,1)-1)="rate","",VALUE(LEFT(B540,FIND("_",B540,1)-1))))))</f>
        <v/>
      </c>
      <c r="K540" s="88" t="str">
        <f t="shared" si="1073"/>
        <v/>
      </c>
      <c r="L540" s="88" t="str">
        <f t="shared" ref="L540:M540" si="1074">IF(D540="","",IF(LEFT(D540,FIND("_",D540,1)-1)="battle","",IF(LEFT(D540,FIND("_",D540,1)-1)="cup","",VALUE(LEFT(D540,FIND("_",D540,1)-1)))))</f>
        <v/>
      </c>
      <c r="M540" s="88" t="str">
        <f t="shared" si="1074"/>
        <v/>
      </c>
      <c r="N540" s="6"/>
      <c r="O540" s="165" t="str">
        <f t="shared" si="5"/>
        <v/>
      </c>
      <c r="P540" s="4" t="str">
        <f t="shared" si="6"/>
        <v/>
      </c>
      <c r="Q540" s="6"/>
      <c r="R540" s="4" t="str">
        <f t="shared" si="7"/>
        <v/>
      </c>
      <c r="S540" s="6"/>
      <c r="T540" s="6"/>
      <c r="U540" s="168" t="str">
        <f t="shared" si="8"/>
        <v/>
      </c>
    </row>
    <row r="541">
      <c r="B541" s="154"/>
      <c r="C541" s="2"/>
      <c r="D541" s="2"/>
      <c r="E541" s="154"/>
      <c r="F541" s="155"/>
      <c r="G541" s="165">
        <v>536.0</v>
      </c>
      <c r="H541" s="6"/>
      <c r="I541" s="6"/>
      <c r="J541" s="88" t="str">
        <f t="shared" ref="J541:K541" si="1075">IF(B541="","",IF(LEFT(B541,FIND("_",B541,1)-1)="battle","",IF(LEFT(B541,FIND("_",B541,1)-1)="cup","",IF(LEFT(B541,FIND("_",B541,1)-1)="rate","",VALUE(LEFT(B541,FIND("_",B541,1)-1))))))</f>
        <v/>
      </c>
      <c r="K541" s="88" t="str">
        <f t="shared" si="1075"/>
        <v/>
      </c>
      <c r="L541" s="88" t="str">
        <f t="shared" ref="L541:M541" si="1076">IF(D541="","",IF(LEFT(D541,FIND("_",D541,1)-1)="battle","",IF(LEFT(D541,FIND("_",D541,1)-1)="cup","",VALUE(LEFT(D541,FIND("_",D541,1)-1)))))</f>
        <v/>
      </c>
      <c r="M541" s="88" t="str">
        <f t="shared" si="1076"/>
        <v/>
      </c>
      <c r="N541" s="6"/>
      <c r="O541" s="165" t="str">
        <f t="shared" si="5"/>
        <v/>
      </c>
      <c r="P541" s="4" t="str">
        <f t="shared" si="6"/>
        <v/>
      </c>
      <c r="Q541" s="6"/>
      <c r="R541" s="4" t="str">
        <f t="shared" si="7"/>
        <v/>
      </c>
      <c r="S541" s="6"/>
      <c r="T541" s="6"/>
      <c r="U541" s="168" t="str">
        <f t="shared" si="8"/>
        <v/>
      </c>
    </row>
    <row r="542">
      <c r="B542" s="154"/>
      <c r="C542" s="2"/>
      <c r="D542" s="2"/>
      <c r="E542" s="154"/>
      <c r="F542" s="155"/>
      <c r="G542" s="165">
        <v>537.0</v>
      </c>
      <c r="H542" s="6"/>
      <c r="I542" s="6"/>
      <c r="J542" s="88" t="str">
        <f t="shared" ref="J542:K542" si="1077">IF(B542="","",IF(LEFT(B542,FIND("_",B542,1)-1)="battle","",IF(LEFT(B542,FIND("_",B542,1)-1)="cup","",IF(LEFT(B542,FIND("_",B542,1)-1)="rate","",VALUE(LEFT(B542,FIND("_",B542,1)-1))))))</f>
        <v/>
      </c>
      <c r="K542" s="88" t="str">
        <f t="shared" si="1077"/>
        <v/>
      </c>
      <c r="L542" s="88" t="str">
        <f t="shared" ref="L542:M542" si="1078">IF(D542="","",IF(LEFT(D542,FIND("_",D542,1)-1)="battle","",IF(LEFT(D542,FIND("_",D542,1)-1)="cup","",VALUE(LEFT(D542,FIND("_",D542,1)-1)))))</f>
        <v/>
      </c>
      <c r="M542" s="88" t="str">
        <f t="shared" si="1078"/>
        <v/>
      </c>
      <c r="N542" s="6"/>
      <c r="O542" s="165" t="str">
        <f t="shared" si="5"/>
        <v/>
      </c>
      <c r="P542" s="4" t="str">
        <f t="shared" si="6"/>
        <v/>
      </c>
      <c r="Q542" s="6"/>
      <c r="R542" s="4" t="str">
        <f t="shared" si="7"/>
        <v/>
      </c>
      <c r="S542" s="6"/>
      <c r="T542" s="6"/>
      <c r="U542" s="168" t="str">
        <f t="shared" si="8"/>
        <v/>
      </c>
    </row>
    <row r="543">
      <c r="B543" s="154"/>
      <c r="C543" s="2"/>
      <c r="D543" s="2"/>
      <c r="E543" s="154"/>
      <c r="F543" s="155"/>
      <c r="G543" s="165">
        <v>538.0</v>
      </c>
      <c r="H543" s="6"/>
      <c r="I543" s="6"/>
      <c r="J543" s="88" t="str">
        <f t="shared" ref="J543:K543" si="1079">IF(B543="","",IF(LEFT(B543,FIND("_",B543,1)-1)="battle","",IF(LEFT(B543,FIND("_",B543,1)-1)="cup","",IF(LEFT(B543,FIND("_",B543,1)-1)="rate","",VALUE(LEFT(B543,FIND("_",B543,1)-1))))))</f>
        <v/>
      </c>
      <c r="K543" s="88" t="str">
        <f t="shared" si="1079"/>
        <v/>
      </c>
      <c r="L543" s="88" t="str">
        <f t="shared" ref="L543:M543" si="1080">IF(D543="","",IF(LEFT(D543,FIND("_",D543,1)-1)="battle","",IF(LEFT(D543,FIND("_",D543,1)-1)="cup","",VALUE(LEFT(D543,FIND("_",D543,1)-1)))))</f>
        <v/>
      </c>
      <c r="M543" s="88" t="str">
        <f t="shared" si="1080"/>
        <v/>
      </c>
      <c r="N543" s="6"/>
      <c r="O543" s="165" t="str">
        <f t="shared" si="5"/>
        <v/>
      </c>
      <c r="P543" s="4" t="str">
        <f t="shared" si="6"/>
        <v/>
      </c>
      <c r="Q543" s="6"/>
      <c r="R543" s="4" t="str">
        <f t="shared" si="7"/>
        <v/>
      </c>
      <c r="S543" s="6"/>
      <c r="T543" s="6"/>
      <c r="U543" s="168" t="str">
        <f t="shared" si="8"/>
        <v/>
      </c>
    </row>
    <row r="544">
      <c r="B544" s="154"/>
      <c r="C544" s="2"/>
      <c r="D544" s="2"/>
      <c r="E544" s="154"/>
      <c r="F544" s="155"/>
      <c r="G544" s="165">
        <v>539.0</v>
      </c>
      <c r="H544" s="6"/>
      <c r="I544" s="6"/>
      <c r="J544" s="88" t="str">
        <f t="shared" ref="J544:K544" si="1081">IF(B544="","",IF(LEFT(B544,FIND("_",B544,1)-1)="battle","",IF(LEFT(B544,FIND("_",B544,1)-1)="cup","",IF(LEFT(B544,FIND("_",B544,1)-1)="rate","",VALUE(LEFT(B544,FIND("_",B544,1)-1))))))</f>
        <v/>
      </c>
      <c r="K544" s="88" t="str">
        <f t="shared" si="1081"/>
        <v/>
      </c>
      <c r="L544" s="88" t="str">
        <f t="shared" ref="L544:M544" si="1082">IF(D544="","",IF(LEFT(D544,FIND("_",D544,1)-1)="battle","",IF(LEFT(D544,FIND("_",D544,1)-1)="cup","",VALUE(LEFT(D544,FIND("_",D544,1)-1)))))</f>
        <v/>
      </c>
      <c r="M544" s="88" t="str">
        <f t="shared" si="1082"/>
        <v/>
      </c>
      <c r="N544" s="6"/>
      <c r="O544" s="165" t="str">
        <f t="shared" si="5"/>
        <v/>
      </c>
      <c r="P544" s="4" t="str">
        <f t="shared" si="6"/>
        <v/>
      </c>
      <c r="Q544" s="6"/>
      <c r="R544" s="4" t="str">
        <f t="shared" si="7"/>
        <v/>
      </c>
      <c r="S544" s="6"/>
      <c r="T544" s="6"/>
      <c r="U544" s="168" t="str">
        <f t="shared" si="8"/>
        <v/>
      </c>
    </row>
    <row r="545">
      <c r="B545" s="154"/>
      <c r="C545" s="2"/>
      <c r="D545" s="2"/>
      <c r="E545" s="154"/>
      <c r="F545" s="155"/>
      <c r="G545" s="165">
        <v>540.0</v>
      </c>
      <c r="H545" s="6"/>
      <c r="I545" s="6"/>
      <c r="J545" s="88" t="str">
        <f t="shared" ref="J545:K545" si="1083">IF(B545="","",IF(LEFT(B545,FIND("_",B545,1)-1)="battle","",IF(LEFT(B545,FIND("_",B545,1)-1)="cup","",IF(LEFT(B545,FIND("_",B545,1)-1)="rate","",VALUE(LEFT(B545,FIND("_",B545,1)-1))))))</f>
        <v/>
      </c>
      <c r="K545" s="88" t="str">
        <f t="shared" si="1083"/>
        <v/>
      </c>
      <c r="L545" s="88" t="str">
        <f t="shared" ref="L545:M545" si="1084">IF(D545="","",IF(LEFT(D545,FIND("_",D545,1)-1)="battle","",IF(LEFT(D545,FIND("_",D545,1)-1)="cup","",VALUE(LEFT(D545,FIND("_",D545,1)-1)))))</f>
        <v/>
      </c>
      <c r="M545" s="88" t="str">
        <f t="shared" si="1084"/>
        <v/>
      </c>
      <c r="N545" s="6"/>
      <c r="O545" s="165" t="str">
        <f t="shared" si="5"/>
        <v/>
      </c>
      <c r="P545" s="4" t="str">
        <f t="shared" si="6"/>
        <v/>
      </c>
      <c r="Q545" s="6"/>
      <c r="R545" s="4" t="str">
        <f t="shared" si="7"/>
        <v/>
      </c>
      <c r="S545" s="6"/>
      <c r="T545" s="6"/>
      <c r="U545" s="168" t="str">
        <f t="shared" si="8"/>
        <v/>
      </c>
    </row>
    <row r="546">
      <c r="B546" s="154"/>
      <c r="C546" s="2"/>
      <c r="D546" s="2"/>
      <c r="E546" s="154"/>
      <c r="F546" s="155"/>
      <c r="G546" s="165">
        <v>541.0</v>
      </c>
      <c r="H546" s="6"/>
      <c r="I546" s="6"/>
      <c r="J546" s="88" t="str">
        <f t="shared" ref="J546:K546" si="1085">IF(B546="","",IF(LEFT(B546,FIND("_",B546,1)-1)="battle","",IF(LEFT(B546,FIND("_",B546,1)-1)="cup","",IF(LEFT(B546,FIND("_",B546,1)-1)="rate","",VALUE(LEFT(B546,FIND("_",B546,1)-1))))))</f>
        <v/>
      </c>
      <c r="K546" s="88" t="str">
        <f t="shared" si="1085"/>
        <v/>
      </c>
      <c r="L546" s="88" t="str">
        <f t="shared" ref="L546:M546" si="1086">IF(D546="","",IF(LEFT(D546,FIND("_",D546,1)-1)="battle","",IF(LEFT(D546,FIND("_",D546,1)-1)="cup","",VALUE(LEFT(D546,FIND("_",D546,1)-1)))))</f>
        <v/>
      </c>
      <c r="M546" s="88" t="str">
        <f t="shared" si="1086"/>
        <v/>
      </c>
      <c r="N546" s="6"/>
      <c r="O546" s="165" t="str">
        <f t="shared" si="5"/>
        <v/>
      </c>
      <c r="P546" s="4" t="str">
        <f t="shared" si="6"/>
        <v/>
      </c>
      <c r="Q546" s="6"/>
      <c r="R546" s="4" t="str">
        <f t="shared" si="7"/>
        <v/>
      </c>
      <c r="S546" s="6"/>
      <c r="T546" s="6"/>
      <c r="U546" s="168" t="str">
        <f t="shared" si="8"/>
        <v/>
      </c>
    </row>
    <row r="547">
      <c r="B547" s="154"/>
      <c r="C547" s="2"/>
      <c r="D547" s="2"/>
      <c r="E547" s="154"/>
      <c r="F547" s="155"/>
      <c r="G547" s="165">
        <v>542.0</v>
      </c>
      <c r="H547" s="6"/>
      <c r="I547" s="6"/>
      <c r="J547" s="88" t="str">
        <f t="shared" ref="J547:K547" si="1087">IF(B547="","",IF(LEFT(B547,FIND("_",B547,1)-1)="battle","",IF(LEFT(B547,FIND("_",B547,1)-1)="cup","",IF(LEFT(B547,FIND("_",B547,1)-1)="rate","",VALUE(LEFT(B547,FIND("_",B547,1)-1))))))</f>
        <v/>
      </c>
      <c r="K547" s="88" t="str">
        <f t="shared" si="1087"/>
        <v/>
      </c>
      <c r="L547" s="88" t="str">
        <f t="shared" ref="L547:M547" si="1088">IF(D547="","",IF(LEFT(D547,FIND("_",D547,1)-1)="battle","",IF(LEFT(D547,FIND("_",D547,1)-1)="cup","",VALUE(LEFT(D547,FIND("_",D547,1)-1)))))</f>
        <v/>
      </c>
      <c r="M547" s="88" t="str">
        <f t="shared" si="1088"/>
        <v/>
      </c>
      <c r="N547" s="6"/>
      <c r="O547" s="165" t="str">
        <f t="shared" si="5"/>
        <v/>
      </c>
      <c r="P547" s="4" t="str">
        <f t="shared" si="6"/>
        <v/>
      </c>
      <c r="Q547" s="6"/>
      <c r="R547" s="4" t="str">
        <f t="shared" si="7"/>
        <v/>
      </c>
      <c r="S547" s="6"/>
      <c r="T547" s="6"/>
      <c r="U547" s="168" t="str">
        <f t="shared" si="8"/>
        <v/>
      </c>
    </row>
    <row r="548">
      <c r="B548" s="154"/>
      <c r="C548" s="2"/>
      <c r="D548" s="2"/>
      <c r="E548" s="154"/>
      <c r="F548" s="155"/>
      <c r="G548" s="165">
        <v>543.0</v>
      </c>
      <c r="H548" s="6"/>
      <c r="I548" s="6"/>
      <c r="J548" s="88" t="str">
        <f t="shared" ref="J548:K548" si="1089">IF(B548="","",IF(LEFT(B548,FIND("_",B548,1)-1)="battle","",IF(LEFT(B548,FIND("_",B548,1)-1)="cup","",IF(LEFT(B548,FIND("_",B548,1)-1)="rate","",VALUE(LEFT(B548,FIND("_",B548,1)-1))))))</f>
        <v/>
      </c>
      <c r="K548" s="88" t="str">
        <f t="shared" si="1089"/>
        <v/>
      </c>
      <c r="L548" s="88" t="str">
        <f t="shared" ref="L548:M548" si="1090">IF(D548="","",IF(LEFT(D548,FIND("_",D548,1)-1)="battle","",IF(LEFT(D548,FIND("_",D548,1)-1)="cup","",VALUE(LEFT(D548,FIND("_",D548,1)-1)))))</f>
        <v/>
      </c>
      <c r="M548" s="88" t="str">
        <f t="shared" si="1090"/>
        <v/>
      </c>
      <c r="N548" s="6"/>
      <c r="O548" s="165" t="str">
        <f t="shared" si="5"/>
        <v/>
      </c>
      <c r="P548" s="4" t="str">
        <f t="shared" si="6"/>
        <v/>
      </c>
      <c r="Q548" s="6"/>
      <c r="R548" s="4" t="str">
        <f t="shared" si="7"/>
        <v/>
      </c>
      <c r="S548" s="6"/>
      <c r="T548" s="6"/>
      <c r="U548" s="168" t="str">
        <f t="shared" si="8"/>
        <v/>
      </c>
    </row>
    <row r="549">
      <c r="B549" s="154"/>
      <c r="C549" s="2"/>
      <c r="D549" s="2"/>
      <c r="E549" s="154"/>
      <c r="F549" s="155"/>
      <c r="G549" s="165">
        <v>544.0</v>
      </c>
      <c r="H549" s="6"/>
      <c r="I549" s="6"/>
      <c r="J549" s="88" t="str">
        <f t="shared" ref="J549:K549" si="1091">IF(B549="","",IF(LEFT(B549,FIND("_",B549,1)-1)="battle","",IF(LEFT(B549,FIND("_",B549,1)-1)="cup","",IF(LEFT(B549,FIND("_",B549,1)-1)="rate","",VALUE(LEFT(B549,FIND("_",B549,1)-1))))))</f>
        <v/>
      </c>
      <c r="K549" s="88" t="str">
        <f t="shared" si="1091"/>
        <v/>
      </c>
      <c r="L549" s="88" t="str">
        <f t="shared" ref="L549:M549" si="1092">IF(D549="","",IF(LEFT(D549,FIND("_",D549,1)-1)="battle","",IF(LEFT(D549,FIND("_",D549,1)-1)="cup","",VALUE(LEFT(D549,FIND("_",D549,1)-1)))))</f>
        <v/>
      </c>
      <c r="M549" s="88" t="str">
        <f t="shared" si="1092"/>
        <v/>
      </c>
      <c r="N549" s="6"/>
      <c r="O549" s="165" t="str">
        <f t="shared" si="5"/>
        <v/>
      </c>
      <c r="P549" s="4" t="str">
        <f t="shared" si="6"/>
        <v/>
      </c>
      <c r="Q549" s="6"/>
      <c r="R549" s="4" t="str">
        <f t="shared" si="7"/>
        <v/>
      </c>
      <c r="S549" s="6"/>
      <c r="T549" s="6"/>
      <c r="U549" s="168" t="str">
        <f t="shared" si="8"/>
        <v/>
      </c>
    </row>
    <row r="550">
      <c r="B550" s="154"/>
      <c r="C550" s="2"/>
      <c r="D550" s="2"/>
      <c r="E550" s="154"/>
      <c r="F550" s="155"/>
      <c r="G550" s="165">
        <v>545.0</v>
      </c>
      <c r="H550" s="6"/>
      <c r="I550" s="6"/>
      <c r="J550" s="88" t="str">
        <f t="shared" ref="J550:K550" si="1093">IF(B550="","",IF(LEFT(B550,FIND("_",B550,1)-1)="battle","",IF(LEFT(B550,FIND("_",B550,1)-1)="cup","",IF(LEFT(B550,FIND("_",B550,1)-1)="rate","",VALUE(LEFT(B550,FIND("_",B550,1)-1))))))</f>
        <v/>
      </c>
      <c r="K550" s="88" t="str">
        <f t="shared" si="1093"/>
        <v/>
      </c>
      <c r="L550" s="88" t="str">
        <f t="shared" ref="L550:M550" si="1094">IF(D550="","",IF(LEFT(D550,FIND("_",D550,1)-1)="battle","",IF(LEFT(D550,FIND("_",D550,1)-1)="cup","",VALUE(LEFT(D550,FIND("_",D550,1)-1)))))</f>
        <v/>
      </c>
      <c r="M550" s="88" t="str">
        <f t="shared" si="1094"/>
        <v/>
      </c>
      <c r="N550" s="6"/>
      <c r="O550" s="165" t="str">
        <f t="shared" si="5"/>
        <v/>
      </c>
      <c r="P550" s="4" t="str">
        <f t="shared" si="6"/>
        <v/>
      </c>
      <c r="Q550" s="6"/>
      <c r="R550" s="4" t="str">
        <f t="shared" si="7"/>
        <v/>
      </c>
      <c r="S550" s="6"/>
      <c r="T550" s="6"/>
      <c r="U550" s="168" t="str">
        <f t="shared" si="8"/>
        <v/>
      </c>
    </row>
    <row r="551">
      <c r="B551" s="154"/>
      <c r="C551" s="2"/>
      <c r="D551" s="2"/>
      <c r="E551" s="154"/>
      <c r="F551" s="155"/>
      <c r="G551" s="165">
        <v>546.0</v>
      </c>
      <c r="H551" s="6"/>
      <c r="I551" s="6"/>
      <c r="J551" s="88" t="str">
        <f t="shared" ref="J551:K551" si="1095">IF(B551="","",IF(LEFT(B551,FIND("_",B551,1)-1)="battle","",IF(LEFT(B551,FIND("_",B551,1)-1)="cup","",IF(LEFT(B551,FIND("_",B551,1)-1)="rate","",VALUE(LEFT(B551,FIND("_",B551,1)-1))))))</f>
        <v/>
      </c>
      <c r="K551" s="88" t="str">
        <f t="shared" si="1095"/>
        <v/>
      </c>
      <c r="L551" s="88" t="str">
        <f t="shared" ref="L551:M551" si="1096">IF(D551="","",IF(LEFT(D551,FIND("_",D551,1)-1)="battle","",IF(LEFT(D551,FIND("_",D551,1)-1)="cup","",VALUE(LEFT(D551,FIND("_",D551,1)-1)))))</f>
        <v/>
      </c>
      <c r="M551" s="88" t="str">
        <f t="shared" si="1096"/>
        <v/>
      </c>
      <c r="N551" s="6"/>
      <c r="O551" s="165" t="str">
        <f t="shared" si="5"/>
        <v/>
      </c>
      <c r="P551" s="4" t="str">
        <f t="shared" si="6"/>
        <v/>
      </c>
      <c r="Q551" s="6"/>
      <c r="R551" s="4" t="str">
        <f t="shared" si="7"/>
        <v/>
      </c>
      <c r="S551" s="6"/>
      <c r="T551" s="6"/>
      <c r="U551" s="168" t="str">
        <f t="shared" si="8"/>
        <v/>
      </c>
    </row>
    <row r="552">
      <c r="B552" s="154"/>
      <c r="C552" s="2"/>
      <c r="D552" s="2"/>
      <c r="E552" s="154"/>
      <c r="F552" s="155"/>
      <c r="G552" s="165">
        <v>547.0</v>
      </c>
      <c r="H552" s="6"/>
      <c r="I552" s="6"/>
      <c r="J552" s="88" t="str">
        <f t="shared" ref="J552:K552" si="1097">IF(B552="","",IF(LEFT(B552,FIND("_",B552,1)-1)="battle","",IF(LEFT(B552,FIND("_",B552,1)-1)="cup","",IF(LEFT(B552,FIND("_",B552,1)-1)="rate","",VALUE(LEFT(B552,FIND("_",B552,1)-1))))))</f>
        <v/>
      </c>
      <c r="K552" s="88" t="str">
        <f t="shared" si="1097"/>
        <v/>
      </c>
      <c r="L552" s="88" t="str">
        <f t="shared" ref="L552:M552" si="1098">IF(D552="","",IF(LEFT(D552,FIND("_",D552,1)-1)="battle","",IF(LEFT(D552,FIND("_",D552,1)-1)="cup","",VALUE(LEFT(D552,FIND("_",D552,1)-1)))))</f>
        <v/>
      </c>
      <c r="M552" s="88" t="str">
        <f t="shared" si="1098"/>
        <v/>
      </c>
      <c r="N552" s="6"/>
      <c r="O552" s="165" t="str">
        <f t="shared" si="5"/>
        <v/>
      </c>
      <c r="P552" s="4" t="str">
        <f t="shared" si="6"/>
        <v/>
      </c>
      <c r="Q552" s="6"/>
      <c r="R552" s="4" t="str">
        <f t="shared" si="7"/>
        <v/>
      </c>
      <c r="S552" s="6"/>
      <c r="T552" s="6"/>
      <c r="U552" s="168" t="str">
        <f t="shared" si="8"/>
        <v/>
      </c>
    </row>
    <row r="553">
      <c r="B553" s="154"/>
      <c r="C553" s="2"/>
      <c r="D553" s="2"/>
      <c r="E553" s="154"/>
      <c r="F553" s="155"/>
      <c r="G553" s="165">
        <v>548.0</v>
      </c>
      <c r="H553" s="6"/>
      <c r="I553" s="6"/>
      <c r="J553" s="88" t="str">
        <f t="shared" ref="J553:K553" si="1099">IF(B553="","",IF(LEFT(B553,FIND("_",B553,1)-1)="battle","",IF(LEFT(B553,FIND("_",B553,1)-1)="cup","",IF(LEFT(B553,FIND("_",B553,1)-1)="rate","",VALUE(LEFT(B553,FIND("_",B553,1)-1))))))</f>
        <v/>
      </c>
      <c r="K553" s="88" t="str">
        <f t="shared" si="1099"/>
        <v/>
      </c>
      <c r="L553" s="88" t="str">
        <f t="shared" ref="L553:M553" si="1100">IF(D553="","",IF(LEFT(D553,FIND("_",D553,1)-1)="battle","",IF(LEFT(D553,FIND("_",D553,1)-1)="cup","",VALUE(LEFT(D553,FIND("_",D553,1)-1)))))</f>
        <v/>
      </c>
      <c r="M553" s="88" t="str">
        <f t="shared" si="1100"/>
        <v/>
      </c>
      <c r="N553" s="6"/>
      <c r="O553" s="165" t="str">
        <f t="shared" si="5"/>
        <v/>
      </c>
      <c r="P553" s="4" t="str">
        <f t="shared" si="6"/>
        <v/>
      </c>
      <c r="Q553" s="6"/>
      <c r="R553" s="4" t="str">
        <f t="shared" si="7"/>
        <v/>
      </c>
      <c r="S553" s="6"/>
      <c r="T553" s="6"/>
      <c r="U553" s="168" t="str">
        <f t="shared" si="8"/>
        <v/>
      </c>
    </row>
    <row r="554">
      <c r="B554" s="154"/>
      <c r="C554" s="2"/>
      <c r="D554" s="2"/>
      <c r="E554" s="154"/>
      <c r="F554" s="155"/>
      <c r="G554" s="165">
        <v>549.0</v>
      </c>
      <c r="H554" s="6"/>
      <c r="I554" s="6"/>
      <c r="J554" s="88" t="str">
        <f t="shared" ref="J554:K554" si="1101">IF(B554="","",IF(LEFT(B554,FIND("_",B554,1)-1)="battle","",IF(LEFT(B554,FIND("_",B554,1)-1)="cup","",IF(LEFT(B554,FIND("_",B554,1)-1)="rate","",VALUE(LEFT(B554,FIND("_",B554,1)-1))))))</f>
        <v/>
      </c>
      <c r="K554" s="88" t="str">
        <f t="shared" si="1101"/>
        <v/>
      </c>
      <c r="L554" s="88" t="str">
        <f t="shared" ref="L554:M554" si="1102">IF(D554="","",IF(LEFT(D554,FIND("_",D554,1)-1)="battle","",IF(LEFT(D554,FIND("_",D554,1)-1)="cup","",VALUE(LEFT(D554,FIND("_",D554,1)-1)))))</f>
        <v/>
      </c>
      <c r="M554" s="88" t="str">
        <f t="shared" si="1102"/>
        <v/>
      </c>
      <c r="N554" s="6"/>
      <c r="O554" s="165" t="str">
        <f t="shared" si="5"/>
        <v/>
      </c>
      <c r="P554" s="4" t="str">
        <f t="shared" si="6"/>
        <v/>
      </c>
      <c r="Q554" s="6"/>
      <c r="R554" s="4" t="str">
        <f t="shared" si="7"/>
        <v/>
      </c>
      <c r="S554" s="6"/>
      <c r="T554" s="6"/>
      <c r="U554" s="168" t="str">
        <f t="shared" si="8"/>
        <v/>
      </c>
    </row>
    <row r="555">
      <c r="B555" s="154"/>
      <c r="C555" s="2"/>
      <c r="D555" s="2"/>
      <c r="E555" s="154"/>
      <c r="F555" s="155"/>
      <c r="G555" s="165">
        <v>550.0</v>
      </c>
      <c r="H555" s="6"/>
      <c r="I555" s="6"/>
      <c r="J555" s="88" t="str">
        <f t="shared" ref="J555:K555" si="1103">IF(B555="","",IF(LEFT(B555,FIND("_",B555,1)-1)="battle","",IF(LEFT(B555,FIND("_",B555,1)-1)="cup","",IF(LEFT(B555,FIND("_",B555,1)-1)="rate","",VALUE(LEFT(B555,FIND("_",B555,1)-1))))))</f>
        <v/>
      </c>
      <c r="K555" s="88" t="str">
        <f t="shared" si="1103"/>
        <v/>
      </c>
      <c r="L555" s="88" t="str">
        <f t="shared" ref="L555:M555" si="1104">IF(D555="","",IF(LEFT(D555,FIND("_",D555,1)-1)="battle","",IF(LEFT(D555,FIND("_",D555,1)-1)="cup","",VALUE(LEFT(D555,FIND("_",D555,1)-1)))))</f>
        <v/>
      </c>
      <c r="M555" s="88" t="str">
        <f t="shared" si="1104"/>
        <v/>
      </c>
      <c r="N555" s="6"/>
      <c r="O555" s="165" t="str">
        <f t="shared" si="5"/>
        <v/>
      </c>
      <c r="P555" s="4" t="str">
        <f t="shared" si="6"/>
        <v/>
      </c>
      <c r="Q555" s="6"/>
      <c r="R555" s="4" t="str">
        <f t="shared" si="7"/>
        <v/>
      </c>
      <c r="S555" s="6"/>
      <c r="T555" s="6"/>
      <c r="U555" s="168" t="str">
        <f t="shared" si="8"/>
        <v/>
      </c>
    </row>
    <row r="556">
      <c r="B556" s="154"/>
      <c r="C556" s="2"/>
      <c r="D556" s="2"/>
      <c r="E556" s="154"/>
      <c r="F556" s="155"/>
      <c r="G556" s="165">
        <v>551.0</v>
      </c>
      <c r="H556" s="6"/>
      <c r="I556" s="6"/>
      <c r="J556" s="88" t="str">
        <f t="shared" ref="J556:K556" si="1105">IF(B556="","",IF(LEFT(B556,FIND("_",B556,1)-1)="battle","",IF(LEFT(B556,FIND("_",B556,1)-1)="cup","",IF(LEFT(B556,FIND("_",B556,1)-1)="rate","",VALUE(LEFT(B556,FIND("_",B556,1)-1))))))</f>
        <v/>
      </c>
      <c r="K556" s="88" t="str">
        <f t="shared" si="1105"/>
        <v/>
      </c>
      <c r="L556" s="88" t="str">
        <f t="shared" ref="L556:M556" si="1106">IF(D556="","",IF(LEFT(D556,FIND("_",D556,1)-1)="battle","",IF(LEFT(D556,FIND("_",D556,1)-1)="cup","",VALUE(LEFT(D556,FIND("_",D556,1)-1)))))</f>
        <v/>
      </c>
      <c r="M556" s="88" t="str">
        <f t="shared" si="1106"/>
        <v/>
      </c>
      <c r="N556" s="6"/>
      <c r="O556" s="165" t="str">
        <f t="shared" si="5"/>
        <v/>
      </c>
      <c r="P556" s="4" t="str">
        <f t="shared" si="6"/>
        <v/>
      </c>
      <c r="Q556" s="6"/>
      <c r="R556" s="4" t="str">
        <f t="shared" si="7"/>
        <v/>
      </c>
      <c r="S556" s="6"/>
      <c r="T556" s="6"/>
      <c r="U556" s="168" t="str">
        <f t="shared" si="8"/>
        <v/>
      </c>
    </row>
    <row r="557">
      <c r="B557" s="154"/>
      <c r="C557" s="2"/>
      <c r="D557" s="2"/>
      <c r="E557" s="154"/>
      <c r="F557" s="155"/>
      <c r="G557" s="165">
        <v>552.0</v>
      </c>
      <c r="H557" s="6"/>
      <c r="I557" s="6"/>
      <c r="J557" s="88" t="str">
        <f t="shared" ref="J557:K557" si="1107">IF(B557="","",IF(LEFT(B557,FIND("_",B557,1)-1)="battle","",IF(LEFT(B557,FIND("_",B557,1)-1)="cup","",IF(LEFT(B557,FIND("_",B557,1)-1)="rate","",VALUE(LEFT(B557,FIND("_",B557,1)-1))))))</f>
        <v/>
      </c>
      <c r="K557" s="88" t="str">
        <f t="shared" si="1107"/>
        <v/>
      </c>
      <c r="L557" s="88" t="str">
        <f t="shared" ref="L557:M557" si="1108">IF(D557="","",IF(LEFT(D557,FIND("_",D557,1)-1)="battle","",IF(LEFT(D557,FIND("_",D557,1)-1)="cup","",VALUE(LEFT(D557,FIND("_",D557,1)-1)))))</f>
        <v/>
      </c>
      <c r="M557" s="88" t="str">
        <f t="shared" si="1108"/>
        <v/>
      </c>
      <c r="N557" s="6"/>
      <c r="O557" s="165" t="str">
        <f t="shared" si="5"/>
        <v/>
      </c>
      <c r="P557" s="4" t="str">
        <f t="shared" si="6"/>
        <v/>
      </c>
      <c r="Q557" s="6"/>
      <c r="R557" s="4" t="str">
        <f t="shared" si="7"/>
        <v/>
      </c>
      <c r="S557" s="6"/>
      <c r="T557" s="6"/>
      <c r="U557" s="168" t="str">
        <f t="shared" si="8"/>
        <v/>
      </c>
    </row>
    <row r="558">
      <c r="B558" s="154"/>
      <c r="C558" s="2"/>
      <c r="D558" s="2"/>
      <c r="E558" s="154"/>
      <c r="F558" s="155"/>
      <c r="G558" s="165">
        <v>553.0</v>
      </c>
      <c r="H558" s="6"/>
      <c r="I558" s="6"/>
      <c r="J558" s="88" t="str">
        <f t="shared" ref="J558:K558" si="1109">IF(B558="","",IF(LEFT(B558,FIND("_",B558,1)-1)="battle","",IF(LEFT(B558,FIND("_",B558,1)-1)="cup","",IF(LEFT(B558,FIND("_",B558,1)-1)="rate","",VALUE(LEFT(B558,FIND("_",B558,1)-1))))))</f>
        <v/>
      </c>
      <c r="K558" s="88" t="str">
        <f t="shared" si="1109"/>
        <v/>
      </c>
      <c r="L558" s="88" t="str">
        <f t="shared" ref="L558:M558" si="1110">IF(D558="","",IF(LEFT(D558,FIND("_",D558,1)-1)="battle","",IF(LEFT(D558,FIND("_",D558,1)-1)="cup","",VALUE(LEFT(D558,FIND("_",D558,1)-1)))))</f>
        <v/>
      </c>
      <c r="M558" s="88" t="str">
        <f t="shared" si="1110"/>
        <v/>
      </c>
      <c r="N558" s="6"/>
      <c r="O558" s="165" t="str">
        <f t="shared" si="5"/>
        <v/>
      </c>
      <c r="P558" s="4" t="str">
        <f t="shared" si="6"/>
        <v/>
      </c>
      <c r="Q558" s="6"/>
      <c r="R558" s="4" t="str">
        <f t="shared" si="7"/>
        <v/>
      </c>
      <c r="S558" s="6"/>
      <c r="T558" s="6"/>
      <c r="U558" s="168" t="str">
        <f t="shared" si="8"/>
        <v/>
      </c>
    </row>
    <row r="559">
      <c r="B559" s="154"/>
      <c r="C559" s="2"/>
      <c r="D559" s="2"/>
      <c r="E559" s="154"/>
      <c r="F559" s="155"/>
      <c r="G559" s="165">
        <v>554.0</v>
      </c>
      <c r="H559" s="6"/>
      <c r="I559" s="6"/>
      <c r="J559" s="88" t="str">
        <f t="shared" ref="J559:K559" si="1111">IF(B559="","",IF(LEFT(B559,FIND("_",B559,1)-1)="battle","",IF(LEFT(B559,FIND("_",B559,1)-1)="cup","",IF(LEFT(B559,FIND("_",B559,1)-1)="rate","",VALUE(LEFT(B559,FIND("_",B559,1)-1))))))</f>
        <v/>
      </c>
      <c r="K559" s="88" t="str">
        <f t="shared" si="1111"/>
        <v/>
      </c>
      <c r="L559" s="88" t="str">
        <f t="shared" ref="L559:M559" si="1112">IF(D559="","",IF(LEFT(D559,FIND("_",D559,1)-1)="battle","",IF(LEFT(D559,FIND("_",D559,1)-1)="cup","",VALUE(LEFT(D559,FIND("_",D559,1)-1)))))</f>
        <v/>
      </c>
      <c r="M559" s="88" t="str">
        <f t="shared" si="1112"/>
        <v/>
      </c>
      <c r="N559" s="6"/>
      <c r="O559" s="165" t="str">
        <f t="shared" si="5"/>
        <v/>
      </c>
      <c r="P559" s="4" t="str">
        <f t="shared" si="6"/>
        <v/>
      </c>
      <c r="Q559" s="6"/>
      <c r="R559" s="4" t="str">
        <f t="shared" si="7"/>
        <v/>
      </c>
      <c r="S559" s="6"/>
      <c r="T559" s="6"/>
      <c r="U559" s="168" t="str">
        <f t="shared" si="8"/>
        <v/>
      </c>
    </row>
    <row r="560">
      <c r="B560" s="154"/>
      <c r="C560" s="2"/>
      <c r="D560" s="2"/>
      <c r="E560" s="154"/>
      <c r="F560" s="155"/>
      <c r="G560" s="165">
        <v>555.0</v>
      </c>
      <c r="H560" s="6"/>
      <c r="I560" s="6"/>
      <c r="J560" s="88" t="str">
        <f t="shared" ref="J560:K560" si="1113">IF(B560="","",IF(LEFT(B560,FIND("_",B560,1)-1)="battle","",IF(LEFT(B560,FIND("_",B560,1)-1)="cup","",IF(LEFT(B560,FIND("_",B560,1)-1)="rate","",VALUE(LEFT(B560,FIND("_",B560,1)-1))))))</f>
        <v/>
      </c>
      <c r="K560" s="88" t="str">
        <f t="shared" si="1113"/>
        <v/>
      </c>
      <c r="L560" s="88" t="str">
        <f t="shared" ref="L560:M560" si="1114">IF(D560="","",IF(LEFT(D560,FIND("_",D560,1)-1)="battle","",IF(LEFT(D560,FIND("_",D560,1)-1)="cup","",VALUE(LEFT(D560,FIND("_",D560,1)-1)))))</f>
        <v/>
      </c>
      <c r="M560" s="88" t="str">
        <f t="shared" si="1114"/>
        <v/>
      </c>
      <c r="N560" s="6"/>
      <c r="O560" s="165" t="str">
        <f t="shared" si="5"/>
        <v/>
      </c>
      <c r="P560" s="4" t="str">
        <f t="shared" si="6"/>
        <v/>
      </c>
      <c r="Q560" s="6"/>
      <c r="R560" s="4" t="str">
        <f t="shared" si="7"/>
        <v/>
      </c>
      <c r="S560" s="6"/>
      <c r="T560" s="6"/>
      <c r="U560" s="168" t="str">
        <f t="shared" si="8"/>
        <v/>
      </c>
    </row>
    <row r="561">
      <c r="B561" s="154"/>
      <c r="C561" s="2"/>
      <c r="D561" s="2"/>
      <c r="E561" s="154"/>
      <c r="F561" s="155"/>
      <c r="G561" s="165">
        <v>556.0</v>
      </c>
      <c r="H561" s="6"/>
      <c r="I561" s="6"/>
      <c r="J561" s="88" t="str">
        <f t="shared" ref="J561:K561" si="1115">IF(B561="","",IF(LEFT(B561,FIND("_",B561,1)-1)="battle","",IF(LEFT(B561,FIND("_",B561,1)-1)="cup","",IF(LEFT(B561,FIND("_",B561,1)-1)="rate","",VALUE(LEFT(B561,FIND("_",B561,1)-1))))))</f>
        <v/>
      </c>
      <c r="K561" s="88" t="str">
        <f t="shared" si="1115"/>
        <v/>
      </c>
      <c r="L561" s="88" t="str">
        <f t="shared" ref="L561:M561" si="1116">IF(D561="","",IF(LEFT(D561,FIND("_",D561,1)-1)="battle","",IF(LEFT(D561,FIND("_",D561,1)-1)="cup","",VALUE(LEFT(D561,FIND("_",D561,1)-1)))))</f>
        <v/>
      </c>
      <c r="M561" s="88" t="str">
        <f t="shared" si="1116"/>
        <v/>
      </c>
      <c r="N561" s="6"/>
      <c r="O561" s="165" t="str">
        <f t="shared" si="5"/>
        <v/>
      </c>
      <c r="P561" s="4" t="str">
        <f t="shared" si="6"/>
        <v/>
      </c>
      <c r="Q561" s="6"/>
      <c r="R561" s="4" t="str">
        <f t="shared" si="7"/>
        <v/>
      </c>
      <c r="S561" s="6"/>
      <c r="T561" s="6"/>
      <c r="U561" s="168" t="str">
        <f t="shared" si="8"/>
        <v/>
      </c>
    </row>
    <row r="562">
      <c r="B562" s="154"/>
      <c r="C562" s="2"/>
      <c r="D562" s="2"/>
      <c r="E562" s="154"/>
      <c r="F562" s="155"/>
      <c r="G562" s="165">
        <v>557.0</v>
      </c>
      <c r="H562" s="6"/>
      <c r="I562" s="6"/>
      <c r="J562" s="88" t="str">
        <f t="shared" ref="J562:K562" si="1117">IF(B562="","",IF(LEFT(B562,FIND("_",B562,1)-1)="battle","",IF(LEFT(B562,FIND("_",B562,1)-1)="cup","",IF(LEFT(B562,FIND("_",B562,1)-1)="rate","",VALUE(LEFT(B562,FIND("_",B562,1)-1))))))</f>
        <v/>
      </c>
      <c r="K562" s="88" t="str">
        <f t="shared" si="1117"/>
        <v/>
      </c>
      <c r="L562" s="88" t="str">
        <f t="shared" ref="L562:M562" si="1118">IF(D562="","",IF(LEFT(D562,FIND("_",D562,1)-1)="battle","",IF(LEFT(D562,FIND("_",D562,1)-1)="cup","",VALUE(LEFT(D562,FIND("_",D562,1)-1)))))</f>
        <v/>
      </c>
      <c r="M562" s="88" t="str">
        <f t="shared" si="1118"/>
        <v/>
      </c>
      <c r="N562" s="6"/>
      <c r="O562" s="165" t="str">
        <f t="shared" si="5"/>
        <v/>
      </c>
      <c r="P562" s="4" t="str">
        <f t="shared" si="6"/>
        <v/>
      </c>
      <c r="Q562" s="6"/>
      <c r="R562" s="4" t="str">
        <f t="shared" si="7"/>
        <v/>
      </c>
      <c r="S562" s="6"/>
      <c r="T562" s="6"/>
      <c r="U562" s="168" t="str">
        <f t="shared" si="8"/>
        <v/>
      </c>
    </row>
    <row r="563">
      <c r="B563" s="154"/>
      <c r="C563" s="2"/>
      <c r="D563" s="2"/>
      <c r="E563" s="154"/>
      <c r="F563" s="155"/>
      <c r="G563" s="165">
        <v>558.0</v>
      </c>
      <c r="H563" s="6"/>
      <c r="I563" s="6"/>
      <c r="J563" s="88" t="str">
        <f t="shared" ref="J563:K563" si="1119">IF(B563="","",IF(LEFT(B563,FIND("_",B563,1)-1)="battle","",IF(LEFT(B563,FIND("_",B563,1)-1)="cup","",IF(LEFT(B563,FIND("_",B563,1)-1)="rate","",VALUE(LEFT(B563,FIND("_",B563,1)-1))))))</f>
        <v/>
      </c>
      <c r="K563" s="88" t="str">
        <f t="shared" si="1119"/>
        <v/>
      </c>
      <c r="L563" s="88" t="str">
        <f t="shared" ref="L563:M563" si="1120">IF(D563="","",IF(LEFT(D563,FIND("_",D563,1)-1)="battle","",IF(LEFT(D563,FIND("_",D563,1)-1)="cup","",VALUE(LEFT(D563,FIND("_",D563,1)-1)))))</f>
        <v/>
      </c>
      <c r="M563" s="88" t="str">
        <f t="shared" si="1120"/>
        <v/>
      </c>
      <c r="N563" s="6"/>
      <c r="O563" s="165" t="str">
        <f t="shared" si="5"/>
        <v/>
      </c>
      <c r="P563" s="4" t="str">
        <f t="shared" si="6"/>
        <v/>
      </c>
      <c r="Q563" s="6"/>
      <c r="R563" s="4" t="str">
        <f t="shared" si="7"/>
        <v/>
      </c>
      <c r="S563" s="6"/>
      <c r="T563" s="6"/>
      <c r="U563" s="168" t="str">
        <f t="shared" si="8"/>
        <v/>
      </c>
    </row>
    <row r="564">
      <c r="B564" s="154"/>
      <c r="C564" s="2"/>
      <c r="D564" s="2"/>
      <c r="E564" s="154"/>
      <c r="F564" s="155"/>
      <c r="G564" s="165">
        <v>559.0</v>
      </c>
      <c r="H564" s="6"/>
      <c r="I564" s="6"/>
      <c r="J564" s="88" t="str">
        <f t="shared" ref="J564:K564" si="1121">IF(B564="","",IF(LEFT(B564,FIND("_",B564,1)-1)="battle","",IF(LEFT(B564,FIND("_",B564,1)-1)="cup","",IF(LEFT(B564,FIND("_",B564,1)-1)="rate","",VALUE(LEFT(B564,FIND("_",B564,1)-1))))))</f>
        <v/>
      </c>
      <c r="K564" s="88" t="str">
        <f t="shared" si="1121"/>
        <v/>
      </c>
      <c r="L564" s="88" t="str">
        <f t="shared" ref="L564:M564" si="1122">IF(D564="","",IF(LEFT(D564,FIND("_",D564,1)-1)="battle","",IF(LEFT(D564,FIND("_",D564,1)-1)="cup","",VALUE(LEFT(D564,FIND("_",D564,1)-1)))))</f>
        <v/>
      </c>
      <c r="M564" s="88" t="str">
        <f t="shared" si="1122"/>
        <v/>
      </c>
      <c r="N564" s="6"/>
      <c r="O564" s="165" t="str">
        <f t="shared" si="5"/>
        <v/>
      </c>
      <c r="P564" s="4" t="str">
        <f t="shared" si="6"/>
        <v/>
      </c>
      <c r="Q564" s="6"/>
      <c r="R564" s="4" t="str">
        <f t="shared" si="7"/>
        <v/>
      </c>
      <c r="S564" s="6"/>
      <c r="T564" s="6"/>
      <c r="U564" s="168" t="str">
        <f t="shared" si="8"/>
        <v/>
      </c>
    </row>
    <row r="565">
      <c r="B565" s="154"/>
      <c r="C565" s="2"/>
      <c r="D565" s="2"/>
      <c r="E565" s="154"/>
      <c r="F565" s="155"/>
      <c r="G565" s="165">
        <v>560.0</v>
      </c>
      <c r="H565" s="6"/>
      <c r="I565" s="6"/>
      <c r="J565" s="88" t="str">
        <f t="shared" ref="J565:K565" si="1123">IF(B565="","",IF(LEFT(B565,FIND("_",B565,1)-1)="battle","",IF(LEFT(B565,FIND("_",B565,1)-1)="cup","",IF(LEFT(B565,FIND("_",B565,1)-1)="rate","",VALUE(LEFT(B565,FIND("_",B565,1)-1))))))</f>
        <v/>
      </c>
      <c r="K565" s="88" t="str">
        <f t="shared" si="1123"/>
        <v/>
      </c>
      <c r="L565" s="88" t="str">
        <f t="shared" ref="L565:M565" si="1124">IF(D565="","",IF(LEFT(D565,FIND("_",D565,1)-1)="battle","",IF(LEFT(D565,FIND("_",D565,1)-1)="cup","",VALUE(LEFT(D565,FIND("_",D565,1)-1)))))</f>
        <v/>
      </c>
      <c r="M565" s="88" t="str">
        <f t="shared" si="1124"/>
        <v/>
      </c>
      <c r="N565" s="6"/>
      <c r="O565" s="165" t="str">
        <f t="shared" si="5"/>
        <v/>
      </c>
      <c r="P565" s="4" t="str">
        <f t="shared" si="6"/>
        <v/>
      </c>
      <c r="Q565" s="6"/>
      <c r="R565" s="4" t="str">
        <f t="shared" si="7"/>
        <v/>
      </c>
      <c r="S565" s="6"/>
      <c r="T565" s="6"/>
      <c r="U565" s="168" t="str">
        <f t="shared" si="8"/>
        <v/>
      </c>
    </row>
    <row r="566">
      <c r="B566" s="154"/>
      <c r="C566" s="2"/>
      <c r="D566" s="2"/>
      <c r="E566" s="154"/>
      <c r="F566" s="155"/>
      <c r="G566" s="165">
        <v>561.0</v>
      </c>
      <c r="H566" s="6"/>
      <c r="I566" s="6"/>
      <c r="J566" s="88" t="str">
        <f t="shared" ref="J566:K566" si="1125">IF(B566="","",IF(LEFT(B566,FIND("_",B566,1)-1)="battle","",IF(LEFT(B566,FIND("_",B566,1)-1)="cup","",IF(LEFT(B566,FIND("_",B566,1)-1)="rate","",VALUE(LEFT(B566,FIND("_",B566,1)-1))))))</f>
        <v/>
      </c>
      <c r="K566" s="88" t="str">
        <f t="shared" si="1125"/>
        <v/>
      </c>
      <c r="L566" s="88" t="str">
        <f t="shared" ref="L566:M566" si="1126">IF(D566="","",IF(LEFT(D566,FIND("_",D566,1)-1)="battle","",IF(LEFT(D566,FIND("_",D566,1)-1)="cup","",VALUE(LEFT(D566,FIND("_",D566,1)-1)))))</f>
        <v/>
      </c>
      <c r="M566" s="88" t="str">
        <f t="shared" si="1126"/>
        <v/>
      </c>
      <c r="N566" s="6"/>
      <c r="O566" s="165" t="str">
        <f t="shared" si="5"/>
        <v/>
      </c>
      <c r="P566" s="4" t="str">
        <f t="shared" si="6"/>
        <v/>
      </c>
      <c r="Q566" s="6"/>
      <c r="R566" s="4" t="str">
        <f t="shared" si="7"/>
        <v/>
      </c>
      <c r="S566" s="6"/>
      <c r="T566" s="6"/>
      <c r="U566" s="168" t="str">
        <f t="shared" si="8"/>
        <v/>
      </c>
    </row>
    <row r="567">
      <c r="B567" s="154"/>
      <c r="C567" s="2"/>
      <c r="D567" s="2"/>
      <c r="E567" s="154"/>
      <c r="F567" s="155"/>
      <c r="G567" s="165">
        <v>562.0</v>
      </c>
      <c r="H567" s="6"/>
      <c r="I567" s="6"/>
      <c r="J567" s="88" t="str">
        <f t="shared" ref="J567:K567" si="1127">IF(B567="","",IF(LEFT(B567,FIND("_",B567,1)-1)="battle","",IF(LEFT(B567,FIND("_",B567,1)-1)="cup","",IF(LEFT(B567,FIND("_",B567,1)-1)="rate","",VALUE(LEFT(B567,FIND("_",B567,1)-1))))))</f>
        <v/>
      </c>
      <c r="K567" s="88" t="str">
        <f t="shared" si="1127"/>
        <v/>
      </c>
      <c r="L567" s="88" t="str">
        <f t="shared" ref="L567:M567" si="1128">IF(D567="","",IF(LEFT(D567,FIND("_",D567,1)-1)="battle","",IF(LEFT(D567,FIND("_",D567,1)-1)="cup","",VALUE(LEFT(D567,FIND("_",D567,1)-1)))))</f>
        <v/>
      </c>
      <c r="M567" s="88" t="str">
        <f t="shared" si="1128"/>
        <v/>
      </c>
      <c r="N567" s="6"/>
      <c r="O567" s="165" t="str">
        <f t="shared" si="5"/>
        <v/>
      </c>
      <c r="P567" s="4" t="str">
        <f t="shared" si="6"/>
        <v/>
      </c>
      <c r="Q567" s="6"/>
      <c r="R567" s="4" t="str">
        <f t="shared" si="7"/>
        <v/>
      </c>
      <c r="S567" s="6"/>
      <c r="T567" s="6"/>
      <c r="U567" s="168" t="str">
        <f t="shared" si="8"/>
        <v/>
      </c>
    </row>
    <row r="568">
      <c r="B568" s="154"/>
      <c r="C568" s="2"/>
      <c r="D568" s="2"/>
      <c r="E568" s="154"/>
      <c r="F568" s="155"/>
      <c r="G568" s="165">
        <v>563.0</v>
      </c>
      <c r="H568" s="6"/>
      <c r="I568" s="6"/>
      <c r="J568" s="88" t="str">
        <f t="shared" ref="J568:K568" si="1129">IF(B568="","",IF(LEFT(B568,FIND("_",B568,1)-1)="battle","",IF(LEFT(B568,FIND("_",B568,1)-1)="cup","",IF(LEFT(B568,FIND("_",B568,1)-1)="rate","",VALUE(LEFT(B568,FIND("_",B568,1)-1))))))</f>
        <v/>
      </c>
      <c r="K568" s="88" t="str">
        <f t="shared" si="1129"/>
        <v/>
      </c>
      <c r="L568" s="88" t="str">
        <f t="shared" ref="L568:M568" si="1130">IF(D568="","",IF(LEFT(D568,FIND("_",D568,1)-1)="battle","",IF(LEFT(D568,FIND("_",D568,1)-1)="cup","",VALUE(LEFT(D568,FIND("_",D568,1)-1)))))</f>
        <v/>
      </c>
      <c r="M568" s="88" t="str">
        <f t="shared" si="1130"/>
        <v/>
      </c>
      <c r="N568" s="6"/>
      <c r="O568" s="165" t="str">
        <f t="shared" si="5"/>
        <v/>
      </c>
      <c r="P568" s="4" t="str">
        <f t="shared" si="6"/>
        <v/>
      </c>
      <c r="Q568" s="6"/>
      <c r="R568" s="4" t="str">
        <f t="shared" si="7"/>
        <v/>
      </c>
      <c r="S568" s="6"/>
      <c r="T568" s="6"/>
      <c r="U568" s="168" t="str">
        <f t="shared" si="8"/>
        <v/>
      </c>
    </row>
    <row r="569">
      <c r="B569" s="154"/>
      <c r="C569" s="2"/>
      <c r="D569" s="2"/>
      <c r="E569" s="154"/>
      <c r="F569" s="155"/>
      <c r="G569" s="165">
        <v>564.0</v>
      </c>
      <c r="H569" s="6"/>
      <c r="I569" s="6"/>
      <c r="J569" s="88" t="str">
        <f t="shared" ref="J569:K569" si="1131">IF(B569="","",IF(LEFT(B569,FIND("_",B569,1)-1)="battle","",IF(LEFT(B569,FIND("_",B569,1)-1)="cup","",IF(LEFT(B569,FIND("_",B569,1)-1)="rate","",VALUE(LEFT(B569,FIND("_",B569,1)-1))))))</f>
        <v/>
      </c>
      <c r="K569" s="88" t="str">
        <f t="shared" si="1131"/>
        <v/>
      </c>
      <c r="L569" s="88" t="str">
        <f t="shared" ref="L569:M569" si="1132">IF(D569="","",IF(LEFT(D569,FIND("_",D569,1)-1)="battle","",IF(LEFT(D569,FIND("_",D569,1)-1)="cup","",VALUE(LEFT(D569,FIND("_",D569,1)-1)))))</f>
        <v/>
      </c>
      <c r="M569" s="88" t="str">
        <f t="shared" si="1132"/>
        <v/>
      </c>
      <c r="N569" s="6"/>
      <c r="O569" s="165" t="str">
        <f t="shared" si="5"/>
        <v/>
      </c>
      <c r="P569" s="4" t="str">
        <f t="shared" si="6"/>
        <v/>
      </c>
      <c r="Q569" s="6"/>
      <c r="R569" s="4" t="str">
        <f t="shared" si="7"/>
        <v/>
      </c>
      <c r="S569" s="6"/>
      <c r="T569" s="6"/>
      <c r="U569" s="168" t="str">
        <f t="shared" si="8"/>
        <v/>
      </c>
    </row>
    <row r="570">
      <c r="B570" s="154"/>
      <c r="C570" s="2"/>
      <c r="D570" s="2"/>
      <c r="E570" s="154"/>
      <c r="F570" s="155"/>
      <c r="G570" s="165">
        <v>565.0</v>
      </c>
      <c r="H570" s="6"/>
      <c r="I570" s="6"/>
      <c r="J570" s="88" t="str">
        <f t="shared" ref="J570:K570" si="1133">IF(B570="","",IF(LEFT(B570,FIND("_",B570,1)-1)="battle","",IF(LEFT(B570,FIND("_",B570,1)-1)="cup","",IF(LEFT(B570,FIND("_",B570,1)-1)="rate","",VALUE(LEFT(B570,FIND("_",B570,1)-1))))))</f>
        <v/>
      </c>
      <c r="K570" s="88" t="str">
        <f t="shared" si="1133"/>
        <v/>
      </c>
      <c r="L570" s="88" t="str">
        <f t="shared" ref="L570:M570" si="1134">IF(D570="","",IF(LEFT(D570,FIND("_",D570,1)-1)="battle","",IF(LEFT(D570,FIND("_",D570,1)-1)="cup","",VALUE(LEFT(D570,FIND("_",D570,1)-1)))))</f>
        <v/>
      </c>
      <c r="M570" s="88" t="str">
        <f t="shared" si="1134"/>
        <v/>
      </c>
      <c r="N570" s="6"/>
      <c r="O570" s="165" t="str">
        <f t="shared" si="5"/>
        <v/>
      </c>
      <c r="P570" s="4" t="str">
        <f t="shared" si="6"/>
        <v/>
      </c>
      <c r="Q570" s="6"/>
      <c r="R570" s="4" t="str">
        <f t="shared" si="7"/>
        <v/>
      </c>
      <c r="S570" s="6"/>
      <c r="T570" s="6"/>
      <c r="U570" s="168" t="str">
        <f t="shared" si="8"/>
        <v/>
      </c>
    </row>
    <row r="571">
      <c r="B571" s="154"/>
      <c r="C571" s="2"/>
      <c r="D571" s="2"/>
      <c r="E571" s="154"/>
      <c r="F571" s="155"/>
      <c r="G571" s="165">
        <v>566.0</v>
      </c>
      <c r="H571" s="6"/>
      <c r="I571" s="6"/>
      <c r="J571" s="88" t="str">
        <f t="shared" ref="J571:K571" si="1135">IF(B571="","",IF(LEFT(B571,FIND("_",B571,1)-1)="battle","",IF(LEFT(B571,FIND("_",B571,1)-1)="cup","",IF(LEFT(B571,FIND("_",B571,1)-1)="rate","",VALUE(LEFT(B571,FIND("_",B571,1)-1))))))</f>
        <v/>
      </c>
      <c r="K571" s="88" t="str">
        <f t="shared" si="1135"/>
        <v/>
      </c>
      <c r="L571" s="88" t="str">
        <f t="shared" ref="L571:M571" si="1136">IF(D571="","",IF(LEFT(D571,FIND("_",D571,1)-1)="battle","",IF(LEFT(D571,FIND("_",D571,1)-1)="cup","",VALUE(LEFT(D571,FIND("_",D571,1)-1)))))</f>
        <v/>
      </c>
      <c r="M571" s="88" t="str">
        <f t="shared" si="1136"/>
        <v/>
      </c>
      <c r="N571" s="6"/>
      <c r="O571" s="165" t="str">
        <f t="shared" si="5"/>
        <v/>
      </c>
      <c r="P571" s="4" t="str">
        <f t="shared" si="6"/>
        <v/>
      </c>
      <c r="Q571" s="6"/>
      <c r="R571" s="4" t="str">
        <f t="shared" si="7"/>
        <v/>
      </c>
      <c r="S571" s="6"/>
      <c r="T571" s="6"/>
      <c r="U571" s="168" t="str">
        <f t="shared" si="8"/>
        <v/>
      </c>
    </row>
    <row r="572">
      <c r="B572" s="154"/>
      <c r="C572" s="2"/>
      <c r="D572" s="2"/>
      <c r="E572" s="154"/>
      <c r="F572" s="155"/>
      <c r="G572" s="165">
        <v>567.0</v>
      </c>
      <c r="H572" s="6"/>
      <c r="I572" s="6"/>
      <c r="J572" s="88" t="str">
        <f t="shared" ref="J572:K572" si="1137">IF(B572="","",IF(LEFT(B572,FIND("_",B572,1)-1)="battle","",IF(LEFT(B572,FIND("_",B572,1)-1)="cup","",IF(LEFT(B572,FIND("_",B572,1)-1)="rate","",VALUE(LEFT(B572,FIND("_",B572,1)-1))))))</f>
        <v/>
      </c>
      <c r="K572" s="88" t="str">
        <f t="shared" si="1137"/>
        <v/>
      </c>
      <c r="L572" s="88" t="str">
        <f t="shared" ref="L572:M572" si="1138">IF(D572="","",IF(LEFT(D572,FIND("_",D572,1)-1)="battle","",IF(LEFT(D572,FIND("_",D572,1)-1)="cup","",VALUE(LEFT(D572,FIND("_",D572,1)-1)))))</f>
        <v/>
      </c>
      <c r="M572" s="88" t="str">
        <f t="shared" si="1138"/>
        <v/>
      </c>
      <c r="N572" s="6"/>
      <c r="O572" s="165" t="str">
        <f t="shared" si="5"/>
        <v/>
      </c>
      <c r="P572" s="4" t="str">
        <f t="shared" si="6"/>
        <v/>
      </c>
      <c r="Q572" s="6"/>
      <c r="R572" s="4" t="str">
        <f t="shared" si="7"/>
        <v/>
      </c>
      <c r="S572" s="6"/>
      <c r="T572" s="6"/>
      <c r="U572" s="168" t="str">
        <f t="shared" si="8"/>
        <v/>
      </c>
    </row>
    <row r="573">
      <c r="B573" s="154"/>
      <c r="C573" s="2"/>
      <c r="D573" s="2"/>
      <c r="E573" s="154"/>
      <c r="F573" s="155"/>
      <c r="G573" s="165">
        <v>568.0</v>
      </c>
      <c r="H573" s="6"/>
      <c r="I573" s="6"/>
      <c r="J573" s="88" t="str">
        <f t="shared" ref="J573:K573" si="1139">IF(B573="","",IF(LEFT(B573,FIND("_",B573,1)-1)="battle","",IF(LEFT(B573,FIND("_",B573,1)-1)="cup","",IF(LEFT(B573,FIND("_",B573,1)-1)="rate","",VALUE(LEFT(B573,FIND("_",B573,1)-1))))))</f>
        <v/>
      </c>
      <c r="K573" s="88" t="str">
        <f t="shared" si="1139"/>
        <v/>
      </c>
      <c r="L573" s="88" t="str">
        <f t="shared" ref="L573:M573" si="1140">IF(D573="","",IF(LEFT(D573,FIND("_",D573,1)-1)="battle","",IF(LEFT(D573,FIND("_",D573,1)-1)="cup","",VALUE(LEFT(D573,FIND("_",D573,1)-1)))))</f>
        <v/>
      </c>
      <c r="M573" s="88" t="str">
        <f t="shared" si="1140"/>
        <v/>
      </c>
      <c r="N573" s="6"/>
      <c r="O573" s="165" t="str">
        <f t="shared" si="5"/>
        <v/>
      </c>
      <c r="P573" s="4" t="str">
        <f t="shared" si="6"/>
        <v/>
      </c>
      <c r="Q573" s="6"/>
      <c r="R573" s="4" t="str">
        <f t="shared" si="7"/>
        <v/>
      </c>
      <c r="S573" s="6"/>
      <c r="T573" s="6"/>
      <c r="U573" s="168" t="str">
        <f t="shared" si="8"/>
        <v/>
      </c>
    </row>
    <row r="574">
      <c r="B574" s="154"/>
      <c r="C574" s="2"/>
      <c r="D574" s="2"/>
      <c r="E574" s="154"/>
      <c r="F574" s="155"/>
      <c r="G574" s="165">
        <v>569.0</v>
      </c>
      <c r="H574" s="6"/>
      <c r="I574" s="6"/>
      <c r="J574" s="88" t="str">
        <f t="shared" ref="J574:K574" si="1141">IF(B574="","",IF(LEFT(B574,FIND("_",B574,1)-1)="battle","",IF(LEFT(B574,FIND("_",B574,1)-1)="cup","",IF(LEFT(B574,FIND("_",B574,1)-1)="rate","",VALUE(LEFT(B574,FIND("_",B574,1)-1))))))</f>
        <v/>
      </c>
      <c r="K574" s="88" t="str">
        <f t="shared" si="1141"/>
        <v/>
      </c>
      <c r="L574" s="88" t="str">
        <f t="shared" ref="L574:M574" si="1142">IF(D574="","",IF(LEFT(D574,FIND("_",D574,1)-1)="battle","",IF(LEFT(D574,FIND("_",D574,1)-1)="cup","",VALUE(LEFT(D574,FIND("_",D574,1)-1)))))</f>
        <v/>
      </c>
      <c r="M574" s="88" t="str">
        <f t="shared" si="1142"/>
        <v/>
      </c>
      <c r="N574" s="6"/>
      <c r="O574" s="165" t="str">
        <f t="shared" si="5"/>
        <v/>
      </c>
      <c r="P574" s="4" t="str">
        <f t="shared" si="6"/>
        <v/>
      </c>
      <c r="Q574" s="6"/>
      <c r="R574" s="4" t="str">
        <f t="shared" si="7"/>
        <v/>
      </c>
      <c r="S574" s="6"/>
      <c r="T574" s="6"/>
      <c r="U574" s="168" t="str">
        <f t="shared" si="8"/>
        <v/>
      </c>
    </row>
    <row r="575">
      <c r="B575" s="154"/>
      <c r="C575" s="2"/>
      <c r="D575" s="2"/>
      <c r="E575" s="154"/>
      <c r="F575" s="155"/>
      <c r="G575" s="165">
        <v>570.0</v>
      </c>
      <c r="H575" s="6"/>
      <c r="I575" s="6"/>
      <c r="J575" s="88" t="str">
        <f t="shared" ref="J575:K575" si="1143">IF(B575="","",IF(LEFT(B575,FIND("_",B575,1)-1)="battle","",IF(LEFT(B575,FIND("_",B575,1)-1)="cup","",IF(LEFT(B575,FIND("_",B575,1)-1)="rate","",VALUE(LEFT(B575,FIND("_",B575,1)-1))))))</f>
        <v/>
      </c>
      <c r="K575" s="88" t="str">
        <f t="shared" si="1143"/>
        <v/>
      </c>
      <c r="L575" s="88" t="str">
        <f t="shared" ref="L575:M575" si="1144">IF(D575="","",IF(LEFT(D575,FIND("_",D575,1)-1)="battle","",IF(LEFT(D575,FIND("_",D575,1)-1)="cup","",VALUE(LEFT(D575,FIND("_",D575,1)-1)))))</f>
        <v/>
      </c>
      <c r="M575" s="88" t="str">
        <f t="shared" si="1144"/>
        <v/>
      </c>
      <c r="N575" s="6"/>
      <c r="O575" s="165" t="str">
        <f t="shared" si="5"/>
        <v/>
      </c>
      <c r="P575" s="4" t="str">
        <f t="shared" si="6"/>
        <v/>
      </c>
      <c r="Q575" s="6"/>
      <c r="R575" s="4" t="str">
        <f t="shared" si="7"/>
        <v/>
      </c>
      <c r="S575" s="6"/>
      <c r="T575" s="6"/>
      <c r="U575" s="168" t="str">
        <f t="shared" si="8"/>
        <v/>
      </c>
    </row>
    <row r="576">
      <c r="B576" s="154"/>
      <c r="C576" s="2"/>
      <c r="D576" s="2"/>
      <c r="E576" s="154"/>
      <c r="F576" s="155"/>
      <c r="G576" s="165">
        <v>571.0</v>
      </c>
      <c r="H576" s="6"/>
      <c r="I576" s="6"/>
      <c r="J576" s="88" t="str">
        <f t="shared" ref="J576:K576" si="1145">IF(B576="","",IF(LEFT(B576,FIND("_",B576,1)-1)="battle","",IF(LEFT(B576,FIND("_",B576,1)-1)="cup","",IF(LEFT(B576,FIND("_",B576,1)-1)="rate","",VALUE(LEFT(B576,FIND("_",B576,1)-1))))))</f>
        <v/>
      </c>
      <c r="K576" s="88" t="str">
        <f t="shared" si="1145"/>
        <v/>
      </c>
      <c r="L576" s="88" t="str">
        <f t="shared" ref="L576:M576" si="1146">IF(D576="","",IF(LEFT(D576,FIND("_",D576,1)-1)="battle","",IF(LEFT(D576,FIND("_",D576,1)-1)="cup","",VALUE(LEFT(D576,FIND("_",D576,1)-1)))))</f>
        <v/>
      </c>
      <c r="M576" s="88" t="str">
        <f t="shared" si="1146"/>
        <v/>
      </c>
      <c r="N576" s="6"/>
      <c r="O576" s="165" t="str">
        <f t="shared" si="5"/>
        <v/>
      </c>
      <c r="P576" s="4" t="str">
        <f t="shared" si="6"/>
        <v/>
      </c>
      <c r="Q576" s="6"/>
      <c r="R576" s="4" t="str">
        <f t="shared" si="7"/>
        <v/>
      </c>
      <c r="S576" s="6"/>
      <c r="T576" s="6"/>
      <c r="U576" s="168" t="str">
        <f t="shared" si="8"/>
        <v/>
      </c>
    </row>
    <row r="577">
      <c r="B577" s="154"/>
      <c r="C577" s="2"/>
      <c r="D577" s="2"/>
      <c r="E577" s="154"/>
      <c r="F577" s="155"/>
      <c r="G577" s="165">
        <v>572.0</v>
      </c>
      <c r="H577" s="6"/>
      <c r="I577" s="6"/>
      <c r="J577" s="88" t="str">
        <f t="shared" ref="J577:K577" si="1147">IF(B577="","",IF(LEFT(B577,FIND("_",B577,1)-1)="battle","",IF(LEFT(B577,FIND("_",B577,1)-1)="cup","",IF(LEFT(B577,FIND("_",B577,1)-1)="rate","",VALUE(LEFT(B577,FIND("_",B577,1)-1))))))</f>
        <v/>
      </c>
      <c r="K577" s="88" t="str">
        <f t="shared" si="1147"/>
        <v/>
      </c>
      <c r="L577" s="88" t="str">
        <f t="shared" ref="L577:M577" si="1148">IF(D577="","",IF(LEFT(D577,FIND("_",D577,1)-1)="battle","",IF(LEFT(D577,FIND("_",D577,1)-1)="cup","",VALUE(LEFT(D577,FIND("_",D577,1)-1)))))</f>
        <v/>
      </c>
      <c r="M577" s="88" t="str">
        <f t="shared" si="1148"/>
        <v/>
      </c>
      <c r="N577" s="6"/>
      <c r="O577" s="165" t="str">
        <f t="shared" si="5"/>
        <v/>
      </c>
      <c r="P577" s="4" t="str">
        <f t="shared" si="6"/>
        <v/>
      </c>
      <c r="Q577" s="6"/>
      <c r="R577" s="4" t="str">
        <f t="shared" si="7"/>
        <v/>
      </c>
      <c r="S577" s="6"/>
      <c r="T577" s="6"/>
      <c r="U577" s="168" t="str">
        <f t="shared" si="8"/>
        <v/>
      </c>
    </row>
    <row r="578">
      <c r="B578" s="154"/>
      <c r="C578" s="2"/>
      <c r="D578" s="2"/>
      <c r="E578" s="154"/>
      <c r="F578" s="155"/>
      <c r="G578" s="165">
        <v>573.0</v>
      </c>
      <c r="H578" s="6"/>
      <c r="I578" s="6"/>
      <c r="J578" s="88" t="str">
        <f t="shared" ref="J578:K578" si="1149">IF(B578="","",IF(LEFT(B578,FIND("_",B578,1)-1)="battle","",IF(LEFT(B578,FIND("_",B578,1)-1)="cup","",IF(LEFT(B578,FIND("_",B578,1)-1)="rate","",VALUE(LEFT(B578,FIND("_",B578,1)-1))))))</f>
        <v/>
      </c>
      <c r="K578" s="88" t="str">
        <f t="shared" si="1149"/>
        <v/>
      </c>
      <c r="L578" s="88" t="str">
        <f t="shared" ref="L578:M578" si="1150">IF(D578="","",IF(LEFT(D578,FIND("_",D578,1)-1)="battle","",IF(LEFT(D578,FIND("_",D578,1)-1)="cup","",VALUE(LEFT(D578,FIND("_",D578,1)-1)))))</f>
        <v/>
      </c>
      <c r="M578" s="88" t="str">
        <f t="shared" si="1150"/>
        <v/>
      </c>
      <c r="N578" s="6"/>
      <c r="O578" s="165" t="str">
        <f t="shared" si="5"/>
        <v/>
      </c>
      <c r="P578" s="4" t="str">
        <f t="shared" si="6"/>
        <v/>
      </c>
      <c r="Q578" s="6"/>
      <c r="R578" s="4" t="str">
        <f t="shared" si="7"/>
        <v/>
      </c>
      <c r="S578" s="6"/>
      <c r="T578" s="6"/>
      <c r="U578" s="168" t="str">
        <f t="shared" si="8"/>
        <v/>
      </c>
    </row>
    <row r="579">
      <c r="B579" s="154"/>
      <c r="C579" s="2"/>
      <c r="D579" s="2"/>
      <c r="E579" s="154"/>
      <c r="F579" s="155"/>
      <c r="G579" s="165">
        <v>574.0</v>
      </c>
      <c r="H579" s="6"/>
      <c r="I579" s="6"/>
      <c r="J579" s="88" t="str">
        <f t="shared" ref="J579:K579" si="1151">IF(B579="","",IF(LEFT(B579,FIND("_",B579,1)-1)="battle","",IF(LEFT(B579,FIND("_",B579,1)-1)="cup","",IF(LEFT(B579,FIND("_",B579,1)-1)="rate","",VALUE(LEFT(B579,FIND("_",B579,1)-1))))))</f>
        <v/>
      </c>
      <c r="K579" s="88" t="str">
        <f t="shared" si="1151"/>
        <v/>
      </c>
      <c r="L579" s="88" t="str">
        <f t="shared" ref="L579:M579" si="1152">IF(D579="","",IF(LEFT(D579,FIND("_",D579,1)-1)="battle","",IF(LEFT(D579,FIND("_",D579,1)-1)="cup","",VALUE(LEFT(D579,FIND("_",D579,1)-1)))))</f>
        <v/>
      </c>
      <c r="M579" s="88" t="str">
        <f t="shared" si="1152"/>
        <v/>
      </c>
      <c r="N579" s="6"/>
      <c r="O579" s="165" t="str">
        <f t="shared" si="5"/>
        <v/>
      </c>
      <c r="P579" s="4" t="str">
        <f t="shared" si="6"/>
        <v/>
      </c>
      <c r="Q579" s="6"/>
      <c r="R579" s="4" t="str">
        <f t="shared" si="7"/>
        <v/>
      </c>
      <c r="S579" s="6"/>
      <c r="T579" s="6"/>
      <c r="U579" s="168" t="str">
        <f t="shared" si="8"/>
        <v/>
      </c>
    </row>
    <row r="580">
      <c r="B580" s="154"/>
      <c r="C580" s="2"/>
      <c r="D580" s="2"/>
      <c r="E580" s="154"/>
      <c r="F580" s="155"/>
      <c r="G580" s="165">
        <v>575.0</v>
      </c>
      <c r="H580" s="6"/>
      <c r="I580" s="6"/>
      <c r="J580" s="88" t="str">
        <f t="shared" ref="J580:K580" si="1153">IF(B580="","",IF(LEFT(B580,FIND("_",B580,1)-1)="battle","",IF(LEFT(B580,FIND("_",B580,1)-1)="cup","",IF(LEFT(B580,FIND("_",B580,1)-1)="rate","",VALUE(LEFT(B580,FIND("_",B580,1)-1))))))</f>
        <v/>
      </c>
      <c r="K580" s="88" t="str">
        <f t="shared" si="1153"/>
        <v/>
      </c>
      <c r="L580" s="88" t="str">
        <f t="shared" ref="L580:M580" si="1154">IF(D580="","",IF(LEFT(D580,FIND("_",D580,1)-1)="battle","",IF(LEFT(D580,FIND("_",D580,1)-1)="cup","",VALUE(LEFT(D580,FIND("_",D580,1)-1)))))</f>
        <v/>
      </c>
      <c r="M580" s="88" t="str">
        <f t="shared" si="1154"/>
        <v/>
      </c>
      <c r="N580" s="6"/>
      <c r="O580" s="165" t="str">
        <f t="shared" si="5"/>
        <v/>
      </c>
      <c r="P580" s="4" t="str">
        <f t="shared" si="6"/>
        <v/>
      </c>
      <c r="Q580" s="6"/>
      <c r="R580" s="4" t="str">
        <f t="shared" si="7"/>
        <v/>
      </c>
      <c r="S580" s="6"/>
      <c r="T580" s="6"/>
      <c r="U580" s="168" t="str">
        <f t="shared" si="8"/>
        <v/>
      </c>
    </row>
    <row r="581">
      <c r="B581" s="154"/>
      <c r="C581" s="2"/>
      <c r="D581" s="2"/>
      <c r="E581" s="154"/>
      <c r="F581" s="155"/>
      <c r="G581" s="165">
        <v>576.0</v>
      </c>
      <c r="H581" s="6"/>
      <c r="I581" s="6"/>
      <c r="J581" s="88" t="str">
        <f t="shared" ref="J581:K581" si="1155">IF(B581="","",IF(LEFT(B581,FIND("_",B581,1)-1)="battle","",IF(LEFT(B581,FIND("_",B581,1)-1)="cup","",IF(LEFT(B581,FIND("_",B581,1)-1)="rate","",VALUE(LEFT(B581,FIND("_",B581,1)-1))))))</f>
        <v/>
      </c>
      <c r="K581" s="88" t="str">
        <f t="shared" si="1155"/>
        <v/>
      </c>
      <c r="L581" s="88" t="str">
        <f t="shared" ref="L581:M581" si="1156">IF(D581="","",IF(LEFT(D581,FIND("_",D581,1)-1)="battle","",IF(LEFT(D581,FIND("_",D581,1)-1)="cup","",VALUE(LEFT(D581,FIND("_",D581,1)-1)))))</f>
        <v/>
      </c>
      <c r="M581" s="88" t="str">
        <f t="shared" si="1156"/>
        <v/>
      </c>
      <c r="N581" s="6"/>
      <c r="O581" s="165" t="str">
        <f t="shared" si="5"/>
        <v/>
      </c>
      <c r="P581" s="4" t="str">
        <f t="shared" si="6"/>
        <v/>
      </c>
      <c r="Q581" s="6"/>
      <c r="R581" s="4" t="str">
        <f t="shared" si="7"/>
        <v/>
      </c>
      <c r="S581" s="6"/>
      <c r="T581" s="6"/>
      <c r="U581" s="168" t="str">
        <f t="shared" si="8"/>
        <v/>
      </c>
    </row>
    <row r="582">
      <c r="B582" s="154"/>
      <c r="C582" s="2"/>
      <c r="D582" s="2"/>
      <c r="E582" s="154"/>
      <c r="F582" s="155"/>
      <c r="G582" s="165">
        <v>577.0</v>
      </c>
      <c r="H582" s="6"/>
      <c r="I582" s="6"/>
      <c r="J582" s="88" t="str">
        <f t="shared" ref="J582:K582" si="1157">IF(B582="","",IF(LEFT(B582,FIND("_",B582,1)-1)="battle","",IF(LEFT(B582,FIND("_",B582,1)-1)="cup","",IF(LEFT(B582,FIND("_",B582,1)-1)="rate","",VALUE(LEFT(B582,FIND("_",B582,1)-1))))))</f>
        <v/>
      </c>
      <c r="K582" s="88" t="str">
        <f t="shared" si="1157"/>
        <v/>
      </c>
      <c r="L582" s="88" t="str">
        <f t="shared" ref="L582:M582" si="1158">IF(D582="","",IF(LEFT(D582,FIND("_",D582,1)-1)="battle","",IF(LEFT(D582,FIND("_",D582,1)-1)="cup","",VALUE(LEFT(D582,FIND("_",D582,1)-1)))))</f>
        <v/>
      </c>
      <c r="M582" s="88" t="str">
        <f t="shared" si="1158"/>
        <v/>
      </c>
      <c r="N582" s="6"/>
      <c r="O582" s="165" t="str">
        <f t="shared" si="5"/>
        <v/>
      </c>
      <c r="P582" s="4" t="str">
        <f t="shared" si="6"/>
        <v/>
      </c>
      <c r="Q582" s="6"/>
      <c r="R582" s="4" t="str">
        <f t="shared" si="7"/>
        <v/>
      </c>
      <c r="S582" s="6"/>
      <c r="T582" s="6"/>
      <c r="U582" s="168" t="str">
        <f t="shared" si="8"/>
        <v/>
      </c>
    </row>
    <row r="583">
      <c r="B583" s="154"/>
      <c r="C583" s="2"/>
      <c r="D583" s="2"/>
      <c r="E583" s="154"/>
      <c r="F583" s="155"/>
      <c r="G583" s="165">
        <v>578.0</v>
      </c>
      <c r="H583" s="6"/>
      <c r="I583" s="6"/>
      <c r="J583" s="88" t="str">
        <f t="shared" ref="J583:K583" si="1159">IF(B583="","",IF(LEFT(B583,FIND("_",B583,1)-1)="battle","",IF(LEFT(B583,FIND("_",B583,1)-1)="cup","",IF(LEFT(B583,FIND("_",B583,1)-1)="rate","",VALUE(LEFT(B583,FIND("_",B583,1)-1))))))</f>
        <v/>
      </c>
      <c r="K583" s="88" t="str">
        <f t="shared" si="1159"/>
        <v/>
      </c>
      <c r="L583" s="88" t="str">
        <f t="shared" ref="L583:M583" si="1160">IF(D583="","",IF(LEFT(D583,FIND("_",D583,1)-1)="battle","",IF(LEFT(D583,FIND("_",D583,1)-1)="cup","",VALUE(LEFT(D583,FIND("_",D583,1)-1)))))</f>
        <v/>
      </c>
      <c r="M583" s="88" t="str">
        <f t="shared" si="1160"/>
        <v/>
      </c>
      <c r="N583" s="6"/>
      <c r="O583" s="165" t="str">
        <f t="shared" si="5"/>
        <v/>
      </c>
      <c r="P583" s="4" t="str">
        <f t="shared" si="6"/>
        <v/>
      </c>
      <c r="Q583" s="6"/>
      <c r="R583" s="4" t="str">
        <f t="shared" si="7"/>
        <v/>
      </c>
      <c r="S583" s="6"/>
      <c r="T583" s="6"/>
      <c r="U583" s="168" t="str">
        <f t="shared" si="8"/>
        <v/>
      </c>
    </row>
    <row r="584">
      <c r="B584" s="154"/>
      <c r="C584" s="2"/>
      <c r="D584" s="2"/>
      <c r="E584" s="154"/>
      <c r="F584" s="155"/>
      <c r="G584" s="165">
        <v>579.0</v>
      </c>
      <c r="H584" s="6"/>
      <c r="I584" s="6"/>
      <c r="J584" s="88" t="str">
        <f t="shared" ref="J584:K584" si="1161">IF(B584="","",IF(LEFT(B584,FIND("_",B584,1)-1)="battle","",IF(LEFT(B584,FIND("_",B584,1)-1)="cup","",IF(LEFT(B584,FIND("_",B584,1)-1)="rate","",VALUE(LEFT(B584,FIND("_",B584,1)-1))))))</f>
        <v/>
      </c>
      <c r="K584" s="88" t="str">
        <f t="shared" si="1161"/>
        <v/>
      </c>
      <c r="L584" s="88" t="str">
        <f t="shared" ref="L584:M584" si="1162">IF(D584="","",IF(LEFT(D584,FIND("_",D584,1)-1)="battle","",IF(LEFT(D584,FIND("_",D584,1)-1)="cup","",VALUE(LEFT(D584,FIND("_",D584,1)-1)))))</f>
        <v/>
      </c>
      <c r="M584" s="88" t="str">
        <f t="shared" si="1162"/>
        <v/>
      </c>
      <c r="N584" s="6"/>
      <c r="O584" s="165" t="str">
        <f t="shared" si="5"/>
        <v/>
      </c>
      <c r="P584" s="4" t="str">
        <f t="shared" si="6"/>
        <v/>
      </c>
      <c r="Q584" s="6"/>
      <c r="R584" s="4" t="str">
        <f t="shared" si="7"/>
        <v/>
      </c>
      <c r="S584" s="6"/>
      <c r="T584" s="6"/>
      <c r="U584" s="168" t="str">
        <f t="shared" si="8"/>
        <v/>
      </c>
    </row>
    <row r="585">
      <c r="B585" s="154"/>
      <c r="C585" s="2"/>
      <c r="D585" s="2"/>
      <c r="E585" s="154"/>
      <c r="F585" s="155"/>
      <c r="G585" s="165">
        <v>580.0</v>
      </c>
      <c r="H585" s="6"/>
      <c r="I585" s="6"/>
      <c r="J585" s="88" t="str">
        <f t="shared" ref="J585:K585" si="1163">IF(B585="","",IF(LEFT(B585,FIND("_",B585,1)-1)="battle","",IF(LEFT(B585,FIND("_",B585,1)-1)="cup","",IF(LEFT(B585,FIND("_",B585,1)-1)="rate","",VALUE(LEFT(B585,FIND("_",B585,1)-1))))))</f>
        <v/>
      </c>
      <c r="K585" s="88" t="str">
        <f t="shared" si="1163"/>
        <v/>
      </c>
      <c r="L585" s="88" t="str">
        <f t="shared" ref="L585:M585" si="1164">IF(D585="","",IF(LEFT(D585,FIND("_",D585,1)-1)="battle","",IF(LEFT(D585,FIND("_",D585,1)-1)="cup","",VALUE(LEFT(D585,FIND("_",D585,1)-1)))))</f>
        <v/>
      </c>
      <c r="M585" s="88" t="str">
        <f t="shared" si="1164"/>
        <v/>
      </c>
      <c r="N585" s="6"/>
      <c r="O585" s="165" t="str">
        <f t="shared" si="5"/>
        <v/>
      </c>
      <c r="P585" s="4" t="str">
        <f t="shared" si="6"/>
        <v/>
      </c>
      <c r="Q585" s="6"/>
      <c r="R585" s="4" t="str">
        <f t="shared" si="7"/>
        <v/>
      </c>
      <c r="S585" s="6"/>
      <c r="T585" s="6"/>
      <c r="U585" s="168" t="str">
        <f t="shared" si="8"/>
        <v/>
      </c>
    </row>
    <row r="586">
      <c r="B586" s="154"/>
      <c r="C586" s="2"/>
      <c r="D586" s="2"/>
      <c r="E586" s="154"/>
      <c r="F586" s="155"/>
      <c r="G586" s="165">
        <v>581.0</v>
      </c>
      <c r="H586" s="6"/>
      <c r="I586" s="6"/>
      <c r="J586" s="88" t="str">
        <f t="shared" ref="J586:K586" si="1165">IF(B586="","",IF(LEFT(B586,FIND("_",B586,1)-1)="battle","",IF(LEFT(B586,FIND("_",B586,1)-1)="cup","",IF(LEFT(B586,FIND("_",B586,1)-1)="rate","",VALUE(LEFT(B586,FIND("_",B586,1)-1))))))</f>
        <v/>
      </c>
      <c r="K586" s="88" t="str">
        <f t="shared" si="1165"/>
        <v/>
      </c>
      <c r="L586" s="88" t="str">
        <f t="shared" ref="L586:M586" si="1166">IF(D586="","",IF(LEFT(D586,FIND("_",D586,1)-1)="battle","",IF(LEFT(D586,FIND("_",D586,1)-1)="cup","",VALUE(LEFT(D586,FIND("_",D586,1)-1)))))</f>
        <v/>
      </c>
      <c r="M586" s="88" t="str">
        <f t="shared" si="1166"/>
        <v/>
      </c>
      <c r="N586" s="6"/>
      <c r="O586" s="165" t="str">
        <f t="shared" si="5"/>
        <v/>
      </c>
      <c r="P586" s="4" t="str">
        <f t="shared" si="6"/>
        <v/>
      </c>
      <c r="Q586" s="6"/>
      <c r="R586" s="4" t="str">
        <f t="shared" si="7"/>
        <v/>
      </c>
      <c r="S586" s="6"/>
      <c r="T586" s="6"/>
      <c r="U586" s="168" t="str">
        <f t="shared" si="8"/>
        <v/>
      </c>
    </row>
    <row r="587">
      <c r="B587" s="154"/>
      <c r="C587" s="2"/>
      <c r="D587" s="2"/>
      <c r="E587" s="154"/>
      <c r="F587" s="155"/>
      <c r="G587" s="165">
        <v>582.0</v>
      </c>
      <c r="H587" s="6"/>
      <c r="I587" s="6"/>
      <c r="J587" s="88" t="str">
        <f t="shared" ref="J587:K587" si="1167">IF(B587="","",IF(LEFT(B587,FIND("_",B587,1)-1)="battle","",IF(LEFT(B587,FIND("_",B587,1)-1)="cup","",IF(LEFT(B587,FIND("_",B587,1)-1)="rate","",VALUE(LEFT(B587,FIND("_",B587,1)-1))))))</f>
        <v/>
      </c>
      <c r="K587" s="88" t="str">
        <f t="shared" si="1167"/>
        <v/>
      </c>
      <c r="L587" s="88" t="str">
        <f t="shared" ref="L587:M587" si="1168">IF(D587="","",IF(LEFT(D587,FIND("_",D587,1)-1)="battle","",IF(LEFT(D587,FIND("_",D587,1)-1)="cup","",VALUE(LEFT(D587,FIND("_",D587,1)-1)))))</f>
        <v/>
      </c>
      <c r="M587" s="88" t="str">
        <f t="shared" si="1168"/>
        <v/>
      </c>
      <c r="N587" s="6"/>
      <c r="O587" s="165" t="str">
        <f t="shared" si="5"/>
        <v/>
      </c>
      <c r="P587" s="4" t="str">
        <f t="shared" si="6"/>
        <v/>
      </c>
      <c r="Q587" s="6"/>
      <c r="R587" s="4" t="str">
        <f t="shared" si="7"/>
        <v/>
      </c>
      <c r="S587" s="6"/>
      <c r="T587" s="6"/>
      <c r="U587" s="168" t="str">
        <f t="shared" si="8"/>
        <v/>
      </c>
    </row>
    <row r="588">
      <c r="B588" s="154"/>
      <c r="C588" s="2"/>
      <c r="D588" s="2"/>
      <c r="E588" s="154"/>
      <c r="F588" s="155"/>
      <c r="G588" s="165">
        <v>583.0</v>
      </c>
      <c r="H588" s="6"/>
      <c r="I588" s="6"/>
      <c r="J588" s="88" t="str">
        <f t="shared" ref="J588:K588" si="1169">IF(B588="","",IF(LEFT(B588,FIND("_",B588,1)-1)="battle","",IF(LEFT(B588,FIND("_",B588,1)-1)="cup","",IF(LEFT(B588,FIND("_",B588,1)-1)="rate","",VALUE(LEFT(B588,FIND("_",B588,1)-1))))))</f>
        <v/>
      </c>
      <c r="K588" s="88" t="str">
        <f t="shared" si="1169"/>
        <v/>
      </c>
      <c r="L588" s="88" t="str">
        <f t="shared" ref="L588:M588" si="1170">IF(D588="","",IF(LEFT(D588,FIND("_",D588,1)-1)="battle","",IF(LEFT(D588,FIND("_",D588,1)-1)="cup","",VALUE(LEFT(D588,FIND("_",D588,1)-1)))))</f>
        <v/>
      </c>
      <c r="M588" s="88" t="str">
        <f t="shared" si="1170"/>
        <v/>
      </c>
      <c r="N588" s="6"/>
      <c r="O588" s="165" t="str">
        <f t="shared" si="5"/>
        <v/>
      </c>
      <c r="P588" s="4" t="str">
        <f t="shared" si="6"/>
        <v/>
      </c>
      <c r="Q588" s="6"/>
      <c r="R588" s="4" t="str">
        <f t="shared" si="7"/>
        <v/>
      </c>
      <c r="S588" s="6"/>
      <c r="T588" s="6"/>
      <c r="U588" s="168" t="str">
        <f t="shared" si="8"/>
        <v/>
      </c>
    </row>
    <row r="589">
      <c r="B589" s="154"/>
      <c r="C589" s="2"/>
      <c r="D589" s="2"/>
      <c r="E589" s="154"/>
      <c r="F589" s="155"/>
      <c r="G589" s="165">
        <v>584.0</v>
      </c>
      <c r="H589" s="6"/>
      <c r="I589" s="6"/>
      <c r="J589" s="88" t="str">
        <f t="shared" ref="J589:K589" si="1171">IF(B589="","",IF(LEFT(B589,FIND("_",B589,1)-1)="battle","",IF(LEFT(B589,FIND("_",B589,1)-1)="cup","",IF(LEFT(B589,FIND("_",B589,1)-1)="rate","",VALUE(LEFT(B589,FIND("_",B589,1)-1))))))</f>
        <v/>
      </c>
      <c r="K589" s="88" t="str">
        <f t="shared" si="1171"/>
        <v/>
      </c>
      <c r="L589" s="88" t="str">
        <f t="shared" ref="L589:M589" si="1172">IF(D589="","",IF(LEFT(D589,FIND("_",D589,1)-1)="battle","",IF(LEFT(D589,FIND("_",D589,1)-1)="cup","",VALUE(LEFT(D589,FIND("_",D589,1)-1)))))</f>
        <v/>
      </c>
      <c r="M589" s="88" t="str">
        <f t="shared" si="1172"/>
        <v/>
      </c>
      <c r="N589" s="6"/>
      <c r="O589" s="165" t="str">
        <f t="shared" si="5"/>
        <v/>
      </c>
      <c r="P589" s="4" t="str">
        <f t="shared" si="6"/>
        <v/>
      </c>
      <c r="Q589" s="6"/>
      <c r="R589" s="4" t="str">
        <f t="shared" si="7"/>
        <v/>
      </c>
      <c r="S589" s="6"/>
      <c r="T589" s="6"/>
      <c r="U589" s="168" t="str">
        <f t="shared" si="8"/>
        <v/>
      </c>
    </row>
    <row r="590">
      <c r="B590" s="154"/>
      <c r="C590" s="2"/>
      <c r="D590" s="2"/>
      <c r="E590" s="154"/>
      <c r="F590" s="155"/>
      <c r="G590" s="165">
        <v>585.0</v>
      </c>
      <c r="H590" s="6"/>
      <c r="I590" s="6"/>
      <c r="J590" s="88" t="str">
        <f t="shared" ref="J590:K590" si="1173">IF(B590="","",IF(LEFT(B590,FIND("_",B590,1)-1)="battle","",IF(LEFT(B590,FIND("_",B590,1)-1)="cup","",IF(LEFT(B590,FIND("_",B590,1)-1)="rate","",VALUE(LEFT(B590,FIND("_",B590,1)-1))))))</f>
        <v/>
      </c>
      <c r="K590" s="88" t="str">
        <f t="shared" si="1173"/>
        <v/>
      </c>
      <c r="L590" s="88" t="str">
        <f t="shared" ref="L590:M590" si="1174">IF(D590="","",IF(LEFT(D590,FIND("_",D590,1)-1)="battle","",IF(LEFT(D590,FIND("_",D590,1)-1)="cup","",VALUE(LEFT(D590,FIND("_",D590,1)-1)))))</f>
        <v/>
      </c>
      <c r="M590" s="88" t="str">
        <f t="shared" si="1174"/>
        <v/>
      </c>
      <c r="N590" s="6"/>
      <c r="O590" s="165" t="str">
        <f t="shared" si="5"/>
        <v/>
      </c>
      <c r="P590" s="4" t="str">
        <f t="shared" si="6"/>
        <v/>
      </c>
      <c r="Q590" s="6"/>
      <c r="R590" s="4" t="str">
        <f t="shared" si="7"/>
        <v/>
      </c>
      <c r="S590" s="6"/>
      <c r="T590" s="6"/>
      <c r="U590" s="168" t="str">
        <f t="shared" si="8"/>
        <v/>
      </c>
    </row>
    <row r="591">
      <c r="B591" s="154"/>
      <c r="C591" s="2"/>
      <c r="D591" s="2"/>
      <c r="E591" s="154"/>
      <c r="F591" s="155"/>
      <c r="G591" s="165">
        <v>586.0</v>
      </c>
      <c r="H591" s="6"/>
      <c r="I591" s="6"/>
      <c r="J591" s="88" t="str">
        <f t="shared" ref="J591:K591" si="1175">IF(B591="","",IF(LEFT(B591,FIND("_",B591,1)-1)="battle","",IF(LEFT(B591,FIND("_",B591,1)-1)="cup","",IF(LEFT(B591,FIND("_",B591,1)-1)="rate","",VALUE(LEFT(B591,FIND("_",B591,1)-1))))))</f>
        <v/>
      </c>
      <c r="K591" s="88" t="str">
        <f t="shared" si="1175"/>
        <v/>
      </c>
      <c r="L591" s="88" t="str">
        <f t="shared" ref="L591:M591" si="1176">IF(D591="","",IF(LEFT(D591,FIND("_",D591,1)-1)="battle","",IF(LEFT(D591,FIND("_",D591,1)-1)="cup","",VALUE(LEFT(D591,FIND("_",D591,1)-1)))))</f>
        <v/>
      </c>
      <c r="M591" s="88" t="str">
        <f t="shared" si="1176"/>
        <v/>
      </c>
      <c r="N591" s="6"/>
      <c r="O591" s="165" t="str">
        <f t="shared" si="5"/>
        <v/>
      </c>
      <c r="P591" s="4" t="str">
        <f t="shared" si="6"/>
        <v/>
      </c>
      <c r="Q591" s="6"/>
      <c r="R591" s="4" t="str">
        <f t="shared" si="7"/>
        <v/>
      </c>
      <c r="S591" s="6"/>
      <c r="T591" s="6"/>
      <c r="U591" s="168" t="str">
        <f t="shared" si="8"/>
        <v/>
      </c>
    </row>
    <row r="592">
      <c r="B592" s="154"/>
      <c r="C592" s="2"/>
      <c r="D592" s="2"/>
      <c r="E592" s="154"/>
      <c r="F592" s="155"/>
      <c r="G592" s="165">
        <v>587.0</v>
      </c>
      <c r="H592" s="6"/>
      <c r="I592" s="6"/>
      <c r="J592" s="88" t="str">
        <f t="shared" ref="J592:K592" si="1177">IF(B592="","",IF(LEFT(B592,FIND("_",B592,1)-1)="battle","",IF(LEFT(B592,FIND("_",B592,1)-1)="cup","",IF(LEFT(B592,FIND("_",B592,1)-1)="rate","",VALUE(LEFT(B592,FIND("_",B592,1)-1))))))</f>
        <v/>
      </c>
      <c r="K592" s="88" t="str">
        <f t="shared" si="1177"/>
        <v/>
      </c>
      <c r="L592" s="88" t="str">
        <f t="shared" ref="L592:M592" si="1178">IF(D592="","",IF(LEFT(D592,FIND("_",D592,1)-1)="battle","",IF(LEFT(D592,FIND("_",D592,1)-1)="cup","",VALUE(LEFT(D592,FIND("_",D592,1)-1)))))</f>
        <v/>
      </c>
      <c r="M592" s="88" t="str">
        <f t="shared" si="1178"/>
        <v/>
      </c>
      <c r="N592" s="6"/>
      <c r="O592" s="165" t="str">
        <f t="shared" si="5"/>
        <v/>
      </c>
      <c r="P592" s="4" t="str">
        <f t="shared" si="6"/>
        <v/>
      </c>
      <c r="Q592" s="6"/>
      <c r="R592" s="4" t="str">
        <f t="shared" si="7"/>
        <v/>
      </c>
      <c r="S592" s="6"/>
      <c r="T592" s="6"/>
      <c r="U592" s="168" t="str">
        <f t="shared" si="8"/>
        <v/>
      </c>
    </row>
    <row r="593">
      <c r="B593" s="154"/>
      <c r="C593" s="2"/>
      <c r="D593" s="2"/>
      <c r="E593" s="154"/>
      <c r="F593" s="155"/>
      <c r="G593" s="165">
        <v>588.0</v>
      </c>
      <c r="H593" s="6"/>
      <c r="I593" s="6"/>
      <c r="J593" s="88" t="str">
        <f t="shared" ref="J593:K593" si="1179">IF(B593="","",IF(LEFT(B593,FIND("_",B593,1)-1)="battle","",IF(LEFT(B593,FIND("_",B593,1)-1)="cup","",IF(LEFT(B593,FIND("_",B593,1)-1)="rate","",VALUE(LEFT(B593,FIND("_",B593,1)-1))))))</f>
        <v/>
      </c>
      <c r="K593" s="88" t="str">
        <f t="shared" si="1179"/>
        <v/>
      </c>
      <c r="L593" s="88" t="str">
        <f t="shared" ref="L593:M593" si="1180">IF(D593="","",IF(LEFT(D593,FIND("_",D593,1)-1)="battle","",IF(LEFT(D593,FIND("_",D593,1)-1)="cup","",VALUE(LEFT(D593,FIND("_",D593,1)-1)))))</f>
        <v/>
      </c>
      <c r="M593" s="88" t="str">
        <f t="shared" si="1180"/>
        <v/>
      </c>
      <c r="N593" s="6"/>
      <c r="O593" s="165" t="str">
        <f t="shared" si="5"/>
        <v/>
      </c>
      <c r="P593" s="4" t="str">
        <f t="shared" si="6"/>
        <v/>
      </c>
      <c r="Q593" s="6"/>
      <c r="R593" s="4" t="str">
        <f t="shared" si="7"/>
        <v/>
      </c>
      <c r="S593" s="6"/>
      <c r="T593" s="6"/>
      <c r="U593" s="168" t="str">
        <f t="shared" si="8"/>
        <v/>
      </c>
    </row>
    <row r="594">
      <c r="B594" s="154"/>
      <c r="C594" s="2"/>
      <c r="D594" s="2"/>
      <c r="E594" s="154"/>
      <c r="F594" s="155"/>
      <c r="G594" s="165">
        <v>589.0</v>
      </c>
      <c r="H594" s="6"/>
      <c r="I594" s="6"/>
      <c r="J594" s="88" t="str">
        <f t="shared" ref="J594:K594" si="1181">IF(B594="","",IF(LEFT(B594,FIND("_",B594,1)-1)="battle","",IF(LEFT(B594,FIND("_",B594,1)-1)="cup","",IF(LEFT(B594,FIND("_",B594,1)-1)="rate","",VALUE(LEFT(B594,FIND("_",B594,1)-1))))))</f>
        <v/>
      </c>
      <c r="K594" s="88" t="str">
        <f t="shared" si="1181"/>
        <v/>
      </c>
      <c r="L594" s="88" t="str">
        <f t="shared" ref="L594:M594" si="1182">IF(D594="","",IF(LEFT(D594,FIND("_",D594,1)-1)="battle","",IF(LEFT(D594,FIND("_",D594,1)-1)="cup","",VALUE(LEFT(D594,FIND("_",D594,1)-1)))))</f>
        <v/>
      </c>
      <c r="M594" s="88" t="str">
        <f t="shared" si="1182"/>
        <v/>
      </c>
      <c r="N594" s="6"/>
      <c r="O594" s="165" t="str">
        <f t="shared" si="5"/>
        <v/>
      </c>
      <c r="P594" s="4" t="str">
        <f t="shared" si="6"/>
        <v/>
      </c>
      <c r="Q594" s="6"/>
      <c r="R594" s="4" t="str">
        <f t="shared" si="7"/>
        <v/>
      </c>
      <c r="S594" s="6"/>
      <c r="T594" s="6"/>
      <c r="U594" s="168" t="str">
        <f t="shared" si="8"/>
        <v/>
      </c>
    </row>
    <row r="595">
      <c r="B595" s="154"/>
      <c r="C595" s="2"/>
      <c r="D595" s="2"/>
      <c r="E595" s="154"/>
      <c r="F595" s="155"/>
      <c r="G595" s="165">
        <v>590.0</v>
      </c>
      <c r="H595" s="6"/>
      <c r="I595" s="6"/>
      <c r="J595" s="88" t="str">
        <f t="shared" ref="J595:K595" si="1183">IF(B595="","",IF(LEFT(B595,FIND("_",B595,1)-1)="battle","",IF(LEFT(B595,FIND("_",B595,1)-1)="cup","",IF(LEFT(B595,FIND("_",B595,1)-1)="rate","",VALUE(LEFT(B595,FIND("_",B595,1)-1))))))</f>
        <v/>
      </c>
      <c r="K595" s="88" t="str">
        <f t="shared" si="1183"/>
        <v/>
      </c>
      <c r="L595" s="88" t="str">
        <f t="shared" ref="L595:M595" si="1184">IF(D595="","",IF(LEFT(D595,FIND("_",D595,1)-1)="battle","",IF(LEFT(D595,FIND("_",D595,1)-1)="cup","",VALUE(LEFT(D595,FIND("_",D595,1)-1)))))</f>
        <v/>
      </c>
      <c r="M595" s="88" t="str">
        <f t="shared" si="1184"/>
        <v/>
      </c>
      <c r="N595" s="6"/>
      <c r="O595" s="165" t="str">
        <f t="shared" si="5"/>
        <v/>
      </c>
      <c r="P595" s="4" t="str">
        <f t="shared" si="6"/>
        <v/>
      </c>
      <c r="Q595" s="6"/>
      <c r="R595" s="4" t="str">
        <f t="shared" si="7"/>
        <v/>
      </c>
      <c r="S595" s="6"/>
      <c r="T595" s="6"/>
      <c r="U595" s="168" t="str">
        <f t="shared" si="8"/>
        <v/>
      </c>
    </row>
    <row r="596">
      <c r="B596" s="154"/>
      <c r="C596" s="2"/>
      <c r="D596" s="2"/>
      <c r="E596" s="154"/>
      <c r="F596" s="155"/>
      <c r="G596" s="165">
        <v>591.0</v>
      </c>
      <c r="H596" s="6"/>
      <c r="I596" s="6"/>
      <c r="J596" s="88" t="str">
        <f t="shared" ref="J596:K596" si="1185">IF(B596="","",IF(LEFT(B596,FIND("_",B596,1)-1)="battle","",IF(LEFT(B596,FIND("_",B596,1)-1)="cup","",IF(LEFT(B596,FIND("_",B596,1)-1)="rate","",VALUE(LEFT(B596,FIND("_",B596,1)-1))))))</f>
        <v/>
      </c>
      <c r="K596" s="88" t="str">
        <f t="shared" si="1185"/>
        <v/>
      </c>
      <c r="L596" s="88" t="str">
        <f t="shared" ref="L596:M596" si="1186">IF(D596="","",IF(LEFT(D596,FIND("_",D596,1)-1)="battle","",IF(LEFT(D596,FIND("_",D596,1)-1)="cup","",VALUE(LEFT(D596,FIND("_",D596,1)-1)))))</f>
        <v/>
      </c>
      <c r="M596" s="88" t="str">
        <f t="shared" si="1186"/>
        <v/>
      </c>
      <c r="N596" s="6"/>
      <c r="O596" s="165" t="str">
        <f t="shared" si="5"/>
        <v/>
      </c>
      <c r="P596" s="4" t="str">
        <f t="shared" si="6"/>
        <v/>
      </c>
      <c r="Q596" s="6"/>
      <c r="R596" s="4" t="str">
        <f t="shared" si="7"/>
        <v/>
      </c>
      <c r="S596" s="6"/>
      <c r="T596" s="6"/>
      <c r="U596" s="168" t="str">
        <f t="shared" si="8"/>
        <v/>
      </c>
    </row>
    <row r="597">
      <c r="B597" s="154"/>
      <c r="C597" s="2"/>
      <c r="D597" s="2"/>
      <c r="E597" s="154"/>
      <c r="F597" s="155"/>
      <c r="G597" s="165">
        <v>592.0</v>
      </c>
      <c r="H597" s="6"/>
      <c r="I597" s="6"/>
      <c r="J597" s="88" t="str">
        <f t="shared" ref="J597:K597" si="1187">IF(B597="","",IF(LEFT(B597,FIND("_",B597,1)-1)="battle","",IF(LEFT(B597,FIND("_",B597,1)-1)="cup","",IF(LEFT(B597,FIND("_",B597,1)-1)="rate","",VALUE(LEFT(B597,FIND("_",B597,1)-1))))))</f>
        <v/>
      </c>
      <c r="K597" s="88" t="str">
        <f t="shared" si="1187"/>
        <v/>
      </c>
      <c r="L597" s="88" t="str">
        <f t="shared" ref="L597:M597" si="1188">IF(D597="","",IF(LEFT(D597,FIND("_",D597,1)-1)="battle","",IF(LEFT(D597,FIND("_",D597,1)-1)="cup","",VALUE(LEFT(D597,FIND("_",D597,1)-1)))))</f>
        <v/>
      </c>
      <c r="M597" s="88" t="str">
        <f t="shared" si="1188"/>
        <v/>
      </c>
      <c r="N597" s="6"/>
      <c r="O597" s="165" t="str">
        <f t="shared" si="5"/>
        <v/>
      </c>
      <c r="P597" s="4" t="str">
        <f t="shared" si="6"/>
        <v/>
      </c>
      <c r="Q597" s="6"/>
      <c r="R597" s="4" t="str">
        <f t="shared" si="7"/>
        <v/>
      </c>
      <c r="S597" s="6"/>
      <c r="T597" s="6"/>
      <c r="U597" s="168" t="str">
        <f t="shared" si="8"/>
        <v/>
      </c>
    </row>
    <row r="598">
      <c r="B598" s="154"/>
      <c r="C598" s="2"/>
      <c r="D598" s="2"/>
      <c r="E598" s="154"/>
      <c r="F598" s="155"/>
      <c r="G598" s="165">
        <v>593.0</v>
      </c>
      <c r="H598" s="6"/>
      <c r="I598" s="6"/>
      <c r="J598" s="88" t="str">
        <f t="shared" ref="J598:K598" si="1189">IF(B598="","",IF(LEFT(B598,FIND("_",B598,1)-1)="battle","",IF(LEFT(B598,FIND("_",B598,1)-1)="cup","",IF(LEFT(B598,FIND("_",B598,1)-1)="rate","",VALUE(LEFT(B598,FIND("_",B598,1)-1))))))</f>
        <v/>
      </c>
      <c r="K598" s="88" t="str">
        <f t="shared" si="1189"/>
        <v/>
      </c>
      <c r="L598" s="88" t="str">
        <f t="shared" ref="L598:M598" si="1190">IF(D598="","",IF(LEFT(D598,FIND("_",D598,1)-1)="battle","",IF(LEFT(D598,FIND("_",D598,1)-1)="cup","",VALUE(LEFT(D598,FIND("_",D598,1)-1)))))</f>
        <v/>
      </c>
      <c r="M598" s="88" t="str">
        <f t="shared" si="1190"/>
        <v/>
      </c>
      <c r="N598" s="6"/>
      <c r="O598" s="165" t="str">
        <f t="shared" si="5"/>
        <v/>
      </c>
      <c r="P598" s="4" t="str">
        <f t="shared" si="6"/>
        <v/>
      </c>
      <c r="Q598" s="6"/>
      <c r="R598" s="4" t="str">
        <f t="shared" si="7"/>
        <v/>
      </c>
      <c r="S598" s="6"/>
      <c r="T598" s="6"/>
      <c r="U598" s="168" t="str">
        <f t="shared" si="8"/>
        <v/>
      </c>
    </row>
    <row r="599">
      <c r="B599" s="154"/>
      <c r="C599" s="2"/>
      <c r="D599" s="2"/>
      <c r="E599" s="154"/>
      <c r="F599" s="155"/>
      <c r="G599" s="165">
        <v>594.0</v>
      </c>
      <c r="H599" s="6"/>
      <c r="I599" s="6"/>
      <c r="J599" s="88" t="str">
        <f t="shared" ref="J599:K599" si="1191">IF(B599="","",IF(LEFT(B599,FIND("_",B599,1)-1)="battle","",IF(LEFT(B599,FIND("_",B599,1)-1)="cup","",IF(LEFT(B599,FIND("_",B599,1)-1)="rate","",VALUE(LEFT(B599,FIND("_",B599,1)-1))))))</f>
        <v/>
      </c>
      <c r="K599" s="88" t="str">
        <f t="shared" si="1191"/>
        <v/>
      </c>
      <c r="L599" s="88" t="str">
        <f t="shared" ref="L599:M599" si="1192">IF(D599="","",IF(LEFT(D599,FIND("_",D599,1)-1)="battle","",IF(LEFT(D599,FIND("_",D599,1)-1)="cup","",VALUE(LEFT(D599,FIND("_",D599,1)-1)))))</f>
        <v/>
      </c>
      <c r="M599" s="88" t="str">
        <f t="shared" si="1192"/>
        <v/>
      </c>
      <c r="N599" s="6"/>
      <c r="O599" s="165" t="str">
        <f t="shared" si="5"/>
        <v/>
      </c>
      <c r="P599" s="4" t="str">
        <f t="shared" si="6"/>
        <v/>
      </c>
      <c r="Q599" s="6"/>
      <c r="R599" s="4" t="str">
        <f t="shared" si="7"/>
        <v/>
      </c>
      <c r="S599" s="6"/>
      <c r="T599" s="6"/>
      <c r="U599" s="168" t="str">
        <f t="shared" si="8"/>
        <v/>
      </c>
    </row>
    <row r="600">
      <c r="B600" s="154"/>
      <c r="C600" s="2"/>
      <c r="D600" s="2"/>
      <c r="E600" s="154"/>
      <c r="F600" s="155"/>
      <c r="G600" s="165">
        <v>595.0</v>
      </c>
      <c r="H600" s="6"/>
      <c r="I600" s="6"/>
      <c r="J600" s="88" t="str">
        <f t="shared" ref="J600:K600" si="1193">IF(B600="","",IF(LEFT(B600,FIND("_",B600,1)-1)="battle","",IF(LEFT(B600,FIND("_",B600,1)-1)="cup","",IF(LEFT(B600,FIND("_",B600,1)-1)="rate","",VALUE(LEFT(B600,FIND("_",B600,1)-1))))))</f>
        <v/>
      </c>
      <c r="K600" s="88" t="str">
        <f t="shared" si="1193"/>
        <v/>
      </c>
      <c r="L600" s="88" t="str">
        <f t="shared" ref="L600:M600" si="1194">IF(D600="","",IF(LEFT(D600,FIND("_",D600,1)-1)="battle","",IF(LEFT(D600,FIND("_",D600,1)-1)="cup","",VALUE(LEFT(D600,FIND("_",D600,1)-1)))))</f>
        <v/>
      </c>
      <c r="M600" s="88" t="str">
        <f t="shared" si="1194"/>
        <v/>
      </c>
      <c r="N600" s="6"/>
      <c r="O600" s="165" t="str">
        <f t="shared" si="5"/>
        <v/>
      </c>
      <c r="P600" s="4" t="str">
        <f t="shared" si="6"/>
        <v/>
      </c>
      <c r="Q600" s="6"/>
      <c r="R600" s="4" t="str">
        <f t="shared" si="7"/>
        <v/>
      </c>
      <c r="S600" s="6"/>
      <c r="T600" s="6"/>
      <c r="U600" s="168" t="str">
        <f t="shared" si="8"/>
        <v/>
      </c>
    </row>
    <row r="601">
      <c r="B601" s="154"/>
      <c r="C601" s="2"/>
      <c r="D601" s="2"/>
      <c r="E601" s="154"/>
      <c r="F601" s="155"/>
      <c r="G601" s="165">
        <v>596.0</v>
      </c>
      <c r="H601" s="6"/>
      <c r="I601" s="6"/>
      <c r="J601" s="88" t="str">
        <f t="shared" ref="J601:K601" si="1195">IF(B601="","",IF(LEFT(B601,FIND("_",B601,1)-1)="battle","",IF(LEFT(B601,FIND("_",B601,1)-1)="cup","",IF(LEFT(B601,FIND("_",B601,1)-1)="rate","",VALUE(LEFT(B601,FIND("_",B601,1)-1))))))</f>
        <v/>
      </c>
      <c r="K601" s="88" t="str">
        <f t="shared" si="1195"/>
        <v/>
      </c>
      <c r="L601" s="88" t="str">
        <f t="shared" ref="L601:M601" si="1196">IF(D601="","",IF(LEFT(D601,FIND("_",D601,1)-1)="battle","",IF(LEFT(D601,FIND("_",D601,1)-1)="cup","",VALUE(LEFT(D601,FIND("_",D601,1)-1)))))</f>
        <v/>
      </c>
      <c r="M601" s="88" t="str">
        <f t="shared" si="1196"/>
        <v/>
      </c>
      <c r="N601" s="6"/>
      <c r="O601" s="165" t="str">
        <f t="shared" si="5"/>
        <v/>
      </c>
      <c r="P601" s="4" t="str">
        <f t="shared" si="6"/>
        <v/>
      </c>
      <c r="Q601" s="6"/>
      <c r="R601" s="4" t="str">
        <f t="shared" si="7"/>
        <v/>
      </c>
      <c r="S601" s="6"/>
      <c r="T601" s="6"/>
      <c r="U601" s="168" t="str">
        <f t="shared" si="8"/>
        <v/>
      </c>
    </row>
    <row r="602">
      <c r="B602" s="154"/>
      <c r="C602" s="2"/>
      <c r="D602" s="2"/>
      <c r="E602" s="154"/>
      <c r="F602" s="155"/>
      <c r="G602" s="165">
        <v>597.0</v>
      </c>
      <c r="H602" s="6"/>
      <c r="I602" s="6"/>
      <c r="J602" s="88" t="str">
        <f t="shared" ref="J602:K602" si="1197">IF(B602="","",IF(LEFT(B602,FIND("_",B602,1)-1)="battle","",IF(LEFT(B602,FIND("_",B602,1)-1)="cup","",IF(LEFT(B602,FIND("_",B602,1)-1)="rate","",VALUE(LEFT(B602,FIND("_",B602,1)-1))))))</f>
        <v/>
      </c>
      <c r="K602" s="88" t="str">
        <f t="shared" si="1197"/>
        <v/>
      </c>
      <c r="L602" s="88" t="str">
        <f t="shared" ref="L602:M602" si="1198">IF(D602="","",IF(LEFT(D602,FIND("_",D602,1)-1)="battle","",IF(LEFT(D602,FIND("_",D602,1)-1)="cup","",VALUE(LEFT(D602,FIND("_",D602,1)-1)))))</f>
        <v/>
      </c>
      <c r="M602" s="88" t="str">
        <f t="shared" si="1198"/>
        <v/>
      </c>
      <c r="N602" s="6"/>
      <c r="O602" s="165" t="str">
        <f t="shared" si="5"/>
        <v/>
      </c>
      <c r="P602" s="4" t="str">
        <f t="shared" si="6"/>
        <v/>
      </c>
      <c r="Q602" s="6"/>
      <c r="R602" s="4" t="str">
        <f t="shared" si="7"/>
        <v/>
      </c>
      <c r="S602" s="6"/>
      <c r="T602" s="6"/>
      <c r="U602" s="168" t="str">
        <f t="shared" si="8"/>
        <v/>
      </c>
    </row>
    <row r="603">
      <c r="B603" s="154"/>
      <c r="C603" s="2"/>
      <c r="D603" s="2"/>
      <c r="E603" s="154"/>
      <c r="F603" s="155"/>
      <c r="G603" s="165">
        <v>598.0</v>
      </c>
      <c r="H603" s="6"/>
      <c r="I603" s="6"/>
      <c r="J603" s="88" t="str">
        <f t="shared" ref="J603:K603" si="1199">IF(B603="","",IF(LEFT(B603,FIND("_",B603,1)-1)="battle","",IF(LEFT(B603,FIND("_",B603,1)-1)="cup","",IF(LEFT(B603,FIND("_",B603,1)-1)="rate","",VALUE(LEFT(B603,FIND("_",B603,1)-1))))))</f>
        <v/>
      </c>
      <c r="K603" s="88" t="str">
        <f t="shared" si="1199"/>
        <v/>
      </c>
      <c r="L603" s="88" t="str">
        <f t="shared" ref="L603:M603" si="1200">IF(D603="","",IF(LEFT(D603,FIND("_",D603,1)-1)="battle","",IF(LEFT(D603,FIND("_",D603,1)-1)="cup","",VALUE(LEFT(D603,FIND("_",D603,1)-1)))))</f>
        <v/>
      </c>
      <c r="M603" s="88" t="str">
        <f t="shared" si="1200"/>
        <v/>
      </c>
      <c r="N603" s="6"/>
      <c r="O603" s="165" t="str">
        <f t="shared" si="5"/>
        <v/>
      </c>
      <c r="P603" s="4" t="str">
        <f t="shared" si="6"/>
        <v/>
      </c>
      <c r="Q603" s="6"/>
      <c r="R603" s="4" t="str">
        <f t="shared" si="7"/>
        <v/>
      </c>
      <c r="S603" s="6"/>
      <c r="T603" s="6"/>
      <c r="U603" s="168" t="str">
        <f t="shared" si="8"/>
        <v/>
      </c>
    </row>
    <row r="604">
      <c r="B604" s="154"/>
      <c r="C604" s="2"/>
      <c r="D604" s="2"/>
      <c r="E604" s="154"/>
      <c r="F604" s="155"/>
      <c r="G604" s="165">
        <v>599.0</v>
      </c>
      <c r="H604" s="6"/>
      <c r="I604" s="6"/>
      <c r="J604" s="88" t="str">
        <f t="shared" ref="J604:K604" si="1201">IF(B604="","",IF(LEFT(B604,FIND("_",B604,1)-1)="battle","",IF(LEFT(B604,FIND("_",B604,1)-1)="cup","",IF(LEFT(B604,FIND("_",B604,1)-1)="rate","",VALUE(LEFT(B604,FIND("_",B604,1)-1))))))</f>
        <v/>
      </c>
      <c r="K604" s="88" t="str">
        <f t="shared" si="1201"/>
        <v/>
      </c>
      <c r="L604" s="88" t="str">
        <f t="shared" ref="L604:M604" si="1202">IF(D604="","",IF(LEFT(D604,FIND("_",D604,1)-1)="battle","",IF(LEFT(D604,FIND("_",D604,1)-1)="cup","",VALUE(LEFT(D604,FIND("_",D604,1)-1)))))</f>
        <v/>
      </c>
      <c r="M604" s="88" t="str">
        <f t="shared" si="1202"/>
        <v/>
      </c>
      <c r="N604" s="6"/>
      <c r="O604" s="165" t="str">
        <f t="shared" si="5"/>
        <v/>
      </c>
      <c r="P604" s="4" t="str">
        <f t="shared" si="6"/>
        <v/>
      </c>
      <c r="Q604" s="6"/>
      <c r="R604" s="4" t="str">
        <f t="shared" si="7"/>
        <v/>
      </c>
      <c r="S604" s="6"/>
      <c r="T604" s="6"/>
      <c r="U604" s="168" t="str">
        <f t="shared" si="8"/>
        <v/>
      </c>
    </row>
    <row r="605">
      <c r="B605" s="154"/>
      <c r="C605" s="2"/>
      <c r="D605" s="2"/>
      <c r="E605" s="154"/>
      <c r="F605" s="155"/>
      <c r="G605" s="165">
        <v>600.0</v>
      </c>
      <c r="H605" s="6"/>
      <c r="I605" s="6"/>
      <c r="J605" s="88" t="str">
        <f t="shared" ref="J605:K605" si="1203">IF(B605="","",IF(LEFT(B605,FIND("_",B605,1)-1)="battle","",IF(LEFT(B605,FIND("_",B605,1)-1)="cup","",IF(LEFT(B605,FIND("_",B605,1)-1)="rate","",VALUE(LEFT(B605,FIND("_",B605,1)-1))))))</f>
        <v/>
      </c>
      <c r="K605" s="88" t="str">
        <f t="shared" si="1203"/>
        <v/>
      </c>
      <c r="L605" s="88" t="str">
        <f t="shared" ref="L605:M605" si="1204">IF(D605="","",IF(LEFT(D605,FIND("_",D605,1)-1)="battle","",IF(LEFT(D605,FIND("_",D605,1)-1)="cup","",VALUE(LEFT(D605,FIND("_",D605,1)-1)))))</f>
        <v/>
      </c>
      <c r="M605" s="88" t="str">
        <f t="shared" si="1204"/>
        <v/>
      </c>
      <c r="N605" s="6"/>
      <c r="O605" s="165" t="str">
        <f t="shared" si="5"/>
        <v/>
      </c>
      <c r="P605" s="4" t="str">
        <f t="shared" si="6"/>
        <v/>
      </c>
      <c r="Q605" s="6"/>
      <c r="R605" s="4" t="str">
        <f t="shared" si="7"/>
        <v/>
      </c>
      <c r="S605" s="6"/>
      <c r="T605" s="6"/>
      <c r="U605" s="168" t="str">
        <f t="shared" si="8"/>
        <v/>
      </c>
    </row>
    <row r="606">
      <c r="B606" s="154"/>
      <c r="C606" s="2"/>
      <c r="D606" s="2"/>
      <c r="E606" s="154"/>
      <c r="F606" s="155"/>
      <c r="G606" s="165">
        <v>601.0</v>
      </c>
      <c r="H606" s="6"/>
      <c r="I606" s="6"/>
      <c r="J606" s="88" t="str">
        <f t="shared" ref="J606:K606" si="1205">IF(B606="","",IF(LEFT(B606,FIND("_",B606,1)-1)="battle","",IF(LEFT(B606,FIND("_",B606,1)-1)="cup","",IF(LEFT(B606,FIND("_",B606,1)-1)="rate","",VALUE(LEFT(B606,FIND("_",B606,1)-1))))))</f>
        <v/>
      </c>
      <c r="K606" s="88" t="str">
        <f t="shared" si="1205"/>
        <v/>
      </c>
      <c r="L606" s="88" t="str">
        <f t="shared" ref="L606:M606" si="1206">IF(D606="","",IF(LEFT(D606,FIND("_",D606,1)-1)="battle","",IF(LEFT(D606,FIND("_",D606,1)-1)="cup","",VALUE(LEFT(D606,FIND("_",D606,1)-1)))))</f>
        <v/>
      </c>
      <c r="M606" s="88" t="str">
        <f t="shared" si="1206"/>
        <v/>
      </c>
      <c r="N606" s="6"/>
      <c r="O606" s="165" t="str">
        <f t="shared" si="5"/>
        <v/>
      </c>
      <c r="P606" s="4" t="str">
        <f t="shared" si="6"/>
        <v/>
      </c>
      <c r="Q606" s="6"/>
      <c r="R606" s="4" t="str">
        <f t="shared" si="7"/>
        <v/>
      </c>
      <c r="S606" s="6"/>
      <c r="T606" s="6"/>
      <c r="U606" s="168" t="str">
        <f t="shared" si="8"/>
        <v/>
      </c>
    </row>
    <row r="607">
      <c r="B607" s="154"/>
      <c r="C607" s="2"/>
      <c r="D607" s="2"/>
      <c r="E607" s="154"/>
      <c r="F607" s="155"/>
      <c r="G607" s="165">
        <v>602.0</v>
      </c>
      <c r="H607" s="6"/>
      <c r="I607" s="6"/>
      <c r="J607" s="88" t="str">
        <f t="shared" ref="J607:K607" si="1207">IF(B607="","",IF(LEFT(B607,FIND("_",B607,1)-1)="battle","",IF(LEFT(B607,FIND("_",B607,1)-1)="cup","",IF(LEFT(B607,FIND("_",B607,1)-1)="rate","",VALUE(LEFT(B607,FIND("_",B607,1)-1))))))</f>
        <v/>
      </c>
      <c r="K607" s="88" t="str">
        <f t="shared" si="1207"/>
        <v/>
      </c>
      <c r="L607" s="88" t="str">
        <f t="shared" ref="L607:M607" si="1208">IF(D607="","",IF(LEFT(D607,FIND("_",D607,1)-1)="battle","",IF(LEFT(D607,FIND("_",D607,1)-1)="cup","",VALUE(LEFT(D607,FIND("_",D607,1)-1)))))</f>
        <v/>
      </c>
      <c r="M607" s="88" t="str">
        <f t="shared" si="1208"/>
        <v/>
      </c>
      <c r="N607" s="6"/>
      <c r="O607" s="165" t="str">
        <f t="shared" si="5"/>
        <v/>
      </c>
      <c r="P607" s="4" t="str">
        <f t="shared" si="6"/>
        <v/>
      </c>
      <c r="Q607" s="6"/>
      <c r="R607" s="4" t="str">
        <f t="shared" si="7"/>
        <v/>
      </c>
      <c r="S607" s="6"/>
      <c r="T607" s="6"/>
      <c r="U607" s="168" t="str">
        <f t="shared" si="8"/>
        <v/>
      </c>
    </row>
    <row r="608">
      <c r="B608" s="154"/>
      <c r="C608" s="2"/>
      <c r="D608" s="2"/>
      <c r="E608" s="154"/>
      <c r="F608" s="155"/>
      <c r="G608" s="165">
        <v>603.0</v>
      </c>
      <c r="H608" s="6"/>
      <c r="I608" s="6"/>
      <c r="J608" s="88" t="str">
        <f t="shared" ref="J608:K608" si="1209">IF(B608="","",IF(LEFT(B608,FIND("_",B608,1)-1)="battle","",IF(LEFT(B608,FIND("_",B608,1)-1)="cup","",IF(LEFT(B608,FIND("_",B608,1)-1)="rate","",VALUE(LEFT(B608,FIND("_",B608,1)-1))))))</f>
        <v/>
      </c>
      <c r="K608" s="88" t="str">
        <f t="shared" si="1209"/>
        <v/>
      </c>
      <c r="L608" s="88" t="str">
        <f t="shared" ref="L608:M608" si="1210">IF(D608="","",IF(LEFT(D608,FIND("_",D608,1)-1)="battle","",IF(LEFT(D608,FIND("_",D608,1)-1)="cup","",VALUE(LEFT(D608,FIND("_",D608,1)-1)))))</f>
        <v/>
      </c>
      <c r="M608" s="88" t="str">
        <f t="shared" si="1210"/>
        <v/>
      </c>
      <c r="N608" s="6"/>
      <c r="O608" s="165" t="str">
        <f t="shared" si="5"/>
        <v/>
      </c>
      <c r="P608" s="4" t="str">
        <f t="shared" si="6"/>
        <v/>
      </c>
      <c r="Q608" s="6"/>
      <c r="R608" s="4" t="str">
        <f t="shared" si="7"/>
        <v/>
      </c>
      <c r="S608" s="6"/>
      <c r="T608" s="6"/>
      <c r="U608" s="168" t="str">
        <f t="shared" si="8"/>
        <v/>
      </c>
    </row>
    <row r="609">
      <c r="B609" s="154"/>
      <c r="C609" s="2"/>
      <c r="D609" s="2"/>
      <c r="E609" s="154"/>
      <c r="F609" s="155"/>
      <c r="G609" s="165">
        <v>604.0</v>
      </c>
      <c r="H609" s="6"/>
      <c r="I609" s="6"/>
      <c r="J609" s="88" t="str">
        <f t="shared" ref="J609:K609" si="1211">IF(B609="","",IF(LEFT(B609,FIND("_",B609,1)-1)="battle","",IF(LEFT(B609,FIND("_",B609,1)-1)="cup","",IF(LEFT(B609,FIND("_",B609,1)-1)="rate","",VALUE(LEFT(B609,FIND("_",B609,1)-1))))))</f>
        <v/>
      </c>
      <c r="K609" s="88" t="str">
        <f t="shared" si="1211"/>
        <v/>
      </c>
      <c r="L609" s="88" t="str">
        <f t="shared" ref="L609:M609" si="1212">IF(D609="","",IF(LEFT(D609,FIND("_",D609,1)-1)="battle","",IF(LEFT(D609,FIND("_",D609,1)-1)="cup","",VALUE(LEFT(D609,FIND("_",D609,1)-1)))))</f>
        <v/>
      </c>
      <c r="M609" s="88" t="str">
        <f t="shared" si="1212"/>
        <v/>
      </c>
      <c r="N609" s="6"/>
      <c r="O609" s="165" t="str">
        <f t="shared" si="5"/>
        <v/>
      </c>
      <c r="P609" s="4" t="str">
        <f t="shared" si="6"/>
        <v/>
      </c>
      <c r="Q609" s="6"/>
      <c r="R609" s="4" t="str">
        <f t="shared" si="7"/>
        <v/>
      </c>
      <c r="S609" s="6"/>
      <c r="T609" s="6"/>
      <c r="U609" s="168" t="str">
        <f t="shared" si="8"/>
        <v/>
      </c>
    </row>
    <row r="610">
      <c r="B610" s="154"/>
      <c r="C610" s="2"/>
      <c r="D610" s="2"/>
      <c r="E610" s="154"/>
      <c r="F610" s="155"/>
      <c r="G610" s="165">
        <v>605.0</v>
      </c>
      <c r="H610" s="6"/>
      <c r="I610" s="6"/>
      <c r="J610" s="88" t="str">
        <f t="shared" ref="J610:K610" si="1213">IF(B610="","",IF(LEFT(B610,FIND("_",B610,1)-1)="battle","",IF(LEFT(B610,FIND("_",B610,1)-1)="cup","",IF(LEFT(B610,FIND("_",B610,1)-1)="rate","",VALUE(LEFT(B610,FIND("_",B610,1)-1))))))</f>
        <v/>
      </c>
      <c r="K610" s="88" t="str">
        <f t="shared" si="1213"/>
        <v/>
      </c>
      <c r="L610" s="88" t="str">
        <f t="shared" ref="L610:M610" si="1214">IF(D610="","",IF(LEFT(D610,FIND("_",D610,1)-1)="battle","",IF(LEFT(D610,FIND("_",D610,1)-1)="cup","",VALUE(LEFT(D610,FIND("_",D610,1)-1)))))</f>
        <v/>
      </c>
      <c r="M610" s="88" t="str">
        <f t="shared" si="1214"/>
        <v/>
      </c>
      <c r="N610" s="6"/>
      <c r="O610" s="165" t="str">
        <f t="shared" si="5"/>
        <v/>
      </c>
      <c r="P610" s="4" t="str">
        <f t="shared" si="6"/>
        <v/>
      </c>
      <c r="Q610" s="6"/>
      <c r="R610" s="4" t="str">
        <f t="shared" si="7"/>
        <v/>
      </c>
      <c r="S610" s="6"/>
      <c r="T610" s="6"/>
      <c r="U610" s="168" t="str">
        <f t="shared" si="8"/>
        <v/>
      </c>
    </row>
    <row r="611">
      <c r="B611" s="154"/>
      <c r="C611" s="2"/>
      <c r="D611" s="2"/>
      <c r="E611" s="154"/>
      <c r="F611" s="155"/>
      <c r="G611" s="165">
        <v>606.0</v>
      </c>
      <c r="H611" s="6"/>
      <c r="I611" s="6"/>
      <c r="J611" s="88" t="str">
        <f t="shared" ref="J611:K611" si="1215">IF(B611="","",IF(LEFT(B611,FIND("_",B611,1)-1)="battle","",IF(LEFT(B611,FIND("_",B611,1)-1)="cup","",IF(LEFT(B611,FIND("_",B611,1)-1)="rate","",VALUE(LEFT(B611,FIND("_",B611,1)-1))))))</f>
        <v/>
      </c>
      <c r="K611" s="88" t="str">
        <f t="shared" si="1215"/>
        <v/>
      </c>
      <c r="L611" s="88" t="str">
        <f t="shared" ref="L611:M611" si="1216">IF(D611="","",IF(LEFT(D611,FIND("_",D611,1)-1)="battle","",IF(LEFT(D611,FIND("_",D611,1)-1)="cup","",VALUE(LEFT(D611,FIND("_",D611,1)-1)))))</f>
        <v/>
      </c>
      <c r="M611" s="88" t="str">
        <f t="shared" si="1216"/>
        <v/>
      </c>
      <c r="N611" s="6"/>
      <c r="O611" s="165" t="str">
        <f t="shared" si="5"/>
        <v/>
      </c>
      <c r="P611" s="4" t="str">
        <f t="shared" si="6"/>
        <v/>
      </c>
      <c r="Q611" s="6"/>
      <c r="R611" s="4" t="str">
        <f t="shared" si="7"/>
        <v/>
      </c>
      <c r="S611" s="6"/>
      <c r="T611" s="6"/>
      <c r="U611" s="168" t="str">
        <f t="shared" si="8"/>
        <v/>
      </c>
    </row>
    <row r="612">
      <c r="B612" s="154"/>
      <c r="C612" s="2"/>
      <c r="D612" s="2"/>
      <c r="E612" s="154"/>
      <c r="F612" s="155"/>
      <c r="G612" s="165">
        <v>607.0</v>
      </c>
      <c r="H612" s="6"/>
      <c r="I612" s="6"/>
      <c r="J612" s="88" t="str">
        <f t="shared" ref="J612:K612" si="1217">IF(B612="","",IF(LEFT(B612,FIND("_",B612,1)-1)="battle","",IF(LEFT(B612,FIND("_",B612,1)-1)="cup","",IF(LEFT(B612,FIND("_",B612,1)-1)="rate","",VALUE(LEFT(B612,FIND("_",B612,1)-1))))))</f>
        <v/>
      </c>
      <c r="K612" s="88" t="str">
        <f t="shared" si="1217"/>
        <v/>
      </c>
      <c r="L612" s="88" t="str">
        <f t="shared" ref="L612:M612" si="1218">IF(D612="","",IF(LEFT(D612,FIND("_",D612,1)-1)="battle","",IF(LEFT(D612,FIND("_",D612,1)-1)="cup","",VALUE(LEFT(D612,FIND("_",D612,1)-1)))))</f>
        <v/>
      </c>
      <c r="M612" s="88" t="str">
        <f t="shared" si="1218"/>
        <v/>
      </c>
      <c r="N612" s="6"/>
      <c r="O612" s="165" t="str">
        <f t="shared" si="5"/>
        <v/>
      </c>
      <c r="P612" s="4" t="str">
        <f t="shared" si="6"/>
        <v/>
      </c>
      <c r="Q612" s="6"/>
      <c r="R612" s="4" t="str">
        <f t="shared" si="7"/>
        <v/>
      </c>
      <c r="S612" s="6"/>
      <c r="T612" s="6"/>
      <c r="U612" s="168" t="str">
        <f t="shared" si="8"/>
        <v/>
      </c>
    </row>
    <row r="613">
      <c r="B613" s="154"/>
      <c r="C613" s="2"/>
      <c r="D613" s="2"/>
      <c r="E613" s="154"/>
      <c r="F613" s="155"/>
      <c r="G613" s="165">
        <v>608.0</v>
      </c>
      <c r="H613" s="6"/>
      <c r="I613" s="6"/>
      <c r="J613" s="88" t="str">
        <f t="shared" ref="J613:K613" si="1219">IF(B613="","",IF(LEFT(B613,FIND("_",B613,1)-1)="battle","",IF(LEFT(B613,FIND("_",B613,1)-1)="cup","",IF(LEFT(B613,FIND("_",B613,1)-1)="rate","",VALUE(LEFT(B613,FIND("_",B613,1)-1))))))</f>
        <v/>
      </c>
      <c r="K613" s="88" t="str">
        <f t="shared" si="1219"/>
        <v/>
      </c>
      <c r="L613" s="88" t="str">
        <f t="shared" ref="L613:M613" si="1220">IF(D613="","",IF(LEFT(D613,FIND("_",D613,1)-1)="battle","",IF(LEFT(D613,FIND("_",D613,1)-1)="cup","",VALUE(LEFT(D613,FIND("_",D613,1)-1)))))</f>
        <v/>
      </c>
      <c r="M613" s="88" t="str">
        <f t="shared" si="1220"/>
        <v/>
      </c>
      <c r="N613" s="6"/>
      <c r="O613" s="165" t="str">
        <f t="shared" si="5"/>
        <v/>
      </c>
      <c r="P613" s="4" t="str">
        <f t="shared" si="6"/>
        <v/>
      </c>
      <c r="Q613" s="6"/>
      <c r="R613" s="4" t="str">
        <f t="shared" si="7"/>
        <v/>
      </c>
      <c r="S613" s="6"/>
      <c r="T613" s="6"/>
      <c r="U613" s="168" t="str">
        <f t="shared" si="8"/>
        <v/>
      </c>
    </row>
    <row r="614">
      <c r="B614" s="154"/>
      <c r="C614" s="2"/>
      <c r="D614" s="2"/>
      <c r="E614" s="154"/>
      <c r="F614" s="155"/>
      <c r="G614" s="165">
        <v>609.0</v>
      </c>
      <c r="H614" s="6"/>
      <c r="I614" s="6"/>
      <c r="J614" s="88" t="str">
        <f t="shared" ref="J614:K614" si="1221">IF(B614="","",IF(LEFT(B614,FIND("_",B614,1)-1)="battle","",IF(LEFT(B614,FIND("_",B614,1)-1)="cup","",IF(LEFT(B614,FIND("_",B614,1)-1)="rate","",VALUE(LEFT(B614,FIND("_",B614,1)-1))))))</f>
        <v/>
      </c>
      <c r="K614" s="88" t="str">
        <f t="shared" si="1221"/>
        <v/>
      </c>
      <c r="L614" s="88" t="str">
        <f t="shared" ref="L614:M614" si="1222">IF(D614="","",IF(LEFT(D614,FIND("_",D614,1)-1)="battle","",IF(LEFT(D614,FIND("_",D614,1)-1)="cup","",VALUE(LEFT(D614,FIND("_",D614,1)-1)))))</f>
        <v/>
      </c>
      <c r="M614" s="88" t="str">
        <f t="shared" si="1222"/>
        <v/>
      </c>
      <c r="N614" s="6"/>
      <c r="O614" s="165" t="str">
        <f t="shared" si="5"/>
        <v/>
      </c>
      <c r="P614" s="4" t="str">
        <f t="shared" si="6"/>
        <v/>
      </c>
      <c r="Q614" s="6"/>
      <c r="R614" s="4" t="str">
        <f t="shared" si="7"/>
        <v/>
      </c>
      <c r="S614" s="6"/>
      <c r="T614" s="6"/>
      <c r="U614" s="168" t="str">
        <f t="shared" si="8"/>
        <v/>
      </c>
    </row>
    <row r="615">
      <c r="B615" s="154"/>
      <c r="C615" s="2"/>
      <c r="D615" s="2"/>
      <c r="E615" s="154"/>
      <c r="F615" s="155"/>
      <c r="G615" s="165">
        <v>610.0</v>
      </c>
      <c r="H615" s="6"/>
      <c r="I615" s="6"/>
      <c r="J615" s="88" t="str">
        <f t="shared" ref="J615:K615" si="1223">IF(B615="","",IF(LEFT(B615,FIND("_",B615,1)-1)="battle","",IF(LEFT(B615,FIND("_",B615,1)-1)="cup","",IF(LEFT(B615,FIND("_",B615,1)-1)="rate","",VALUE(LEFT(B615,FIND("_",B615,1)-1))))))</f>
        <v/>
      </c>
      <c r="K615" s="88" t="str">
        <f t="shared" si="1223"/>
        <v/>
      </c>
      <c r="L615" s="88" t="str">
        <f t="shared" ref="L615:M615" si="1224">IF(D615="","",IF(LEFT(D615,FIND("_",D615,1)-1)="battle","",IF(LEFT(D615,FIND("_",D615,1)-1)="cup","",VALUE(LEFT(D615,FIND("_",D615,1)-1)))))</f>
        <v/>
      </c>
      <c r="M615" s="88" t="str">
        <f t="shared" si="1224"/>
        <v/>
      </c>
      <c r="N615" s="6"/>
      <c r="O615" s="165" t="str">
        <f t="shared" si="5"/>
        <v/>
      </c>
      <c r="P615" s="4" t="str">
        <f t="shared" si="6"/>
        <v/>
      </c>
      <c r="Q615" s="6"/>
      <c r="R615" s="4" t="str">
        <f t="shared" si="7"/>
        <v/>
      </c>
      <c r="S615" s="6"/>
      <c r="T615" s="6"/>
      <c r="U615" s="168" t="str">
        <f t="shared" si="8"/>
        <v/>
      </c>
    </row>
    <row r="616">
      <c r="B616" s="154"/>
      <c r="C616" s="2"/>
      <c r="D616" s="2"/>
      <c r="E616" s="154"/>
      <c r="F616" s="155"/>
      <c r="G616" s="165">
        <v>611.0</v>
      </c>
      <c r="H616" s="6"/>
      <c r="I616" s="6"/>
      <c r="J616" s="88" t="str">
        <f t="shared" ref="J616:K616" si="1225">IF(B616="","",IF(LEFT(B616,FIND("_",B616,1)-1)="battle","",IF(LEFT(B616,FIND("_",B616,1)-1)="cup","",IF(LEFT(B616,FIND("_",B616,1)-1)="rate","",VALUE(LEFT(B616,FIND("_",B616,1)-1))))))</f>
        <v/>
      </c>
      <c r="K616" s="88" t="str">
        <f t="shared" si="1225"/>
        <v/>
      </c>
      <c r="L616" s="88" t="str">
        <f t="shared" ref="L616:M616" si="1226">IF(D616="","",IF(LEFT(D616,FIND("_",D616,1)-1)="battle","",IF(LEFT(D616,FIND("_",D616,1)-1)="cup","",VALUE(LEFT(D616,FIND("_",D616,1)-1)))))</f>
        <v/>
      </c>
      <c r="M616" s="88" t="str">
        <f t="shared" si="1226"/>
        <v/>
      </c>
      <c r="N616" s="6"/>
      <c r="O616" s="165" t="str">
        <f t="shared" si="5"/>
        <v/>
      </c>
      <c r="P616" s="4" t="str">
        <f t="shared" si="6"/>
        <v/>
      </c>
      <c r="Q616" s="6"/>
      <c r="R616" s="4" t="str">
        <f t="shared" si="7"/>
        <v/>
      </c>
      <c r="S616" s="6"/>
      <c r="T616" s="6"/>
      <c r="U616" s="168" t="str">
        <f t="shared" si="8"/>
        <v/>
      </c>
    </row>
    <row r="617">
      <c r="B617" s="154"/>
      <c r="C617" s="2"/>
      <c r="D617" s="2"/>
      <c r="E617" s="154"/>
      <c r="F617" s="155"/>
      <c r="G617" s="165">
        <v>612.0</v>
      </c>
      <c r="H617" s="6"/>
      <c r="I617" s="6"/>
      <c r="J617" s="88" t="str">
        <f t="shared" ref="J617:K617" si="1227">IF(B617="","",IF(LEFT(B617,FIND("_",B617,1)-1)="battle","",IF(LEFT(B617,FIND("_",B617,1)-1)="cup","",IF(LEFT(B617,FIND("_",B617,1)-1)="rate","",VALUE(LEFT(B617,FIND("_",B617,1)-1))))))</f>
        <v/>
      </c>
      <c r="K617" s="88" t="str">
        <f t="shared" si="1227"/>
        <v/>
      </c>
      <c r="L617" s="88" t="str">
        <f t="shared" ref="L617:M617" si="1228">IF(D617="","",IF(LEFT(D617,FIND("_",D617,1)-1)="battle","",IF(LEFT(D617,FIND("_",D617,1)-1)="cup","",VALUE(LEFT(D617,FIND("_",D617,1)-1)))))</f>
        <v/>
      </c>
      <c r="M617" s="88" t="str">
        <f t="shared" si="1228"/>
        <v/>
      </c>
      <c r="N617" s="6"/>
      <c r="O617" s="165" t="str">
        <f t="shared" si="5"/>
        <v/>
      </c>
      <c r="P617" s="4" t="str">
        <f t="shared" si="6"/>
        <v/>
      </c>
      <c r="Q617" s="6"/>
      <c r="R617" s="4" t="str">
        <f t="shared" si="7"/>
        <v/>
      </c>
      <c r="S617" s="6"/>
      <c r="T617" s="6"/>
      <c r="U617" s="168" t="str">
        <f t="shared" si="8"/>
        <v/>
      </c>
    </row>
    <row r="618">
      <c r="B618" s="154"/>
      <c r="C618" s="2"/>
      <c r="D618" s="2"/>
      <c r="E618" s="154"/>
      <c r="F618" s="155"/>
      <c r="G618" s="165">
        <v>613.0</v>
      </c>
      <c r="H618" s="6"/>
      <c r="I618" s="6"/>
      <c r="J618" s="88" t="str">
        <f t="shared" ref="J618:K618" si="1229">IF(B618="","",IF(LEFT(B618,FIND("_",B618,1)-1)="battle","",IF(LEFT(B618,FIND("_",B618,1)-1)="cup","",IF(LEFT(B618,FIND("_",B618,1)-1)="rate","",VALUE(LEFT(B618,FIND("_",B618,1)-1))))))</f>
        <v/>
      </c>
      <c r="K618" s="88" t="str">
        <f t="shared" si="1229"/>
        <v/>
      </c>
      <c r="L618" s="88" t="str">
        <f t="shared" ref="L618:M618" si="1230">IF(D618="","",IF(LEFT(D618,FIND("_",D618,1)-1)="battle","",IF(LEFT(D618,FIND("_",D618,1)-1)="cup","",VALUE(LEFT(D618,FIND("_",D618,1)-1)))))</f>
        <v/>
      </c>
      <c r="M618" s="88" t="str">
        <f t="shared" si="1230"/>
        <v/>
      </c>
      <c r="N618" s="6"/>
      <c r="O618" s="165" t="str">
        <f t="shared" si="5"/>
        <v/>
      </c>
      <c r="P618" s="4" t="str">
        <f t="shared" si="6"/>
        <v/>
      </c>
      <c r="Q618" s="6"/>
      <c r="R618" s="4" t="str">
        <f t="shared" si="7"/>
        <v/>
      </c>
      <c r="S618" s="6"/>
      <c r="T618" s="6"/>
      <c r="U618" s="168" t="str">
        <f t="shared" si="8"/>
        <v/>
      </c>
    </row>
    <row r="619">
      <c r="B619" s="154"/>
      <c r="C619" s="2"/>
      <c r="D619" s="2"/>
      <c r="E619" s="154"/>
      <c r="F619" s="155"/>
      <c r="G619" s="165">
        <v>614.0</v>
      </c>
      <c r="H619" s="6"/>
      <c r="I619" s="6"/>
      <c r="J619" s="88" t="str">
        <f t="shared" ref="J619:K619" si="1231">IF(B619="","",IF(LEFT(B619,FIND("_",B619,1)-1)="battle","",IF(LEFT(B619,FIND("_",B619,1)-1)="cup","",IF(LEFT(B619,FIND("_",B619,1)-1)="rate","",VALUE(LEFT(B619,FIND("_",B619,1)-1))))))</f>
        <v/>
      </c>
      <c r="K619" s="88" t="str">
        <f t="shared" si="1231"/>
        <v/>
      </c>
      <c r="L619" s="88" t="str">
        <f t="shared" ref="L619:M619" si="1232">IF(D619="","",IF(LEFT(D619,FIND("_",D619,1)-1)="battle","",IF(LEFT(D619,FIND("_",D619,1)-1)="cup","",VALUE(LEFT(D619,FIND("_",D619,1)-1)))))</f>
        <v/>
      </c>
      <c r="M619" s="88" t="str">
        <f t="shared" si="1232"/>
        <v/>
      </c>
      <c r="N619" s="6"/>
      <c r="O619" s="165" t="str">
        <f t="shared" si="5"/>
        <v/>
      </c>
      <c r="P619" s="4" t="str">
        <f t="shared" si="6"/>
        <v/>
      </c>
      <c r="Q619" s="6"/>
      <c r="R619" s="4" t="str">
        <f t="shared" si="7"/>
        <v/>
      </c>
      <c r="S619" s="6"/>
      <c r="T619" s="6"/>
      <c r="U619" s="168" t="str">
        <f t="shared" si="8"/>
        <v/>
      </c>
    </row>
    <row r="620">
      <c r="B620" s="154"/>
      <c r="C620" s="2"/>
      <c r="D620" s="2"/>
      <c r="E620" s="154"/>
      <c r="F620" s="155"/>
      <c r="G620" s="165">
        <v>615.0</v>
      </c>
      <c r="H620" s="6"/>
      <c r="I620" s="6"/>
      <c r="J620" s="88" t="str">
        <f t="shared" ref="J620:K620" si="1233">IF(B620="","",IF(LEFT(B620,FIND("_",B620,1)-1)="battle","",IF(LEFT(B620,FIND("_",B620,1)-1)="cup","",IF(LEFT(B620,FIND("_",B620,1)-1)="rate","",VALUE(LEFT(B620,FIND("_",B620,1)-1))))))</f>
        <v/>
      </c>
      <c r="K620" s="88" t="str">
        <f t="shared" si="1233"/>
        <v/>
      </c>
      <c r="L620" s="88" t="str">
        <f t="shared" ref="L620:M620" si="1234">IF(D620="","",IF(LEFT(D620,FIND("_",D620,1)-1)="battle","",IF(LEFT(D620,FIND("_",D620,1)-1)="cup","",VALUE(LEFT(D620,FIND("_",D620,1)-1)))))</f>
        <v/>
      </c>
      <c r="M620" s="88" t="str">
        <f t="shared" si="1234"/>
        <v/>
      </c>
      <c r="N620" s="6"/>
      <c r="O620" s="165" t="str">
        <f t="shared" si="5"/>
        <v/>
      </c>
      <c r="P620" s="4" t="str">
        <f t="shared" si="6"/>
        <v/>
      </c>
      <c r="Q620" s="6"/>
      <c r="R620" s="4" t="str">
        <f t="shared" si="7"/>
        <v/>
      </c>
      <c r="S620" s="6"/>
      <c r="T620" s="6"/>
      <c r="U620" s="168" t="str">
        <f t="shared" si="8"/>
        <v/>
      </c>
    </row>
    <row r="621">
      <c r="B621" s="154"/>
      <c r="C621" s="2"/>
      <c r="D621" s="2"/>
      <c r="E621" s="154"/>
      <c r="F621" s="155"/>
      <c r="G621" s="6"/>
      <c r="H621" s="6"/>
      <c r="I621" s="6"/>
      <c r="J621" s="156"/>
      <c r="K621" s="156"/>
      <c r="L621" s="156"/>
      <c r="M621" s="156"/>
      <c r="N621" s="6"/>
      <c r="O621" s="6"/>
      <c r="P621" s="4"/>
      <c r="Q621" s="6"/>
      <c r="R621" s="6"/>
      <c r="S621" s="6"/>
      <c r="T621" s="6"/>
      <c r="U621" s="6"/>
    </row>
    <row r="622">
      <c r="B622" s="154"/>
      <c r="C622" s="2"/>
      <c r="D622" s="2"/>
      <c r="E622" s="154"/>
      <c r="F622" s="155"/>
      <c r="G622" s="6"/>
      <c r="H622" s="6"/>
      <c r="I622" s="6"/>
      <c r="J622" s="156"/>
      <c r="K622" s="156"/>
      <c r="L622" s="156"/>
      <c r="M622" s="156"/>
      <c r="N622" s="6"/>
      <c r="O622" s="6"/>
      <c r="P622" s="4"/>
      <c r="Q622" s="6"/>
      <c r="R622" s="6"/>
      <c r="S622" s="6"/>
      <c r="T622" s="6"/>
      <c r="U622" s="6"/>
    </row>
    <row r="623">
      <c r="B623" s="154"/>
      <c r="C623" s="2"/>
      <c r="D623" s="2"/>
      <c r="E623" s="154"/>
      <c r="F623" s="155"/>
      <c r="G623" s="6"/>
      <c r="H623" s="6"/>
      <c r="I623" s="6"/>
      <c r="J623" s="156"/>
      <c r="K623" s="156"/>
      <c r="L623" s="156"/>
      <c r="M623" s="156"/>
      <c r="N623" s="6"/>
      <c r="O623" s="6"/>
      <c r="P623" s="4"/>
      <c r="Q623" s="6"/>
      <c r="R623" s="6"/>
      <c r="S623" s="6"/>
      <c r="T623" s="6"/>
      <c r="U623" s="6"/>
    </row>
    <row r="624">
      <c r="B624" s="154"/>
      <c r="C624" s="2"/>
      <c r="D624" s="2"/>
      <c r="E624" s="154"/>
      <c r="F624" s="155"/>
      <c r="G624" s="6"/>
      <c r="H624" s="6"/>
      <c r="I624" s="6"/>
      <c r="J624" s="156"/>
      <c r="K624" s="156"/>
      <c r="L624" s="156"/>
      <c r="M624" s="156"/>
      <c r="N624" s="6"/>
      <c r="O624" s="6"/>
      <c r="P624" s="4"/>
      <c r="Q624" s="6"/>
      <c r="R624" s="6"/>
      <c r="S624" s="6"/>
      <c r="T624" s="6"/>
      <c r="U624" s="6"/>
    </row>
    <row r="625">
      <c r="B625" s="154"/>
      <c r="C625" s="2"/>
      <c r="D625" s="2"/>
      <c r="E625" s="154"/>
      <c r="F625" s="155"/>
      <c r="G625" s="6"/>
      <c r="H625" s="6"/>
      <c r="I625" s="6"/>
      <c r="J625" s="156"/>
      <c r="K625" s="156"/>
      <c r="L625" s="156"/>
      <c r="M625" s="156"/>
      <c r="N625" s="6"/>
      <c r="O625" s="6"/>
      <c r="P625" s="4"/>
      <c r="Q625" s="6"/>
      <c r="R625" s="6"/>
      <c r="S625" s="6"/>
      <c r="T625" s="6"/>
      <c r="U625" s="6"/>
    </row>
    <row r="626">
      <c r="B626" s="154"/>
      <c r="C626" s="2"/>
      <c r="D626" s="2"/>
      <c r="E626" s="154"/>
      <c r="F626" s="155"/>
      <c r="G626" s="6"/>
      <c r="H626" s="6"/>
      <c r="I626" s="6"/>
      <c r="J626" s="156"/>
      <c r="K626" s="156"/>
      <c r="L626" s="156"/>
      <c r="M626" s="156"/>
      <c r="N626" s="6"/>
      <c r="O626" s="6"/>
      <c r="P626" s="4"/>
      <c r="Q626" s="6"/>
      <c r="R626" s="6"/>
      <c r="S626" s="6"/>
      <c r="T626" s="6"/>
      <c r="U626" s="6"/>
    </row>
    <row r="627">
      <c r="B627" s="154"/>
      <c r="C627" s="2"/>
      <c r="D627" s="2"/>
      <c r="E627" s="154"/>
      <c r="F627" s="155"/>
      <c r="G627" s="6"/>
      <c r="H627" s="6"/>
      <c r="I627" s="6"/>
      <c r="J627" s="156"/>
      <c r="K627" s="156"/>
      <c r="L627" s="156"/>
      <c r="M627" s="156"/>
      <c r="N627" s="6"/>
      <c r="O627" s="6"/>
      <c r="P627" s="4"/>
      <c r="Q627" s="6"/>
      <c r="R627" s="6"/>
      <c r="S627" s="6"/>
      <c r="T627" s="6"/>
      <c r="U627" s="6"/>
    </row>
    <row r="628">
      <c r="B628" s="154"/>
      <c r="C628" s="2"/>
      <c r="D628" s="2"/>
      <c r="E628" s="154"/>
      <c r="F628" s="155"/>
      <c r="G628" s="6"/>
      <c r="H628" s="6"/>
      <c r="I628" s="6"/>
      <c r="J628" s="156"/>
      <c r="K628" s="156"/>
      <c r="L628" s="156"/>
      <c r="M628" s="156"/>
      <c r="N628" s="6"/>
      <c r="O628" s="6"/>
      <c r="P628" s="4"/>
      <c r="Q628" s="6"/>
      <c r="R628" s="6"/>
      <c r="S628" s="6"/>
      <c r="T628" s="6"/>
      <c r="U628" s="6"/>
    </row>
    <row r="629">
      <c r="B629" s="154"/>
      <c r="C629" s="2"/>
      <c r="D629" s="2"/>
      <c r="E629" s="154"/>
      <c r="F629" s="155"/>
      <c r="G629" s="6"/>
      <c r="H629" s="6"/>
      <c r="I629" s="6"/>
      <c r="J629" s="156"/>
      <c r="K629" s="156"/>
      <c r="L629" s="156"/>
      <c r="M629" s="156"/>
      <c r="N629" s="6"/>
      <c r="O629" s="6"/>
      <c r="P629" s="4"/>
      <c r="Q629" s="6"/>
      <c r="R629" s="6"/>
      <c r="S629" s="6"/>
      <c r="T629" s="6"/>
      <c r="U629" s="6"/>
    </row>
    <row r="630">
      <c r="B630" s="154"/>
      <c r="C630" s="2"/>
      <c r="D630" s="2"/>
      <c r="E630" s="154"/>
      <c r="F630" s="155"/>
      <c r="G630" s="6"/>
      <c r="H630" s="6"/>
      <c r="I630" s="6"/>
      <c r="J630" s="156"/>
      <c r="K630" s="156"/>
      <c r="L630" s="156"/>
      <c r="M630" s="156"/>
      <c r="N630" s="6"/>
      <c r="O630" s="6"/>
      <c r="P630" s="4"/>
      <c r="Q630" s="6"/>
      <c r="R630" s="6"/>
      <c r="S630" s="6"/>
      <c r="T630" s="6"/>
      <c r="U630" s="6"/>
    </row>
    <row r="631">
      <c r="B631" s="154"/>
      <c r="C631" s="2"/>
      <c r="D631" s="2"/>
      <c r="E631" s="154"/>
      <c r="F631" s="155"/>
      <c r="G631" s="6"/>
      <c r="H631" s="6"/>
      <c r="I631" s="6"/>
      <c r="J631" s="156"/>
      <c r="K631" s="156"/>
      <c r="L631" s="156"/>
      <c r="M631" s="156"/>
      <c r="N631" s="6"/>
      <c r="O631" s="6"/>
      <c r="P631" s="4"/>
      <c r="Q631" s="6"/>
      <c r="R631" s="6"/>
      <c r="S631" s="6"/>
      <c r="T631" s="6"/>
      <c r="U631" s="6"/>
    </row>
    <row r="632">
      <c r="B632" s="154"/>
      <c r="C632" s="2"/>
      <c r="D632" s="2"/>
      <c r="E632" s="154"/>
      <c r="F632" s="155"/>
      <c r="G632" s="6"/>
      <c r="H632" s="6"/>
      <c r="I632" s="6"/>
      <c r="J632" s="156"/>
      <c r="K632" s="156"/>
      <c r="L632" s="156"/>
      <c r="M632" s="156"/>
      <c r="N632" s="6"/>
      <c r="O632" s="6"/>
      <c r="P632" s="4"/>
      <c r="Q632" s="6"/>
      <c r="R632" s="6"/>
      <c r="S632" s="6"/>
      <c r="T632" s="6"/>
      <c r="U632" s="6"/>
    </row>
    <row r="633">
      <c r="B633" s="154"/>
      <c r="C633" s="2"/>
      <c r="D633" s="2"/>
      <c r="E633" s="154"/>
      <c r="F633" s="155"/>
      <c r="G633" s="6"/>
      <c r="H633" s="6"/>
      <c r="I633" s="6"/>
      <c r="J633" s="156"/>
      <c r="K633" s="156"/>
      <c r="L633" s="156"/>
      <c r="M633" s="156"/>
      <c r="N633" s="6"/>
      <c r="O633" s="6"/>
      <c r="P633" s="4"/>
      <c r="Q633" s="6"/>
      <c r="R633" s="6"/>
      <c r="S633" s="6"/>
      <c r="T633" s="6"/>
      <c r="U633" s="6"/>
    </row>
    <row r="634">
      <c r="B634" s="154"/>
      <c r="C634" s="2"/>
      <c r="D634" s="2"/>
      <c r="E634" s="154"/>
      <c r="F634" s="155"/>
      <c r="G634" s="6"/>
      <c r="H634" s="6"/>
      <c r="I634" s="6"/>
      <c r="J634" s="156"/>
      <c r="K634" s="156"/>
      <c r="L634" s="156"/>
      <c r="M634" s="156"/>
      <c r="N634" s="6"/>
      <c r="O634" s="6"/>
      <c r="P634" s="4"/>
      <c r="Q634" s="6"/>
      <c r="R634" s="6"/>
      <c r="S634" s="6"/>
      <c r="T634" s="6"/>
      <c r="U634" s="6"/>
    </row>
    <row r="635">
      <c r="B635" s="154"/>
      <c r="C635" s="2"/>
      <c r="D635" s="2"/>
      <c r="E635" s="154"/>
      <c r="F635" s="155"/>
      <c r="G635" s="6"/>
      <c r="H635" s="6"/>
      <c r="I635" s="6"/>
      <c r="J635" s="156"/>
      <c r="K635" s="156"/>
      <c r="L635" s="156"/>
      <c r="M635" s="156"/>
      <c r="N635" s="6"/>
      <c r="O635" s="6"/>
      <c r="P635" s="4"/>
      <c r="Q635" s="6"/>
      <c r="R635" s="6"/>
      <c r="S635" s="6"/>
      <c r="T635" s="6"/>
      <c r="U635" s="6"/>
    </row>
    <row r="636">
      <c r="B636" s="154"/>
      <c r="C636" s="2"/>
      <c r="D636" s="2"/>
      <c r="E636" s="154"/>
      <c r="F636" s="155"/>
      <c r="G636" s="6"/>
      <c r="H636" s="6"/>
      <c r="I636" s="6"/>
      <c r="J636" s="156"/>
      <c r="K636" s="156"/>
      <c r="L636" s="156"/>
      <c r="M636" s="156"/>
      <c r="N636" s="6"/>
      <c r="O636" s="6"/>
      <c r="P636" s="4"/>
      <c r="Q636" s="6"/>
      <c r="R636" s="6"/>
      <c r="S636" s="6"/>
      <c r="T636" s="6"/>
      <c r="U636" s="6"/>
    </row>
    <row r="637">
      <c r="B637" s="154"/>
      <c r="C637" s="2"/>
      <c r="D637" s="2"/>
      <c r="E637" s="154"/>
      <c r="F637" s="155"/>
      <c r="G637" s="6"/>
      <c r="H637" s="6"/>
      <c r="I637" s="6"/>
      <c r="J637" s="156"/>
      <c r="K637" s="156"/>
      <c r="L637" s="156"/>
      <c r="M637" s="156"/>
      <c r="N637" s="6"/>
      <c r="O637" s="6"/>
      <c r="P637" s="4"/>
      <c r="Q637" s="6"/>
      <c r="R637" s="6"/>
      <c r="S637" s="6"/>
      <c r="T637" s="6"/>
      <c r="U637" s="6"/>
    </row>
    <row r="638">
      <c r="B638" s="154"/>
      <c r="C638" s="2"/>
      <c r="D638" s="2"/>
      <c r="E638" s="154"/>
      <c r="F638" s="155"/>
      <c r="G638" s="6"/>
      <c r="H638" s="6"/>
      <c r="I638" s="6"/>
      <c r="J638" s="156"/>
      <c r="K638" s="156"/>
      <c r="L638" s="156"/>
      <c r="M638" s="156"/>
      <c r="N638" s="6"/>
      <c r="O638" s="6"/>
      <c r="P638" s="4"/>
      <c r="Q638" s="6"/>
      <c r="R638" s="6"/>
      <c r="S638" s="6"/>
      <c r="T638" s="6"/>
      <c r="U638" s="6"/>
    </row>
    <row r="639">
      <c r="B639" s="154"/>
      <c r="C639" s="2"/>
      <c r="D639" s="2"/>
      <c r="E639" s="154"/>
      <c r="F639" s="155"/>
      <c r="G639" s="6"/>
      <c r="H639" s="6"/>
      <c r="I639" s="6"/>
      <c r="J639" s="156"/>
      <c r="K639" s="156"/>
      <c r="L639" s="156"/>
      <c r="M639" s="156"/>
      <c r="N639" s="6"/>
      <c r="O639" s="6"/>
      <c r="P639" s="4"/>
      <c r="Q639" s="6"/>
      <c r="R639" s="6"/>
      <c r="S639" s="6"/>
      <c r="T639" s="6"/>
      <c r="U639" s="6"/>
    </row>
    <row r="640">
      <c r="B640" s="154"/>
      <c r="C640" s="2"/>
      <c r="D640" s="2"/>
      <c r="E640" s="154"/>
      <c r="F640" s="155"/>
      <c r="G640" s="6"/>
      <c r="H640" s="6"/>
      <c r="I640" s="6"/>
      <c r="J640" s="156"/>
      <c r="K640" s="156"/>
      <c r="L640" s="156"/>
      <c r="M640" s="156"/>
      <c r="N640" s="6"/>
      <c r="O640" s="6"/>
      <c r="P640" s="4"/>
      <c r="Q640" s="6"/>
      <c r="R640" s="6"/>
      <c r="S640" s="6"/>
      <c r="T640" s="6"/>
      <c r="U640" s="6"/>
    </row>
    <row r="641">
      <c r="B641" s="154"/>
      <c r="C641" s="2"/>
      <c r="D641" s="2"/>
      <c r="E641" s="154"/>
      <c r="F641" s="155"/>
      <c r="G641" s="6"/>
      <c r="H641" s="6"/>
      <c r="I641" s="6"/>
      <c r="J641" s="156"/>
      <c r="K641" s="156"/>
      <c r="L641" s="156"/>
      <c r="M641" s="156"/>
      <c r="N641" s="6"/>
      <c r="O641" s="6"/>
      <c r="P641" s="4"/>
      <c r="Q641" s="6"/>
      <c r="R641" s="6"/>
      <c r="S641" s="6"/>
      <c r="T641" s="6"/>
      <c r="U641" s="6"/>
    </row>
    <row r="642">
      <c r="B642" s="154"/>
      <c r="C642" s="2"/>
      <c r="D642" s="2"/>
      <c r="E642" s="154"/>
      <c r="F642" s="155"/>
      <c r="G642" s="6"/>
      <c r="H642" s="6"/>
      <c r="I642" s="6"/>
      <c r="J642" s="156"/>
      <c r="K642" s="156"/>
      <c r="L642" s="156"/>
      <c r="M642" s="156"/>
      <c r="N642" s="6"/>
      <c r="O642" s="6"/>
      <c r="P642" s="4"/>
      <c r="Q642" s="6"/>
      <c r="R642" s="6"/>
      <c r="S642" s="6"/>
      <c r="T642" s="6"/>
      <c r="U642" s="6"/>
    </row>
    <row r="643">
      <c r="B643" s="154"/>
      <c r="C643" s="2"/>
      <c r="D643" s="2"/>
      <c r="E643" s="154"/>
      <c r="F643" s="155"/>
      <c r="G643" s="6"/>
      <c r="H643" s="6"/>
      <c r="I643" s="6"/>
      <c r="J643" s="156"/>
      <c r="K643" s="156"/>
      <c r="L643" s="156"/>
      <c r="M643" s="156"/>
      <c r="N643" s="6"/>
      <c r="O643" s="6"/>
      <c r="P643" s="4"/>
      <c r="Q643" s="6"/>
      <c r="R643" s="6"/>
      <c r="S643" s="6"/>
      <c r="T643" s="6"/>
      <c r="U643" s="6"/>
    </row>
    <row r="644">
      <c r="B644" s="154"/>
      <c r="C644" s="2"/>
      <c r="D644" s="2"/>
      <c r="E644" s="154"/>
      <c r="F644" s="155"/>
      <c r="G644" s="6"/>
      <c r="H644" s="6"/>
      <c r="I644" s="6"/>
      <c r="J644" s="156"/>
      <c r="K644" s="156"/>
      <c r="L644" s="156"/>
      <c r="M644" s="156"/>
      <c r="N644" s="6"/>
      <c r="O644" s="6"/>
      <c r="P644" s="4"/>
      <c r="Q644" s="6"/>
      <c r="R644" s="6"/>
      <c r="S644" s="6"/>
      <c r="T644" s="6"/>
      <c r="U644" s="6"/>
    </row>
    <row r="645">
      <c r="B645" s="154"/>
      <c r="C645" s="2"/>
      <c r="D645" s="2"/>
      <c r="E645" s="154"/>
      <c r="F645" s="155"/>
      <c r="G645" s="6"/>
      <c r="H645" s="6"/>
      <c r="I645" s="6"/>
      <c r="J645" s="156"/>
      <c r="K645" s="156"/>
      <c r="L645" s="156"/>
      <c r="M645" s="156"/>
      <c r="N645" s="6"/>
      <c r="O645" s="6"/>
      <c r="P645" s="4"/>
      <c r="Q645" s="6"/>
      <c r="R645" s="6"/>
      <c r="S645" s="6"/>
      <c r="T645" s="6"/>
      <c r="U645" s="6"/>
    </row>
    <row r="646">
      <c r="B646" s="154"/>
      <c r="C646" s="2"/>
      <c r="D646" s="2"/>
      <c r="E646" s="154"/>
      <c r="F646" s="155"/>
      <c r="G646" s="6"/>
      <c r="H646" s="6"/>
      <c r="I646" s="6"/>
      <c r="J646" s="156"/>
      <c r="K646" s="156"/>
      <c r="L646" s="156"/>
      <c r="M646" s="156"/>
      <c r="N646" s="6"/>
      <c r="O646" s="6"/>
      <c r="P646" s="4"/>
      <c r="Q646" s="6"/>
      <c r="R646" s="6"/>
      <c r="S646" s="6"/>
      <c r="T646" s="6"/>
      <c r="U646" s="6"/>
    </row>
    <row r="647">
      <c r="B647" s="154"/>
      <c r="C647" s="2"/>
      <c r="D647" s="2"/>
      <c r="E647" s="154"/>
      <c r="F647" s="155"/>
      <c r="G647" s="6"/>
      <c r="H647" s="6"/>
      <c r="I647" s="6"/>
      <c r="J647" s="156"/>
      <c r="K647" s="156"/>
      <c r="L647" s="156"/>
      <c r="M647" s="156"/>
      <c r="N647" s="6"/>
      <c r="O647" s="6"/>
      <c r="P647" s="4"/>
      <c r="Q647" s="6"/>
      <c r="R647" s="6"/>
      <c r="S647" s="6"/>
      <c r="T647" s="6"/>
      <c r="U647" s="6"/>
    </row>
    <row r="648">
      <c r="B648" s="154"/>
      <c r="C648" s="2"/>
      <c r="D648" s="2"/>
      <c r="E648" s="154"/>
      <c r="F648" s="155"/>
      <c r="G648" s="6"/>
      <c r="H648" s="6"/>
      <c r="I648" s="6"/>
      <c r="J648" s="156"/>
      <c r="K648" s="156"/>
      <c r="L648" s="156"/>
      <c r="M648" s="156"/>
      <c r="N648" s="6"/>
      <c r="O648" s="6"/>
      <c r="P648" s="4"/>
      <c r="Q648" s="6"/>
      <c r="R648" s="6"/>
      <c r="S648" s="6"/>
      <c r="T648" s="6"/>
      <c r="U648" s="6"/>
    </row>
    <row r="649">
      <c r="B649" s="154"/>
      <c r="C649" s="2"/>
      <c r="D649" s="2"/>
      <c r="E649" s="154"/>
      <c r="F649" s="155"/>
      <c r="G649" s="6"/>
      <c r="H649" s="6"/>
      <c r="I649" s="6"/>
      <c r="J649" s="156"/>
      <c r="K649" s="156"/>
      <c r="L649" s="156"/>
      <c r="M649" s="156"/>
      <c r="N649" s="6"/>
      <c r="O649" s="6"/>
      <c r="P649" s="4"/>
      <c r="Q649" s="6"/>
      <c r="R649" s="6"/>
      <c r="S649" s="6"/>
      <c r="T649" s="6"/>
      <c r="U649" s="6"/>
    </row>
    <row r="650">
      <c r="B650" s="154"/>
      <c r="C650" s="2"/>
      <c r="D650" s="2"/>
      <c r="E650" s="154"/>
      <c r="F650" s="155"/>
      <c r="G650" s="6"/>
      <c r="H650" s="6"/>
      <c r="I650" s="6"/>
      <c r="J650" s="156"/>
      <c r="K650" s="156"/>
      <c r="L650" s="156"/>
      <c r="M650" s="156"/>
      <c r="N650" s="6"/>
      <c r="O650" s="6"/>
      <c r="P650" s="4"/>
      <c r="Q650" s="6"/>
      <c r="R650" s="6"/>
      <c r="S650" s="6"/>
      <c r="T650" s="6"/>
      <c r="U650" s="6"/>
    </row>
    <row r="651">
      <c r="B651" s="154"/>
      <c r="C651" s="2"/>
      <c r="D651" s="2"/>
      <c r="E651" s="154"/>
      <c r="F651" s="155"/>
      <c r="G651" s="6"/>
      <c r="H651" s="6"/>
      <c r="I651" s="6"/>
      <c r="J651" s="156"/>
      <c r="K651" s="156"/>
      <c r="L651" s="156"/>
      <c r="M651" s="156"/>
      <c r="N651" s="6"/>
      <c r="O651" s="6"/>
      <c r="P651" s="4"/>
      <c r="Q651" s="6"/>
      <c r="R651" s="6"/>
      <c r="S651" s="6"/>
      <c r="T651" s="6"/>
      <c r="U651" s="6"/>
    </row>
    <row r="652">
      <c r="B652" s="154"/>
      <c r="C652" s="2"/>
      <c r="D652" s="2"/>
      <c r="E652" s="154"/>
      <c r="F652" s="155"/>
      <c r="G652" s="6"/>
      <c r="H652" s="6"/>
      <c r="I652" s="6"/>
      <c r="J652" s="156"/>
      <c r="K652" s="156"/>
      <c r="L652" s="156"/>
      <c r="M652" s="156"/>
      <c r="N652" s="6"/>
      <c r="O652" s="6"/>
      <c r="P652" s="4"/>
      <c r="Q652" s="6"/>
      <c r="R652" s="6"/>
      <c r="S652" s="6"/>
      <c r="T652" s="6"/>
      <c r="U652" s="6"/>
    </row>
    <row r="653">
      <c r="B653" s="154"/>
      <c r="C653" s="2"/>
      <c r="D653" s="2"/>
      <c r="E653" s="154"/>
      <c r="F653" s="155"/>
      <c r="G653" s="6"/>
      <c r="H653" s="6"/>
      <c r="I653" s="6"/>
      <c r="J653" s="156"/>
      <c r="K653" s="156"/>
      <c r="L653" s="156"/>
      <c r="M653" s="156"/>
      <c r="N653" s="6"/>
      <c r="O653" s="6"/>
      <c r="P653" s="4"/>
      <c r="Q653" s="6"/>
      <c r="R653" s="6"/>
      <c r="S653" s="6"/>
      <c r="T653" s="6"/>
      <c r="U653" s="6"/>
    </row>
    <row r="654">
      <c r="B654" s="154"/>
      <c r="C654" s="2"/>
      <c r="D654" s="2"/>
      <c r="E654" s="154"/>
      <c r="F654" s="155"/>
      <c r="G654" s="6"/>
      <c r="H654" s="6"/>
      <c r="I654" s="6"/>
      <c r="J654" s="156"/>
      <c r="K654" s="156"/>
      <c r="L654" s="156"/>
      <c r="M654" s="156"/>
      <c r="N654" s="6"/>
      <c r="O654" s="6"/>
      <c r="P654" s="4"/>
      <c r="Q654" s="6"/>
      <c r="R654" s="6"/>
      <c r="S654" s="6"/>
      <c r="T654" s="6"/>
      <c r="U654" s="6"/>
    </row>
    <row r="655">
      <c r="B655" s="154"/>
      <c r="C655" s="2"/>
      <c r="D655" s="2"/>
      <c r="E655" s="154"/>
      <c r="F655" s="155"/>
      <c r="G655" s="6"/>
      <c r="H655" s="6"/>
      <c r="I655" s="6"/>
      <c r="J655" s="156"/>
      <c r="K655" s="156"/>
      <c r="L655" s="156"/>
      <c r="M655" s="156"/>
      <c r="N655" s="6"/>
      <c r="O655" s="6"/>
      <c r="P655" s="4"/>
      <c r="Q655" s="6"/>
      <c r="R655" s="6"/>
      <c r="S655" s="6"/>
      <c r="T655" s="6"/>
      <c r="U655" s="6"/>
    </row>
    <row r="656">
      <c r="B656" s="154"/>
      <c r="C656" s="2"/>
      <c r="D656" s="2"/>
      <c r="E656" s="154"/>
      <c r="F656" s="155"/>
      <c r="G656" s="6"/>
      <c r="H656" s="6"/>
      <c r="I656" s="6"/>
      <c r="J656" s="156"/>
      <c r="K656" s="156"/>
      <c r="L656" s="156"/>
      <c r="M656" s="156"/>
      <c r="N656" s="6"/>
      <c r="O656" s="6"/>
      <c r="P656" s="4"/>
      <c r="Q656" s="6"/>
      <c r="R656" s="6"/>
      <c r="S656" s="6"/>
      <c r="T656" s="6"/>
      <c r="U656" s="6"/>
    </row>
    <row r="657">
      <c r="B657" s="154"/>
      <c r="C657" s="2"/>
      <c r="D657" s="2"/>
      <c r="E657" s="154"/>
      <c r="F657" s="155"/>
      <c r="G657" s="6"/>
      <c r="H657" s="6"/>
      <c r="I657" s="6"/>
      <c r="J657" s="156"/>
      <c r="K657" s="156"/>
      <c r="L657" s="156"/>
      <c r="M657" s="156"/>
      <c r="N657" s="6"/>
      <c r="O657" s="6"/>
      <c r="P657" s="4"/>
      <c r="Q657" s="6"/>
      <c r="R657" s="6"/>
      <c r="S657" s="6"/>
      <c r="T657" s="6"/>
      <c r="U657" s="6"/>
    </row>
    <row r="658">
      <c r="B658" s="154"/>
      <c r="C658" s="2"/>
      <c r="D658" s="2"/>
      <c r="E658" s="154"/>
      <c r="F658" s="155"/>
      <c r="G658" s="6"/>
      <c r="H658" s="6"/>
      <c r="I658" s="6"/>
      <c r="J658" s="156"/>
      <c r="K658" s="156"/>
      <c r="L658" s="156"/>
      <c r="M658" s="156"/>
      <c r="N658" s="6"/>
      <c r="O658" s="6"/>
      <c r="P658" s="4"/>
      <c r="Q658" s="6"/>
      <c r="R658" s="6"/>
      <c r="S658" s="6"/>
      <c r="T658" s="6"/>
      <c r="U658" s="6"/>
    </row>
    <row r="659">
      <c r="B659" s="154"/>
      <c r="C659" s="2"/>
      <c r="D659" s="2"/>
      <c r="E659" s="154"/>
      <c r="F659" s="155"/>
      <c r="G659" s="6"/>
      <c r="H659" s="6"/>
      <c r="I659" s="6"/>
      <c r="J659" s="156"/>
      <c r="K659" s="156"/>
      <c r="L659" s="156"/>
      <c r="M659" s="156"/>
      <c r="N659" s="6"/>
      <c r="O659" s="6"/>
      <c r="P659" s="4"/>
      <c r="Q659" s="6"/>
      <c r="R659" s="6"/>
      <c r="S659" s="6"/>
      <c r="T659" s="6"/>
      <c r="U659" s="6"/>
    </row>
    <row r="660">
      <c r="B660" s="154"/>
      <c r="C660" s="2"/>
      <c r="D660" s="2"/>
      <c r="E660" s="154"/>
      <c r="F660" s="155"/>
      <c r="G660" s="6"/>
      <c r="H660" s="6"/>
      <c r="I660" s="6"/>
      <c r="J660" s="156"/>
      <c r="K660" s="156"/>
      <c r="L660" s="156"/>
      <c r="M660" s="156"/>
      <c r="N660" s="6"/>
      <c r="O660" s="6"/>
      <c r="P660" s="4"/>
      <c r="Q660" s="6"/>
      <c r="R660" s="6"/>
      <c r="S660" s="6"/>
      <c r="T660" s="6"/>
      <c r="U660" s="6"/>
    </row>
    <row r="661">
      <c r="B661" s="154"/>
      <c r="C661" s="2"/>
      <c r="D661" s="2"/>
      <c r="E661" s="154"/>
      <c r="F661" s="155"/>
      <c r="G661" s="6"/>
      <c r="H661" s="6"/>
      <c r="I661" s="6"/>
      <c r="J661" s="156"/>
      <c r="K661" s="156"/>
      <c r="L661" s="156"/>
      <c r="M661" s="156"/>
      <c r="N661" s="6"/>
      <c r="O661" s="6"/>
      <c r="P661" s="4"/>
      <c r="Q661" s="6"/>
      <c r="R661" s="6"/>
      <c r="S661" s="6"/>
      <c r="T661" s="6"/>
      <c r="U661" s="6"/>
    </row>
    <row r="662">
      <c r="B662" s="154"/>
      <c r="C662" s="2"/>
      <c r="D662" s="2"/>
      <c r="E662" s="154"/>
      <c r="F662" s="155"/>
      <c r="G662" s="6"/>
      <c r="H662" s="6"/>
      <c r="I662" s="6"/>
      <c r="J662" s="156"/>
      <c r="K662" s="156"/>
      <c r="L662" s="156"/>
      <c r="M662" s="156"/>
      <c r="N662" s="6"/>
      <c r="O662" s="6"/>
      <c r="P662" s="4"/>
      <c r="Q662" s="6"/>
      <c r="R662" s="6"/>
      <c r="S662" s="6"/>
      <c r="T662" s="6"/>
      <c r="U662" s="6"/>
    </row>
    <row r="663">
      <c r="B663" s="154"/>
      <c r="C663" s="2"/>
      <c r="D663" s="2"/>
      <c r="E663" s="154"/>
      <c r="F663" s="155"/>
      <c r="G663" s="6"/>
      <c r="H663" s="6"/>
      <c r="I663" s="6"/>
      <c r="J663" s="156"/>
      <c r="K663" s="156"/>
      <c r="L663" s="156"/>
      <c r="M663" s="156"/>
      <c r="N663" s="6"/>
      <c r="O663" s="6"/>
      <c r="P663" s="4"/>
      <c r="Q663" s="6"/>
      <c r="R663" s="6"/>
      <c r="S663" s="6"/>
      <c r="T663" s="6"/>
      <c r="U663" s="6"/>
    </row>
    <row r="664">
      <c r="B664" s="154"/>
      <c r="C664" s="2"/>
      <c r="D664" s="2"/>
      <c r="E664" s="154"/>
      <c r="F664" s="155"/>
      <c r="G664" s="6"/>
      <c r="H664" s="6"/>
      <c r="I664" s="6"/>
      <c r="J664" s="156"/>
      <c r="K664" s="156"/>
      <c r="L664" s="156"/>
      <c r="M664" s="156"/>
      <c r="N664" s="6"/>
      <c r="O664" s="6"/>
      <c r="P664" s="4"/>
      <c r="Q664" s="6"/>
      <c r="R664" s="6"/>
      <c r="S664" s="6"/>
      <c r="T664" s="6"/>
      <c r="U664" s="6"/>
    </row>
    <row r="665">
      <c r="B665" s="154"/>
      <c r="C665" s="2"/>
      <c r="D665" s="2"/>
      <c r="E665" s="154"/>
      <c r="F665" s="155"/>
      <c r="G665" s="6"/>
      <c r="H665" s="6"/>
      <c r="I665" s="6"/>
      <c r="J665" s="156"/>
      <c r="K665" s="156"/>
      <c r="L665" s="156"/>
      <c r="M665" s="156"/>
      <c r="N665" s="6"/>
      <c r="O665" s="6"/>
      <c r="P665" s="4"/>
      <c r="Q665" s="6"/>
      <c r="R665" s="6"/>
      <c r="S665" s="6"/>
      <c r="T665" s="6"/>
      <c r="U665" s="6"/>
    </row>
    <row r="666">
      <c r="B666" s="154"/>
      <c r="C666" s="2"/>
      <c r="D666" s="2"/>
      <c r="E666" s="154"/>
      <c r="F666" s="155"/>
      <c r="G666" s="6"/>
      <c r="H666" s="6"/>
      <c r="I666" s="6"/>
      <c r="J666" s="156"/>
      <c r="K666" s="156"/>
      <c r="L666" s="156"/>
      <c r="M666" s="156"/>
      <c r="N666" s="6"/>
      <c r="O666" s="6"/>
      <c r="P666" s="4"/>
      <c r="Q666" s="6"/>
      <c r="R666" s="6"/>
      <c r="S666" s="6"/>
      <c r="T666" s="6"/>
      <c r="U666" s="6"/>
    </row>
    <row r="667">
      <c r="B667" s="154"/>
      <c r="C667" s="2"/>
      <c r="D667" s="2"/>
      <c r="E667" s="154"/>
      <c r="F667" s="155"/>
      <c r="G667" s="6"/>
      <c r="H667" s="6"/>
      <c r="I667" s="6"/>
      <c r="J667" s="156"/>
      <c r="K667" s="156"/>
      <c r="L667" s="156"/>
      <c r="M667" s="156"/>
      <c r="N667" s="6"/>
      <c r="O667" s="6"/>
      <c r="P667" s="4"/>
      <c r="Q667" s="6"/>
      <c r="R667" s="6"/>
      <c r="S667" s="6"/>
      <c r="T667" s="6"/>
      <c r="U667" s="6"/>
    </row>
    <row r="668">
      <c r="B668" s="154"/>
      <c r="C668" s="2"/>
      <c r="D668" s="2"/>
      <c r="E668" s="154"/>
      <c r="F668" s="155"/>
      <c r="G668" s="6"/>
      <c r="H668" s="6"/>
      <c r="I668" s="6"/>
      <c r="J668" s="156"/>
      <c r="K668" s="156"/>
      <c r="L668" s="156"/>
      <c r="M668" s="156"/>
      <c r="N668" s="6"/>
      <c r="O668" s="6"/>
      <c r="P668" s="4"/>
      <c r="Q668" s="6"/>
      <c r="R668" s="6"/>
      <c r="S668" s="6"/>
      <c r="T668" s="6"/>
      <c r="U668" s="6"/>
    </row>
    <row r="669">
      <c r="B669" s="154"/>
      <c r="C669" s="2"/>
      <c r="D669" s="2"/>
      <c r="E669" s="154"/>
      <c r="F669" s="155"/>
      <c r="G669" s="6"/>
      <c r="H669" s="6"/>
      <c r="I669" s="6"/>
      <c r="J669" s="156"/>
      <c r="K669" s="156"/>
      <c r="L669" s="156"/>
      <c r="M669" s="156"/>
      <c r="N669" s="6"/>
      <c r="O669" s="6"/>
      <c r="P669" s="4"/>
      <c r="Q669" s="6"/>
      <c r="R669" s="6"/>
      <c r="S669" s="6"/>
      <c r="T669" s="6"/>
      <c r="U669" s="6"/>
    </row>
    <row r="670">
      <c r="B670" s="154"/>
      <c r="C670" s="2"/>
      <c r="D670" s="2"/>
      <c r="E670" s="154"/>
      <c r="F670" s="155"/>
      <c r="G670" s="6"/>
      <c r="H670" s="6"/>
      <c r="I670" s="6"/>
      <c r="J670" s="156"/>
      <c r="K670" s="156"/>
      <c r="L670" s="156"/>
      <c r="M670" s="156"/>
      <c r="N670" s="6"/>
      <c r="O670" s="6"/>
      <c r="P670" s="4"/>
      <c r="Q670" s="6"/>
      <c r="R670" s="6"/>
      <c r="S670" s="6"/>
      <c r="T670" s="6"/>
      <c r="U670" s="6"/>
    </row>
    <row r="671">
      <c r="B671" s="154"/>
      <c r="C671" s="2"/>
      <c r="D671" s="2"/>
      <c r="E671" s="154"/>
      <c r="F671" s="155"/>
      <c r="G671" s="6"/>
      <c r="H671" s="6"/>
      <c r="I671" s="6"/>
      <c r="J671" s="156"/>
      <c r="K671" s="156"/>
      <c r="L671" s="156"/>
      <c r="M671" s="156"/>
      <c r="N671" s="6"/>
      <c r="O671" s="6"/>
      <c r="P671" s="4"/>
      <c r="Q671" s="6"/>
      <c r="R671" s="6"/>
      <c r="S671" s="6"/>
      <c r="T671" s="6"/>
      <c r="U671" s="6"/>
    </row>
    <row r="672">
      <c r="B672" s="154"/>
      <c r="C672" s="2"/>
      <c r="D672" s="2"/>
      <c r="E672" s="154"/>
      <c r="F672" s="155"/>
      <c r="G672" s="6"/>
      <c r="H672" s="6"/>
      <c r="I672" s="6"/>
      <c r="J672" s="156"/>
      <c r="K672" s="156"/>
      <c r="L672" s="156"/>
      <c r="M672" s="156"/>
      <c r="N672" s="6"/>
      <c r="O672" s="6"/>
      <c r="P672" s="4"/>
      <c r="Q672" s="6"/>
      <c r="R672" s="6"/>
      <c r="S672" s="6"/>
      <c r="T672" s="6"/>
      <c r="U672" s="6"/>
    </row>
    <row r="673">
      <c r="B673" s="154"/>
      <c r="C673" s="2"/>
      <c r="D673" s="2"/>
      <c r="E673" s="154"/>
      <c r="F673" s="155"/>
      <c r="G673" s="6"/>
      <c r="H673" s="6"/>
      <c r="I673" s="6"/>
      <c r="J673" s="156"/>
      <c r="K673" s="156"/>
      <c r="L673" s="156"/>
      <c r="M673" s="156"/>
      <c r="N673" s="6"/>
      <c r="O673" s="6"/>
      <c r="P673" s="4"/>
      <c r="Q673" s="6"/>
      <c r="R673" s="6"/>
      <c r="S673" s="6"/>
      <c r="T673" s="6"/>
      <c r="U673" s="6"/>
    </row>
    <row r="674">
      <c r="B674" s="154"/>
      <c r="C674" s="2"/>
      <c r="D674" s="2"/>
      <c r="E674" s="154"/>
      <c r="F674" s="155"/>
      <c r="G674" s="6"/>
      <c r="H674" s="6"/>
      <c r="I674" s="6"/>
      <c r="J674" s="156"/>
      <c r="K674" s="156"/>
      <c r="L674" s="156"/>
      <c r="M674" s="156"/>
      <c r="N674" s="6"/>
      <c r="O674" s="6"/>
      <c r="P674" s="4"/>
      <c r="Q674" s="6"/>
      <c r="R674" s="6"/>
      <c r="S674" s="6"/>
      <c r="T674" s="6"/>
      <c r="U674" s="6"/>
    </row>
    <row r="675">
      <c r="B675" s="154"/>
      <c r="C675" s="2"/>
      <c r="D675" s="2"/>
      <c r="E675" s="154"/>
      <c r="F675" s="155"/>
      <c r="G675" s="6"/>
      <c r="H675" s="6"/>
      <c r="I675" s="6"/>
      <c r="J675" s="156"/>
      <c r="K675" s="156"/>
      <c r="L675" s="156"/>
      <c r="M675" s="156"/>
      <c r="N675" s="6"/>
      <c r="O675" s="6"/>
      <c r="P675" s="4"/>
      <c r="Q675" s="6"/>
      <c r="R675" s="6"/>
      <c r="S675" s="6"/>
      <c r="T675" s="6"/>
      <c r="U675" s="6"/>
    </row>
    <row r="676">
      <c r="B676" s="154"/>
      <c r="C676" s="2"/>
      <c r="D676" s="2"/>
      <c r="E676" s="154"/>
      <c r="F676" s="155"/>
      <c r="G676" s="6"/>
      <c r="H676" s="6"/>
      <c r="I676" s="6"/>
      <c r="J676" s="156"/>
      <c r="K676" s="156"/>
      <c r="L676" s="156"/>
      <c r="M676" s="156"/>
      <c r="N676" s="6"/>
      <c r="O676" s="6"/>
      <c r="P676" s="4"/>
      <c r="Q676" s="6"/>
      <c r="R676" s="6"/>
      <c r="S676" s="6"/>
      <c r="T676" s="6"/>
      <c r="U676" s="6"/>
    </row>
    <row r="677">
      <c r="B677" s="154"/>
      <c r="C677" s="2"/>
      <c r="D677" s="2"/>
      <c r="E677" s="154"/>
      <c r="F677" s="155"/>
      <c r="G677" s="6"/>
      <c r="H677" s="6"/>
      <c r="I677" s="6"/>
      <c r="J677" s="156"/>
      <c r="K677" s="156"/>
      <c r="L677" s="156"/>
      <c r="M677" s="156"/>
      <c r="N677" s="6"/>
      <c r="O677" s="6"/>
      <c r="P677" s="4"/>
      <c r="Q677" s="6"/>
      <c r="R677" s="6"/>
      <c r="S677" s="6"/>
      <c r="T677" s="6"/>
      <c r="U677" s="6"/>
    </row>
    <row r="678">
      <c r="B678" s="154"/>
      <c r="C678" s="2"/>
      <c r="D678" s="2"/>
      <c r="E678" s="154"/>
      <c r="F678" s="155"/>
      <c r="G678" s="6"/>
      <c r="H678" s="6"/>
      <c r="I678" s="6"/>
      <c r="J678" s="156"/>
      <c r="K678" s="156"/>
      <c r="L678" s="156"/>
      <c r="M678" s="156"/>
      <c r="N678" s="6"/>
      <c r="O678" s="6"/>
      <c r="P678" s="4"/>
      <c r="Q678" s="6"/>
      <c r="R678" s="6"/>
      <c r="S678" s="6"/>
      <c r="T678" s="6"/>
      <c r="U678" s="6"/>
    </row>
    <row r="679">
      <c r="B679" s="154"/>
      <c r="C679" s="2"/>
      <c r="D679" s="2"/>
      <c r="E679" s="154"/>
      <c r="F679" s="155"/>
      <c r="G679" s="6"/>
      <c r="H679" s="6"/>
      <c r="I679" s="6"/>
      <c r="J679" s="156"/>
      <c r="K679" s="156"/>
      <c r="L679" s="156"/>
      <c r="M679" s="156"/>
      <c r="N679" s="6"/>
      <c r="O679" s="6"/>
      <c r="P679" s="4"/>
      <c r="Q679" s="6"/>
      <c r="R679" s="6"/>
      <c r="S679" s="6"/>
      <c r="T679" s="6"/>
      <c r="U679" s="6"/>
    </row>
    <row r="680">
      <c r="B680" s="154"/>
      <c r="C680" s="2"/>
      <c r="D680" s="2"/>
      <c r="E680" s="154"/>
      <c r="F680" s="155"/>
      <c r="G680" s="6"/>
      <c r="H680" s="6"/>
      <c r="I680" s="6"/>
      <c r="J680" s="156"/>
      <c r="K680" s="156"/>
      <c r="L680" s="156"/>
      <c r="M680" s="156"/>
      <c r="N680" s="6"/>
      <c r="O680" s="6"/>
      <c r="P680" s="4"/>
      <c r="Q680" s="6"/>
      <c r="R680" s="6"/>
      <c r="S680" s="6"/>
      <c r="T680" s="6"/>
      <c r="U680" s="6"/>
    </row>
    <row r="681">
      <c r="B681" s="154"/>
      <c r="C681" s="2"/>
      <c r="D681" s="2"/>
      <c r="E681" s="154"/>
      <c r="F681" s="155"/>
      <c r="G681" s="6"/>
      <c r="H681" s="6"/>
      <c r="I681" s="6"/>
      <c r="J681" s="156"/>
      <c r="K681" s="156"/>
      <c r="L681" s="156"/>
      <c r="M681" s="156"/>
      <c r="N681" s="6"/>
      <c r="O681" s="6"/>
      <c r="P681" s="4"/>
      <c r="Q681" s="6"/>
      <c r="R681" s="6"/>
      <c r="S681" s="6"/>
      <c r="T681" s="6"/>
      <c r="U681" s="6"/>
    </row>
    <row r="682">
      <c r="B682" s="154"/>
      <c r="C682" s="2"/>
      <c r="D682" s="2"/>
      <c r="E682" s="154"/>
      <c r="F682" s="155"/>
      <c r="G682" s="6"/>
      <c r="H682" s="6"/>
      <c r="I682" s="6"/>
      <c r="J682" s="156"/>
      <c r="K682" s="156"/>
      <c r="L682" s="156"/>
      <c r="M682" s="156"/>
      <c r="N682" s="6"/>
      <c r="O682" s="6"/>
      <c r="P682" s="4"/>
      <c r="Q682" s="6"/>
      <c r="R682" s="6"/>
      <c r="S682" s="6"/>
      <c r="T682" s="6"/>
      <c r="U682" s="6"/>
    </row>
    <row r="683">
      <c r="B683" s="154"/>
      <c r="C683" s="2"/>
      <c r="D683" s="2"/>
      <c r="E683" s="154"/>
      <c r="F683" s="155"/>
      <c r="G683" s="6"/>
      <c r="H683" s="6"/>
      <c r="I683" s="6"/>
      <c r="J683" s="156"/>
      <c r="K683" s="156"/>
      <c r="L683" s="156"/>
      <c r="M683" s="156"/>
      <c r="N683" s="6"/>
      <c r="O683" s="6"/>
      <c r="P683" s="4"/>
      <c r="Q683" s="6"/>
      <c r="R683" s="6"/>
      <c r="S683" s="6"/>
      <c r="T683" s="6"/>
      <c r="U683" s="6"/>
    </row>
    <row r="684">
      <c r="B684" s="154"/>
      <c r="C684" s="2"/>
      <c r="D684" s="2"/>
      <c r="E684" s="154"/>
      <c r="F684" s="155"/>
      <c r="G684" s="6"/>
      <c r="H684" s="6"/>
      <c r="I684" s="6"/>
      <c r="J684" s="156"/>
      <c r="K684" s="156"/>
      <c r="L684" s="156"/>
      <c r="M684" s="156"/>
      <c r="N684" s="6"/>
      <c r="O684" s="6"/>
      <c r="P684" s="4"/>
      <c r="Q684" s="6"/>
      <c r="R684" s="6"/>
      <c r="S684" s="6"/>
      <c r="T684" s="6"/>
      <c r="U684" s="6"/>
    </row>
    <row r="685">
      <c r="B685" s="154"/>
      <c r="C685" s="2"/>
      <c r="D685" s="2"/>
      <c r="E685" s="154"/>
      <c r="F685" s="155"/>
      <c r="G685" s="6"/>
      <c r="H685" s="6"/>
      <c r="I685" s="6"/>
      <c r="J685" s="156"/>
      <c r="K685" s="156"/>
      <c r="L685" s="156"/>
      <c r="M685" s="156"/>
      <c r="N685" s="6"/>
      <c r="O685" s="6"/>
      <c r="P685" s="4"/>
      <c r="Q685" s="6"/>
      <c r="R685" s="6"/>
      <c r="S685" s="6"/>
      <c r="T685" s="6"/>
      <c r="U685" s="6"/>
    </row>
    <row r="686">
      <c r="B686" s="154"/>
      <c r="C686" s="2"/>
      <c r="D686" s="2"/>
      <c r="E686" s="154"/>
      <c r="F686" s="155"/>
      <c r="G686" s="6"/>
      <c r="H686" s="6"/>
      <c r="I686" s="6"/>
      <c r="J686" s="156"/>
      <c r="K686" s="156"/>
      <c r="L686" s="156"/>
      <c r="M686" s="156"/>
      <c r="N686" s="6"/>
      <c r="O686" s="6"/>
      <c r="P686" s="4"/>
      <c r="Q686" s="6"/>
      <c r="R686" s="6"/>
      <c r="S686" s="6"/>
      <c r="T686" s="6"/>
      <c r="U686" s="6"/>
    </row>
    <row r="687">
      <c r="B687" s="154"/>
      <c r="C687" s="2"/>
      <c r="D687" s="2"/>
      <c r="E687" s="154"/>
      <c r="F687" s="155"/>
      <c r="G687" s="6"/>
      <c r="H687" s="6"/>
      <c r="I687" s="6"/>
      <c r="J687" s="156"/>
      <c r="K687" s="156"/>
      <c r="L687" s="156"/>
      <c r="M687" s="156"/>
      <c r="N687" s="6"/>
      <c r="O687" s="6"/>
      <c r="P687" s="4"/>
      <c r="Q687" s="6"/>
      <c r="R687" s="6"/>
      <c r="S687" s="6"/>
      <c r="T687" s="6"/>
      <c r="U687" s="6"/>
    </row>
    <row r="688">
      <c r="B688" s="154"/>
      <c r="C688" s="2"/>
      <c r="D688" s="2"/>
      <c r="E688" s="154"/>
      <c r="F688" s="155"/>
      <c r="G688" s="6"/>
      <c r="H688" s="6"/>
      <c r="I688" s="6"/>
      <c r="J688" s="156"/>
      <c r="K688" s="156"/>
      <c r="L688" s="156"/>
      <c r="M688" s="156"/>
      <c r="N688" s="6"/>
      <c r="O688" s="6"/>
      <c r="P688" s="4"/>
      <c r="Q688" s="6"/>
      <c r="R688" s="6"/>
      <c r="S688" s="6"/>
      <c r="T688" s="6"/>
      <c r="U688" s="6"/>
    </row>
    <row r="689">
      <c r="B689" s="154"/>
      <c r="C689" s="2"/>
      <c r="D689" s="2"/>
      <c r="E689" s="154"/>
      <c r="F689" s="155"/>
      <c r="G689" s="6"/>
      <c r="H689" s="6"/>
      <c r="I689" s="6"/>
      <c r="J689" s="156"/>
      <c r="K689" s="156"/>
      <c r="L689" s="156"/>
      <c r="M689" s="156"/>
      <c r="N689" s="6"/>
      <c r="O689" s="6"/>
      <c r="P689" s="4"/>
      <c r="Q689" s="6"/>
      <c r="R689" s="6"/>
      <c r="S689" s="6"/>
      <c r="T689" s="6"/>
      <c r="U689" s="6"/>
    </row>
    <row r="690">
      <c r="B690" s="154"/>
      <c r="C690" s="2"/>
      <c r="D690" s="2"/>
      <c r="E690" s="154"/>
      <c r="F690" s="155"/>
      <c r="G690" s="6"/>
      <c r="H690" s="6"/>
      <c r="I690" s="6"/>
      <c r="J690" s="156"/>
      <c r="K690" s="156"/>
      <c r="L690" s="156"/>
      <c r="M690" s="156"/>
      <c r="N690" s="6"/>
      <c r="O690" s="6"/>
      <c r="P690" s="4"/>
      <c r="Q690" s="6"/>
      <c r="R690" s="6"/>
      <c r="S690" s="6"/>
      <c r="T690" s="6"/>
      <c r="U690" s="6"/>
    </row>
    <row r="691">
      <c r="B691" s="154"/>
      <c r="C691" s="2"/>
      <c r="D691" s="2"/>
      <c r="E691" s="154"/>
      <c r="F691" s="155"/>
      <c r="G691" s="6"/>
      <c r="H691" s="6"/>
      <c r="I691" s="6"/>
      <c r="J691" s="156"/>
      <c r="K691" s="156"/>
      <c r="L691" s="156"/>
      <c r="M691" s="156"/>
      <c r="N691" s="6"/>
      <c r="O691" s="6"/>
      <c r="P691" s="4"/>
      <c r="Q691" s="6"/>
      <c r="R691" s="6"/>
      <c r="S691" s="6"/>
      <c r="T691" s="6"/>
      <c r="U691" s="6"/>
    </row>
    <row r="692">
      <c r="B692" s="154"/>
      <c r="C692" s="2"/>
      <c r="D692" s="2"/>
      <c r="E692" s="154"/>
      <c r="F692" s="155"/>
      <c r="G692" s="6"/>
      <c r="H692" s="6"/>
      <c r="I692" s="6"/>
      <c r="J692" s="156"/>
      <c r="K692" s="156"/>
      <c r="L692" s="156"/>
      <c r="M692" s="156"/>
      <c r="N692" s="6"/>
      <c r="O692" s="6"/>
      <c r="P692" s="4"/>
      <c r="Q692" s="6"/>
      <c r="R692" s="6"/>
      <c r="S692" s="6"/>
      <c r="T692" s="6"/>
      <c r="U692" s="6"/>
    </row>
    <row r="693">
      <c r="B693" s="154"/>
      <c r="C693" s="2"/>
      <c r="D693" s="2"/>
      <c r="E693" s="154"/>
      <c r="F693" s="155"/>
      <c r="G693" s="6"/>
      <c r="H693" s="6"/>
      <c r="I693" s="6"/>
      <c r="J693" s="156"/>
      <c r="K693" s="156"/>
      <c r="L693" s="156"/>
      <c r="M693" s="156"/>
      <c r="N693" s="6"/>
      <c r="O693" s="6"/>
      <c r="P693" s="4"/>
      <c r="Q693" s="6"/>
      <c r="R693" s="6"/>
      <c r="S693" s="6"/>
      <c r="T693" s="6"/>
      <c r="U693" s="6"/>
    </row>
    <row r="694">
      <c r="B694" s="154"/>
      <c r="C694" s="2"/>
      <c r="D694" s="2"/>
      <c r="E694" s="154"/>
      <c r="F694" s="155"/>
      <c r="G694" s="6"/>
      <c r="H694" s="6"/>
      <c r="I694" s="6"/>
      <c r="J694" s="156"/>
      <c r="K694" s="156"/>
      <c r="L694" s="156"/>
      <c r="M694" s="156"/>
      <c r="N694" s="6"/>
      <c r="O694" s="6"/>
      <c r="P694" s="4"/>
      <c r="Q694" s="6"/>
      <c r="R694" s="6"/>
      <c r="S694" s="6"/>
      <c r="T694" s="6"/>
      <c r="U694" s="6"/>
    </row>
    <row r="695">
      <c r="B695" s="154"/>
      <c r="C695" s="2"/>
      <c r="D695" s="2"/>
      <c r="E695" s="154"/>
      <c r="F695" s="155"/>
      <c r="G695" s="6"/>
      <c r="H695" s="6"/>
      <c r="I695" s="6"/>
      <c r="J695" s="156"/>
      <c r="K695" s="156"/>
      <c r="L695" s="156"/>
      <c r="M695" s="156"/>
      <c r="N695" s="6"/>
      <c r="O695" s="6"/>
      <c r="P695" s="4"/>
      <c r="Q695" s="6"/>
      <c r="R695" s="6"/>
      <c r="S695" s="6"/>
      <c r="T695" s="6"/>
      <c r="U695" s="6"/>
    </row>
    <row r="696">
      <c r="B696" s="154"/>
      <c r="C696" s="2"/>
      <c r="D696" s="2"/>
      <c r="E696" s="154"/>
      <c r="F696" s="155"/>
      <c r="G696" s="6"/>
      <c r="H696" s="6"/>
      <c r="I696" s="6"/>
      <c r="J696" s="156"/>
      <c r="K696" s="156"/>
      <c r="L696" s="156"/>
      <c r="M696" s="156"/>
      <c r="N696" s="6"/>
      <c r="O696" s="6"/>
      <c r="P696" s="4"/>
      <c r="Q696" s="6"/>
      <c r="R696" s="6"/>
      <c r="S696" s="6"/>
      <c r="T696" s="6"/>
      <c r="U696" s="6"/>
    </row>
    <row r="697">
      <c r="B697" s="154"/>
      <c r="C697" s="2"/>
      <c r="D697" s="2"/>
      <c r="E697" s="154"/>
      <c r="F697" s="155"/>
      <c r="G697" s="6"/>
      <c r="H697" s="6"/>
      <c r="I697" s="6"/>
      <c r="J697" s="156"/>
      <c r="K697" s="156"/>
      <c r="L697" s="156"/>
      <c r="M697" s="156"/>
      <c r="N697" s="6"/>
      <c r="O697" s="6"/>
      <c r="P697" s="4"/>
      <c r="Q697" s="6"/>
      <c r="R697" s="6"/>
      <c r="S697" s="6"/>
      <c r="T697" s="6"/>
      <c r="U697" s="6"/>
    </row>
    <row r="698">
      <c r="B698" s="154"/>
      <c r="C698" s="2"/>
      <c r="D698" s="2"/>
      <c r="E698" s="154"/>
      <c r="F698" s="155"/>
      <c r="G698" s="6"/>
      <c r="H698" s="6"/>
      <c r="I698" s="6"/>
      <c r="J698" s="156"/>
      <c r="K698" s="156"/>
      <c r="L698" s="156"/>
      <c r="M698" s="156"/>
      <c r="N698" s="6"/>
      <c r="O698" s="6"/>
      <c r="P698" s="4"/>
      <c r="Q698" s="6"/>
      <c r="R698" s="6"/>
      <c r="S698" s="6"/>
      <c r="T698" s="6"/>
      <c r="U698" s="6"/>
    </row>
    <row r="699">
      <c r="B699" s="154"/>
      <c r="C699" s="2"/>
      <c r="D699" s="2"/>
      <c r="E699" s="154"/>
      <c r="F699" s="155"/>
      <c r="G699" s="6"/>
      <c r="H699" s="6"/>
      <c r="I699" s="6"/>
      <c r="J699" s="156"/>
      <c r="K699" s="156"/>
      <c r="L699" s="156"/>
      <c r="M699" s="156"/>
      <c r="N699" s="6"/>
      <c r="O699" s="6"/>
      <c r="P699" s="4"/>
      <c r="Q699" s="6"/>
      <c r="R699" s="6"/>
      <c r="S699" s="6"/>
      <c r="T699" s="6"/>
      <c r="U699" s="6"/>
    </row>
    <row r="700">
      <c r="B700" s="154"/>
      <c r="C700" s="2"/>
      <c r="D700" s="2"/>
      <c r="E700" s="154"/>
      <c r="F700" s="155"/>
      <c r="G700" s="6"/>
      <c r="H700" s="6"/>
      <c r="I700" s="6"/>
      <c r="J700" s="156"/>
      <c r="K700" s="156"/>
      <c r="L700" s="156"/>
      <c r="M700" s="156"/>
      <c r="N700" s="6"/>
      <c r="O700" s="6"/>
      <c r="P700" s="4"/>
      <c r="Q700" s="6"/>
      <c r="R700" s="6"/>
      <c r="S700" s="6"/>
      <c r="T700" s="6"/>
      <c r="U700" s="6"/>
    </row>
    <row r="701">
      <c r="B701" s="154"/>
      <c r="C701" s="2"/>
      <c r="D701" s="2"/>
      <c r="E701" s="154"/>
      <c r="F701" s="155"/>
      <c r="G701" s="6"/>
      <c r="H701" s="6"/>
      <c r="I701" s="6"/>
      <c r="J701" s="156"/>
      <c r="K701" s="156"/>
      <c r="L701" s="156"/>
      <c r="M701" s="156"/>
      <c r="N701" s="6"/>
      <c r="O701" s="6"/>
      <c r="P701" s="4"/>
      <c r="Q701" s="6"/>
      <c r="R701" s="6"/>
      <c r="S701" s="6"/>
      <c r="T701" s="6"/>
      <c r="U701" s="6"/>
    </row>
    <row r="702">
      <c r="B702" s="154"/>
      <c r="C702" s="2"/>
      <c r="D702" s="2"/>
      <c r="E702" s="154"/>
      <c r="F702" s="155"/>
      <c r="G702" s="6"/>
      <c r="H702" s="6"/>
      <c r="I702" s="6"/>
      <c r="J702" s="156"/>
      <c r="K702" s="156"/>
      <c r="L702" s="156"/>
      <c r="M702" s="156"/>
      <c r="N702" s="6"/>
      <c r="O702" s="6"/>
      <c r="P702" s="4"/>
      <c r="Q702" s="6"/>
      <c r="R702" s="6"/>
      <c r="S702" s="6"/>
      <c r="T702" s="6"/>
      <c r="U702" s="6"/>
    </row>
    <row r="703">
      <c r="B703" s="154"/>
      <c r="C703" s="2"/>
      <c r="D703" s="2"/>
      <c r="E703" s="154"/>
      <c r="F703" s="155"/>
      <c r="G703" s="6"/>
      <c r="H703" s="6"/>
      <c r="I703" s="6"/>
      <c r="J703" s="156"/>
      <c r="K703" s="156"/>
      <c r="L703" s="156"/>
      <c r="M703" s="156"/>
      <c r="N703" s="6"/>
      <c r="O703" s="6"/>
      <c r="P703" s="4"/>
      <c r="Q703" s="6"/>
      <c r="R703" s="6"/>
      <c r="S703" s="6"/>
      <c r="T703" s="6"/>
      <c r="U703" s="6"/>
    </row>
    <row r="704">
      <c r="B704" s="154"/>
      <c r="C704" s="2"/>
      <c r="D704" s="2"/>
      <c r="E704" s="154"/>
      <c r="F704" s="155"/>
      <c r="G704" s="6"/>
      <c r="H704" s="6"/>
      <c r="I704" s="6"/>
      <c r="J704" s="156"/>
      <c r="K704" s="156"/>
      <c r="L704" s="156"/>
      <c r="M704" s="156"/>
      <c r="N704" s="6"/>
      <c r="O704" s="6"/>
      <c r="P704" s="4"/>
      <c r="Q704" s="6"/>
      <c r="R704" s="6"/>
      <c r="S704" s="6"/>
      <c r="T704" s="6"/>
      <c r="U704" s="6"/>
    </row>
    <row r="705">
      <c r="B705" s="154"/>
      <c r="C705" s="2"/>
      <c r="D705" s="2"/>
      <c r="E705" s="154"/>
      <c r="F705" s="155"/>
      <c r="G705" s="6"/>
      <c r="H705" s="6"/>
      <c r="I705" s="6"/>
      <c r="J705" s="156"/>
      <c r="K705" s="156"/>
      <c r="L705" s="156"/>
      <c r="M705" s="156"/>
      <c r="N705" s="6"/>
      <c r="O705" s="6"/>
      <c r="P705" s="4"/>
      <c r="Q705" s="6"/>
      <c r="R705" s="6"/>
      <c r="S705" s="6"/>
      <c r="T705" s="6"/>
      <c r="U705" s="6"/>
    </row>
    <row r="706">
      <c r="B706" s="154"/>
      <c r="C706" s="2"/>
      <c r="D706" s="2"/>
      <c r="E706" s="154"/>
      <c r="F706" s="155"/>
      <c r="G706" s="6"/>
      <c r="H706" s="6"/>
      <c r="I706" s="6"/>
      <c r="J706" s="156"/>
      <c r="K706" s="156"/>
      <c r="L706" s="156"/>
      <c r="M706" s="156"/>
      <c r="N706" s="6"/>
      <c r="O706" s="6"/>
      <c r="P706" s="4"/>
      <c r="Q706" s="6"/>
      <c r="R706" s="6"/>
      <c r="S706" s="6"/>
      <c r="T706" s="6"/>
      <c r="U706" s="6"/>
    </row>
    <row r="707">
      <c r="B707" s="154"/>
      <c r="C707" s="2"/>
      <c r="D707" s="2"/>
      <c r="E707" s="154"/>
      <c r="F707" s="155"/>
      <c r="G707" s="6"/>
      <c r="H707" s="6"/>
      <c r="I707" s="6"/>
      <c r="J707" s="156"/>
      <c r="K707" s="156"/>
      <c r="L707" s="156"/>
      <c r="M707" s="156"/>
      <c r="N707" s="6"/>
      <c r="O707" s="6"/>
      <c r="P707" s="4"/>
      <c r="Q707" s="6"/>
      <c r="R707" s="6"/>
      <c r="S707" s="6"/>
      <c r="T707" s="6"/>
      <c r="U707" s="6"/>
    </row>
    <row r="708">
      <c r="B708" s="154"/>
      <c r="C708" s="2"/>
      <c r="D708" s="2"/>
      <c r="E708" s="154"/>
      <c r="F708" s="155"/>
      <c r="G708" s="6"/>
      <c r="H708" s="6"/>
      <c r="I708" s="6"/>
      <c r="J708" s="156"/>
      <c r="K708" s="156"/>
      <c r="L708" s="156"/>
      <c r="M708" s="156"/>
      <c r="N708" s="6"/>
      <c r="O708" s="6"/>
      <c r="P708" s="4"/>
      <c r="Q708" s="6"/>
      <c r="R708" s="6"/>
      <c r="S708" s="6"/>
      <c r="T708" s="6"/>
      <c r="U708" s="6"/>
    </row>
    <row r="709">
      <c r="B709" s="154"/>
      <c r="C709" s="2"/>
      <c r="D709" s="2"/>
      <c r="E709" s="154"/>
      <c r="F709" s="155"/>
      <c r="G709" s="6"/>
      <c r="H709" s="6"/>
      <c r="I709" s="6"/>
      <c r="J709" s="156"/>
      <c r="K709" s="156"/>
      <c r="L709" s="156"/>
      <c r="M709" s="156"/>
      <c r="N709" s="6"/>
      <c r="O709" s="6"/>
      <c r="P709" s="4"/>
      <c r="Q709" s="6"/>
      <c r="R709" s="6"/>
      <c r="S709" s="6"/>
      <c r="T709" s="6"/>
      <c r="U709" s="6"/>
    </row>
    <row r="710">
      <c r="B710" s="154"/>
      <c r="C710" s="2"/>
      <c r="D710" s="2"/>
      <c r="E710" s="154"/>
      <c r="F710" s="155"/>
      <c r="G710" s="6"/>
      <c r="H710" s="6"/>
      <c r="I710" s="6"/>
      <c r="J710" s="156"/>
      <c r="K710" s="156"/>
      <c r="L710" s="156"/>
      <c r="M710" s="156"/>
      <c r="N710" s="6"/>
      <c r="O710" s="6"/>
      <c r="P710" s="4"/>
      <c r="Q710" s="6"/>
      <c r="R710" s="6"/>
      <c r="S710" s="6"/>
      <c r="T710" s="6"/>
      <c r="U710" s="6"/>
    </row>
    <row r="711">
      <c r="B711" s="154"/>
      <c r="C711" s="2"/>
      <c r="D711" s="2"/>
      <c r="E711" s="154"/>
      <c r="F711" s="155"/>
      <c r="G711" s="6"/>
      <c r="H711" s="6"/>
      <c r="I711" s="6"/>
      <c r="J711" s="156"/>
      <c r="K711" s="156"/>
      <c r="L711" s="156"/>
      <c r="M711" s="156"/>
      <c r="N711" s="6"/>
      <c r="O711" s="6"/>
      <c r="P711" s="4"/>
      <c r="Q711" s="6"/>
      <c r="R711" s="6"/>
      <c r="S711" s="6"/>
      <c r="T711" s="6"/>
      <c r="U711" s="6"/>
    </row>
    <row r="712">
      <c r="B712" s="154"/>
      <c r="C712" s="2"/>
      <c r="D712" s="2"/>
      <c r="E712" s="154"/>
      <c r="F712" s="155"/>
      <c r="G712" s="6"/>
      <c r="H712" s="6"/>
      <c r="I712" s="6"/>
      <c r="J712" s="156"/>
      <c r="K712" s="156"/>
      <c r="L712" s="156"/>
      <c r="M712" s="156"/>
      <c r="N712" s="6"/>
      <c r="O712" s="6"/>
      <c r="P712" s="4"/>
      <c r="Q712" s="6"/>
      <c r="R712" s="6"/>
      <c r="S712" s="6"/>
      <c r="T712" s="6"/>
      <c r="U712" s="6"/>
    </row>
    <row r="713">
      <c r="B713" s="154"/>
      <c r="C713" s="2"/>
      <c r="D713" s="2"/>
      <c r="E713" s="154"/>
      <c r="F713" s="155"/>
      <c r="G713" s="6"/>
      <c r="H713" s="6"/>
      <c r="I713" s="6"/>
      <c r="J713" s="156"/>
      <c r="K713" s="156"/>
      <c r="L713" s="156"/>
      <c r="M713" s="156"/>
      <c r="N713" s="6"/>
      <c r="O713" s="6"/>
      <c r="P713" s="4"/>
      <c r="Q713" s="6"/>
      <c r="R713" s="6"/>
      <c r="S713" s="6"/>
      <c r="T713" s="6"/>
      <c r="U713" s="6"/>
    </row>
    <row r="714">
      <c r="B714" s="154"/>
      <c r="C714" s="2"/>
      <c r="D714" s="2"/>
      <c r="E714" s="154"/>
      <c r="F714" s="155"/>
      <c r="G714" s="6"/>
      <c r="H714" s="6"/>
      <c r="I714" s="6"/>
      <c r="J714" s="156"/>
      <c r="K714" s="156"/>
      <c r="L714" s="156"/>
      <c r="M714" s="156"/>
      <c r="N714" s="6"/>
      <c r="O714" s="6"/>
      <c r="P714" s="4"/>
      <c r="Q714" s="6"/>
      <c r="R714" s="6"/>
      <c r="S714" s="6"/>
      <c r="T714" s="6"/>
      <c r="U714" s="6"/>
    </row>
    <row r="715">
      <c r="B715" s="154"/>
      <c r="C715" s="2"/>
      <c r="D715" s="2"/>
      <c r="E715" s="154"/>
      <c r="F715" s="155"/>
      <c r="G715" s="6"/>
      <c r="H715" s="6"/>
      <c r="I715" s="6"/>
      <c r="J715" s="156"/>
      <c r="K715" s="156"/>
      <c r="L715" s="156"/>
      <c r="M715" s="156"/>
      <c r="N715" s="6"/>
      <c r="O715" s="6"/>
      <c r="P715" s="4"/>
      <c r="Q715" s="6"/>
      <c r="R715" s="6"/>
      <c r="S715" s="6"/>
      <c r="T715" s="6"/>
      <c r="U715" s="6"/>
    </row>
    <row r="716">
      <c r="B716" s="154"/>
      <c r="C716" s="2"/>
      <c r="D716" s="2"/>
      <c r="E716" s="154"/>
      <c r="F716" s="155"/>
      <c r="G716" s="6"/>
      <c r="H716" s="6"/>
      <c r="I716" s="6"/>
      <c r="J716" s="156"/>
      <c r="K716" s="156"/>
      <c r="L716" s="156"/>
      <c r="M716" s="156"/>
      <c r="N716" s="6"/>
      <c r="O716" s="6"/>
      <c r="P716" s="4"/>
      <c r="Q716" s="6"/>
      <c r="R716" s="6"/>
      <c r="S716" s="6"/>
      <c r="T716" s="6"/>
      <c r="U716" s="6"/>
    </row>
    <row r="717">
      <c r="B717" s="154"/>
      <c r="C717" s="2"/>
      <c r="D717" s="2"/>
      <c r="E717" s="154"/>
      <c r="F717" s="155"/>
      <c r="G717" s="6"/>
      <c r="H717" s="6"/>
      <c r="I717" s="6"/>
      <c r="J717" s="156"/>
      <c r="K717" s="156"/>
      <c r="L717" s="156"/>
      <c r="M717" s="156"/>
      <c r="N717" s="6"/>
      <c r="O717" s="6"/>
      <c r="P717" s="4"/>
      <c r="Q717" s="6"/>
      <c r="R717" s="6"/>
      <c r="S717" s="6"/>
      <c r="T717" s="6"/>
      <c r="U717" s="6"/>
    </row>
    <row r="718">
      <c r="B718" s="154"/>
      <c r="C718" s="2"/>
      <c r="D718" s="2"/>
      <c r="E718" s="154"/>
      <c r="F718" s="155"/>
      <c r="G718" s="6"/>
      <c r="H718" s="6"/>
      <c r="I718" s="6"/>
      <c r="J718" s="156"/>
      <c r="K718" s="156"/>
      <c r="L718" s="156"/>
      <c r="M718" s="156"/>
      <c r="N718" s="6"/>
      <c r="O718" s="6"/>
      <c r="P718" s="4"/>
      <c r="Q718" s="6"/>
      <c r="R718" s="6"/>
      <c r="S718" s="6"/>
      <c r="T718" s="6"/>
      <c r="U718" s="6"/>
    </row>
    <row r="719">
      <c r="B719" s="154"/>
      <c r="C719" s="2"/>
      <c r="D719" s="2"/>
      <c r="E719" s="154"/>
      <c r="F719" s="155"/>
      <c r="G719" s="6"/>
      <c r="H719" s="6"/>
      <c r="I719" s="6"/>
      <c r="J719" s="156"/>
      <c r="K719" s="156"/>
      <c r="L719" s="156"/>
      <c r="M719" s="156"/>
      <c r="N719" s="6"/>
      <c r="O719" s="6"/>
      <c r="P719" s="4"/>
      <c r="Q719" s="6"/>
      <c r="R719" s="6"/>
      <c r="S719" s="6"/>
      <c r="T719" s="6"/>
      <c r="U719" s="6"/>
    </row>
    <row r="720">
      <c r="B720" s="154"/>
      <c r="C720" s="2"/>
      <c r="D720" s="2"/>
      <c r="E720" s="154"/>
      <c r="F720" s="155"/>
      <c r="G720" s="6"/>
      <c r="H720" s="6"/>
      <c r="I720" s="6"/>
      <c r="J720" s="156"/>
      <c r="K720" s="156"/>
      <c r="L720" s="156"/>
      <c r="M720" s="156"/>
      <c r="N720" s="6"/>
      <c r="O720" s="6"/>
      <c r="P720" s="4"/>
      <c r="Q720" s="6"/>
      <c r="R720" s="6"/>
      <c r="S720" s="6"/>
      <c r="T720" s="6"/>
      <c r="U720" s="6"/>
    </row>
    <row r="721">
      <c r="B721" s="154"/>
      <c r="C721" s="2"/>
      <c r="D721" s="2"/>
      <c r="E721" s="154"/>
      <c r="F721" s="155"/>
      <c r="G721" s="6"/>
      <c r="H721" s="6"/>
      <c r="I721" s="6"/>
      <c r="J721" s="156"/>
      <c r="K721" s="156"/>
      <c r="L721" s="156"/>
      <c r="M721" s="156"/>
      <c r="N721" s="6"/>
      <c r="O721" s="6"/>
      <c r="P721" s="4"/>
      <c r="Q721" s="6"/>
      <c r="R721" s="6"/>
      <c r="S721" s="6"/>
      <c r="T721" s="6"/>
      <c r="U721" s="6"/>
    </row>
    <row r="722">
      <c r="B722" s="154"/>
      <c r="C722" s="2"/>
      <c r="D722" s="2"/>
      <c r="E722" s="154"/>
      <c r="F722" s="155"/>
      <c r="G722" s="6"/>
      <c r="H722" s="6"/>
      <c r="I722" s="6"/>
      <c r="J722" s="156"/>
      <c r="K722" s="156"/>
      <c r="L722" s="156"/>
      <c r="M722" s="156"/>
      <c r="N722" s="6"/>
      <c r="O722" s="6"/>
      <c r="P722" s="4"/>
      <c r="Q722" s="6"/>
      <c r="R722" s="6"/>
      <c r="S722" s="6"/>
      <c r="T722" s="6"/>
      <c r="U722" s="6"/>
    </row>
    <row r="723">
      <c r="B723" s="154"/>
      <c r="C723" s="2"/>
      <c r="D723" s="2"/>
      <c r="E723" s="154"/>
      <c r="F723" s="155"/>
      <c r="G723" s="6"/>
      <c r="H723" s="6"/>
      <c r="I723" s="6"/>
      <c r="J723" s="156"/>
      <c r="K723" s="156"/>
      <c r="L723" s="156"/>
      <c r="M723" s="156"/>
      <c r="N723" s="6"/>
      <c r="O723" s="6"/>
      <c r="P723" s="4"/>
      <c r="Q723" s="6"/>
      <c r="R723" s="6"/>
      <c r="S723" s="6"/>
      <c r="T723" s="6"/>
      <c r="U723" s="6"/>
    </row>
    <row r="724">
      <c r="B724" s="154"/>
      <c r="C724" s="2"/>
      <c r="D724" s="2"/>
      <c r="E724" s="154"/>
      <c r="F724" s="155"/>
      <c r="G724" s="6"/>
      <c r="H724" s="6"/>
      <c r="I724" s="6"/>
      <c r="J724" s="156"/>
      <c r="K724" s="156"/>
      <c r="L724" s="156"/>
      <c r="M724" s="156"/>
      <c r="N724" s="6"/>
      <c r="O724" s="6"/>
      <c r="P724" s="4"/>
      <c r="Q724" s="6"/>
      <c r="R724" s="6"/>
      <c r="S724" s="6"/>
      <c r="T724" s="6"/>
      <c r="U724" s="6"/>
    </row>
    <row r="725">
      <c r="B725" s="154"/>
      <c r="C725" s="2"/>
      <c r="D725" s="2"/>
      <c r="E725" s="154"/>
      <c r="F725" s="155"/>
      <c r="G725" s="6"/>
      <c r="H725" s="6"/>
      <c r="I725" s="6"/>
      <c r="J725" s="156"/>
      <c r="K725" s="156"/>
      <c r="L725" s="156"/>
      <c r="M725" s="156"/>
      <c r="N725" s="6"/>
      <c r="O725" s="6"/>
      <c r="P725" s="4"/>
      <c r="Q725" s="6"/>
      <c r="R725" s="6"/>
      <c r="S725" s="6"/>
      <c r="T725" s="6"/>
      <c r="U725" s="6"/>
    </row>
    <row r="726">
      <c r="B726" s="154"/>
      <c r="C726" s="2"/>
      <c r="D726" s="2"/>
      <c r="E726" s="154"/>
      <c r="F726" s="155"/>
      <c r="G726" s="6"/>
      <c r="H726" s="6"/>
      <c r="I726" s="6"/>
      <c r="J726" s="156"/>
      <c r="K726" s="156"/>
      <c r="L726" s="156"/>
      <c r="M726" s="156"/>
      <c r="N726" s="6"/>
      <c r="O726" s="6"/>
      <c r="P726" s="4"/>
      <c r="Q726" s="6"/>
      <c r="R726" s="6"/>
      <c r="S726" s="6"/>
      <c r="T726" s="6"/>
      <c r="U726" s="6"/>
    </row>
    <row r="727">
      <c r="B727" s="154"/>
      <c r="C727" s="2"/>
      <c r="D727" s="2"/>
      <c r="E727" s="154"/>
      <c r="F727" s="155"/>
      <c r="G727" s="6"/>
      <c r="H727" s="6"/>
      <c r="I727" s="6"/>
      <c r="J727" s="156"/>
      <c r="K727" s="156"/>
      <c r="L727" s="156"/>
      <c r="M727" s="156"/>
      <c r="N727" s="6"/>
      <c r="O727" s="6"/>
      <c r="P727" s="4"/>
      <c r="Q727" s="6"/>
      <c r="R727" s="6"/>
      <c r="S727" s="6"/>
      <c r="T727" s="6"/>
      <c r="U727" s="6"/>
    </row>
    <row r="728">
      <c r="B728" s="154"/>
      <c r="C728" s="2"/>
      <c r="D728" s="2"/>
      <c r="E728" s="154"/>
      <c r="F728" s="155"/>
      <c r="G728" s="6"/>
      <c r="H728" s="6"/>
      <c r="I728" s="6"/>
      <c r="J728" s="156"/>
      <c r="K728" s="156"/>
      <c r="L728" s="156"/>
      <c r="M728" s="156"/>
      <c r="N728" s="6"/>
      <c r="O728" s="6"/>
      <c r="P728" s="4"/>
      <c r="Q728" s="6"/>
      <c r="R728" s="6"/>
      <c r="S728" s="6"/>
      <c r="T728" s="6"/>
      <c r="U728" s="6"/>
    </row>
    <row r="729">
      <c r="B729" s="154"/>
      <c r="C729" s="2"/>
      <c r="D729" s="2"/>
      <c r="E729" s="154"/>
      <c r="F729" s="155"/>
      <c r="G729" s="6"/>
      <c r="H729" s="6"/>
      <c r="I729" s="6"/>
      <c r="J729" s="156"/>
      <c r="K729" s="156"/>
      <c r="L729" s="156"/>
      <c r="M729" s="156"/>
      <c r="N729" s="6"/>
      <c r="O729" s="6"/>
      <c r="P729" s="4"/>
      <c r="Q729" s="6"/>
      <c r="R729" s="6"/>
      <c r="S729" s="6"/>
      <c r="T729" s="6"/>
      <c r="U729" s="6"/>
    </row>
    <row r="730">
      <c r="B730" s="154"/>
      <c r="C730" s="2"/>
      <c r="D730" s="2"/>
      <c r="E730" s="154"/>
      <c r="F730" s="155"/>
      <c r="G730" s="6"/>
      <c r="H730" s="6"/>
      <c r="I730" s="6"/>
      <c r="J730" s="156"/>
      <c r="K730" s="156"/>
      <c r="L730" s="156"/>
      <c r="M730" s="156"/>
      <c r="N730" s="6"/>
      <c r="O730" s="6"/>
      <c r="P730" s="4"/>
      <c r="Q730" s="6"/>
      <c r="R730" s="6"/>
      <c r="S730" s="6"/>
      <c r="T730" s="6"/>
      <c r="U730" s="6"/>
    </row>
    <row r="731">
      <c r="B731" s="154"/>
      <c r="C731" s="2"/>
      <c r="D731" s="2"/>
      <c r="E731" s="154"/>
      <c r="F731" s="155"/>
      <c r="G731" s="6"/>
      <c r="H731" s="6"/>
      <c r="I731" s="6"/>
      <c r="J731" s="156"/>
      <c r="K731" s="156"/>
      <c r="L731" s="156"/>
      <c r="M731" s="156"/>
      <c r="N731" s="6"/>
      <c r="O731" s="6"/>
      <c r="P731" s="4"/>
      <c r="Q731" s="6"/>
      <c r="R731" s="6"/>
      <c r="S731" s="6"/>
      <c r="T731" s="6"/>
      <c r="U731" s="6"/>
    </row>
    <row r="732">
      <c r="B732" s="154"/>
      <c r="C732" s="2"/>
      <c r="D732" s="2"/>
      <c r="E732" s="154"/>
      <c r="F732" s="155"/>
      <c r="G732" s="6"/>
      <c r="H732" s="6"/>
      <c r="I732" s="6"/>
      <c r="J732" s="156"/>
      <c r="K732" s="156"/>
      <c r="L732" s="156"/>
      <c r="M732" s="156"/>
      <c r="N732" s="6"/>
      <c r="O732" s="6"/>
      <c r="P732" s="4"/>
      <c r="Q732" s="6"/>
      <c r="R732" s="6"/>
      <c r="S732" s="6"/>
      <c r="T732" s="6"/>
      <c r="U732" s="6"/>
    </row>
    <row r="733">
      <c r="B733" s="154"/>
      <c r="C733" s="2"/>
      <c r="D733" s="2"/>
      <c r="E733" s="154"/>
      <c r="F733" s="155"/>
      <c r="G733" s="6"/>
      <c r="H733" s="6"/>
      <c r="I733" s="6"/>
      <c r="J733" s="156"/>
      <c r="K733" s="156"/>
      <c r="L733" s="156"/>
      <c r="M733" s="156"/>
      <c r="N733" s="6"/>
      <c r="O733" s="6"/>
      <c r="P733" s="4"/>
      <c r="Q733" s="6"/>
      <c r="R733" s="6"/>
      <c r="S733" s="6"/>
      <c r="T733" s="6"/>
      <c r="U733" s="6"/>
    </row>
    <row r="734">
      <c r="B734" s="154"/>
      <c r="C734" s="2"/>
      <c r="D734" s="2"/>
      <c r="E734" s="154"/>
      <c r="F734" s="155"/>
      <c r="G734" s="6"/>
      <c r="H734" s="6"/>
      <c r="I734" s="6"/>
      <c r="J734" s="156"/>
      <c r="K734" s="156"/>
      <c r="L734" s="156"/>
      <c r="M734" s="156"/>
      <c r="N734" s="6"/>
      <c r="O734" s="6"/>
      <c r="P734" s="4"/>
      <c r="Q734" s="6"/>
      <c r="R734" s="6"/>
      <c r="S734" s="6"/>
      <c r="T734" s="6"/>
      <c r="U734" s="6"/>
    </row>
    <row r="735">
      <c r="B735" s="154"/>
      <c r="C735" s="2"/>
      <c r="D735" s="2"/>
      <c r="E735" s="154"/>
      <c r="F735" s="155"/>
      <c r="G735" s="6"/>
      <c r="H735" s="6"/>
      <c r="I735" s="6"/>
      <c r="J735" s="156"/>
      <c r="K735" s="156"/>
      <c r="L735" s="156"/>
      <c r="M735" s="156"/>
      <c r="N735" s="6"/>
      <c r="O735" s="6"/>
      <c r="P735" s="4"/>
      <c r="Q735" s="6"/>
      <c r="R735" s="6"/>
      <c r="S735" s="6"/>
      <c r="T735" s="6"/>
      <c r="U735" s="6"/>
    </row>
    <row r="736">
      <c r="B736" s="154"/>
      <c r="C736" s="2"/>
      <c r="D736" s="2"/>
      <c r="E736" s="154"/>
      <c r="F736" s="155"/>
      <c r="G736" s="6"/>
      <c r="H736" s="6"/>
      <c r="I736" s="6"/>
      <c r="J736" s="156"/>
      <c r="K736" s="156"/>
      <c r="L736" s="156"/>
      <c r="M736" s="156"/>
      <c r="N736" s="6"/>
      <c r="O736" s="6"/>
      <c r="P736" s="4"/>
      <c r="Q736" s="6"/>
      <c r="R736" s="6"/>
      <c r="S736" s="6"/>
      <c r="T736" s="6"/>
      <c r="U736" s="6"/>
    </row>
    <row r="737">
      <c r="B737" s="154"/>
      <c r="C737" s="2"/>
      <c r="D737" s="2"/>
      <c r="E737" s="154"/>
      <c r="F737" s="155"/>
      <c r="G737" s="6"/>
      <c r="H737" s="6"/>
      <c r="I737" s="6"/>
      <c r="J737" s="156"/>
      <c r="K737" s="156"/>
      <c r="L737" s="156"/>
      <c r="M737" s="156"/>
      <c r="N737" s="6"/>
      <c r="O737" s="6"/>
      <c r="P737" s="4"/>
      <c r="Q737" s="6"/>
      <c r="R737" s="6"/>
      <c r="S737" s="6"/>
      <c r="T737" s="6"/>
      <c r="U737" s="6"/>
    </row>
    <row r="738">
      <c r="B738" s="154"/>
      <c r="C738" s="2"/>
      <c r="D738" s="2"/>
      <c r="E738" s="154"/>
      <c r="F738" s="155"/>
      <c r="G738" s="6"/>
      <c r="H738" s="6"/>
      <c r="I738" s="6"/>
      <c r="J738" s="156"/>
      <c r="K738" s="156"/>
      <c r="L738" s="156"/>
      <c r="M738" s="156"/>
      <c r="N738" s="6"/>
      <c r="O738" s="6"/>
      <c r="P738" s="4"/>
      <c r="Q738" s="6"/>
      <c r="R738" s="6"/>
      <c r="S738" s="6"/>
      <c r="T738" s="6"/>
      <c r="U738" s="6"/>
    </row>
    <row r="739">
      <c r="B739" s="154"/>
      <c r="C739" s="2"/>
      <c r="D739" s="2"/>
      <c r="E739" s="154"/>
      <c r="F739" s="155"/>
      <c r="G739" s="6"/>
      <c r="H739" s="6"/>
      <c r="I739" s="6"/>
      <c r="J739" s="156"/>
      <c r="K739" s="156"/>
      <c r="L739" s="156"/>
      <c r="M739" s="156"/>
      <c r="N739" s="6"/>
      <c r="O739" s="6"/>
      <c r="P739" s="4"/>
      <c r="Q739" s="6"/>
      <c r="R739" s="6"/>
      <c r="S739" s="6"/>
      <c r="T739" s="6"/>
      <c r="U739" s="6"/>
    </row>
    <row r="740">
      <c r="B740" s="154"/>
      <c r="C740" s="2"/>
      <c r="D740" s="2"/>
      <c r="E740" s="154"/>
      <c r="F740" s="155"/>
      <c r="G740" s="6"/>
      <c r="H740" s="6"/>
      <c r="I740" s="6"/>
      <c r="J740" s="156"/>
      <c r="K740" s="156"/>
      <c r="L740" s="156"/>
      <c r="M740" s="156"/>
      <c r="N740" s="6"/>
      <c r="O740" s="6"/>
      <c r="P740" s="4"/>
      <c r="Q740" s="6"/>
      <c r="R740" s="6"/>
      <c r="S740" s="6"/>
      <c r="T740" s="6"/>
      <c r="U740" s="6"/>
    </row>
    <row r="741">
      <c r="B741" s="154"/>
      <c r="C741" s="2"/>
      <c r="D741" s="2"/>
      <c r="E741" s="154"/>
      <c r="F741" s="155"/>
      <c r="G741" s="6"/>
      <c r="H741" s="6"/>
      <c r="I741" s="6"/>
      <c r="J741" s="156"/>
      <c r="K741" s="156"/>
      <c r="L741" s="156"/>
      <c r="M741" s="156"/>
      <c r="N741" s="6"/>
      <c r="O741" s="6"/>
      <c r="P741" s="4"/>
      <c r="Q741" s="6"/>
      <c r="R741" s="6"/>
      <c r="S741" s="6"/>
      <c r="T741" s="6"/>
      <c r="U741" s="6"/>
    </row>
    <row r="742">
      <c r="B742" s="154"/>
      <c r="C742" s="2"/>
      <c r="D742" s="2"/>
      <c r="E742" s="154"/>
      <c r="F742" s="155"/>
      <c r="G742" s="6"/>
      <c r="H742" s="6"/>
      <c r="I742" s="6"/>
      <c r="J742" s="156"/>
      <c r="K742" s="156"/>
      <c r="L742" s="156"/>
      <c r="M742" s="156"/>
      <c r="N742" s="6"/>
      <c r="O742" s="6"/>
      <c r="P742" s="4"/>
      <c r="Q742" s="6"/>
      <c r="R742" s="6"/>
      <c r="S742" s="6"/>
      <c r="T742" s="6"/>
      <c r="U742" s="6"/>
    </row>
    <row r="743">
      <c r="B743" s="154"/>
      <c r="C743" s="2"/>
      <c r="D743" s="2"/>
      <c r="E743" s="154"/>
      <c r="F743" s="155"/>
      <c r="G743" s="6"/>
      <c r="H743" s="6"/>
      <c r="I743" s="6"/>
      <c r="J743" s="156"/>
      <c r="K743" s="156"/>
      <c r="L743" s="156"/>
      <c r="M743" s="156"/>
      <c r="N743" s="6"/>
      <c r="O743" s="6"/>
      <c r="P743" s="4"/>
      <c r="Q743" s="6"/>
      <c r="R743" s="6"/>
      <c r="S743" s="6"/>
      <c r="T743" s="6"/>
      <c r="U743" s="6"/>
    </row>
    <row r="744">
      <c r="B744" s="154"/>
      <c r="C744" s="2"/>
      <c r="D744" s="2"/>
      <c r="E744" s="154"/>
      <c r="F744" s="155"/>
      <c r="G744" s="6"/>
      <c r="H744" s="6"/>
      <c r="I744" s="6"/>
      <c r="J744" s="156"/>
      <c r="K744" s="156"/>
      <c r="L744" s="156"/>
      <c r="M744" s="156"/>
      <c r="N744" s="6"/>
      <c r="O744" s="6"/>
      <c r="P744" s="4"/>
      <c r="Q744" s="6"/>
      <c r="R744" s="6"/>
      <c r="S744" s="6"/>
      <c r="T744" s="6"/>
      <c r="U744" s="6"/>
    </row>
    <row r="745">
      <c r="B745" s="154"/>
      <c r="C745" s="2"/>
      <c r="D745" s="2"/>
      <c r="E745" s="154"/>
      <c r="F745" s="155"/>
      <c r="G745" s="6"/>
      <c r="H745" s="6"/>
      <c r="I745" s="6"/>
      <c r="J745" s="156"/>
      <c r="K745" s="156"/>
      <c r="L745" s="156"/>
      <c r="M745" s="156"/>
      <c r="N745" s="6"/>
      <c r="O745" s="6"/>
      <c r="P745" s="4"/>
      <c r="Q745" s="6"/>
      <c r="R745" s="6"/>
      <c r="S745" s="6"/>
      <c r="T745" s="6"/>
      <c r="U745" s="6"/>
    </row>
    <row r="746">
      <c r="B746" s="154"/>
      <c r="C746" s="2"/>
      <c r="D746" s="2"/>
      <c r="E746" s="154"/>
      <c r="F746" s="155"/>
      <c r="G746" s="6"/>
      <c r="H746" s="6"/>
      <c r="I746" s="6"/>
      <c r="J746" s="156"/>
      <c r="K746" s="156"/>
      <c r="L746" s="156"/>
      <c r="M746" s="156"/>
      <c r="N746" s="6"/>
      <c r="O746" s="6"/>
      <c r="P746" s="4"/>
      <c r="Q746" s="6"/>
      <c r="R746" s="6"/>
      <c r="S746" s="6"/>
      <c r="T746" s="6"/>
      <c r="U746" s="6"/>
    </row>
    <row r="747">
      <c r="B747" s="154"/>
      <c r="C747" s="2"/>
      <c r="D747" s="2"/>
      <c r="E747" s="154"/>
      <c r="F747" s="155"/>
      <c r="G747" s="6"/>
      <c r="H747" s="6"/>
      <c r="I747" s="6"/>
      <c r="J747" s="156"/>
      <c r="K747" s="156"/>
      <c r="L747" s="156"/>
      <c r="M747" s="156"/>
      <c r="N747" s="6"/>
      <c r="O747" s="6"/>
      <c r="P747" s="4"/>
      <c r="Q747" s="6"/>
      <c r="R747" s="6"/>
      <c r="S747" s="6"/>
      <c r="T747" s="6"/>
      <c r="U747" s="6"/>
    </row>
    <row r="748">
      <c r="B748" s="154"/>
      <c r="C748" s="2"/>
      <c r="D748" s="2"/>
      <c r="E748" s="154"/>
      <c r="F748" s="155"/>
      <c r="G748" s="6"/>
      <c r="H748" s="6"/>
      <c r="I748" s="6"/>
      <c r="J748" s="156"/>
      <c r="K748" s="156"/>
      <c r="L748" s="156"/>
      <c r="M748" s="156"/>
      <c r="N748" s="6"/>
      <c r="O748" s="6"/>
      <c r="P748" s="4"/>
      <c r="Q748" s="6"/>
      <c r="R748" s="6"/>
      <c r="S748" s="6"/>
      <c r="T748" s="6"/>
      <c r="U748" s="6"/>
    </row>
    <row r="749">
      <c r="B749" s="154"/>
      <c r="C749" s="2"/>
      <c r="D749" s="2"/>
      <c r="E749" s="154"/>
      <c r="F749" s="155"/>
      <c r="G749" s="6"/>
      <c r="H749" s="6"/>
      <c r="I749" s="6"/>
      <c r="J749" s="156"/>
      <c r="K749" s="156"/>
      <c r="L749" s="156"/>
      <c r="M749" s="156"/>
      <c r="N749" s="6"/>
      <c r="O749" s="6"/>
      <c r="P749" s="4"/>
      <c r="Q749" s="6"/>
      <c r="R749" s="6"/>
      <c r="S749" s="6"/>
      <c r="T749" s="6"/>
      <c r="U749" s="6"/>
    </row>
    <row r="750">
      <c r="B750" s="154"/>
      <c r="C750" s="2"/>
      <c r="D750" s="2"/>
      <c r="E750" s="154"/>
      <c r="F750" s="155"/>
      <c r="G750" s="6"/>
      <c r="H750" s="6"/>
      <c r="I750" s="6"/>
      <c r="J750" s="156"/>
      <c r="K750" s="156"/>
      <c r="L750" s="156"/>
      <c r="M750" s="156"/>
      <c r="N750" s="6"/>
      <c r="O750" s="6"/>
      <c r="P750" s="4"/>
      <c r="Q750" s="6"/>
      <c r="R750" s="6"/>
      <c r="S750" s="6"/>
      <c r="T750" s="6"/>
      <c r="U750" s="6"/>
    </row>
    <row r="751">
      <c r="B751" s="154"/>
      <c r="C751" s="2"/>
      <c r="D751" s="2"/>
      <c r="E751" s="154"/>
      <c r="F751" s="155"/>
      <c r="G751" s="6"/>
      <c r="H751" s="6"/>
      <c r="I751" s="6"/>
      <c r="J751" s="156"/>
      <c r="K751" s="156"/>
      <c r="L751" s="156"/>
      <c r="M751" s="156"/>
      <c r="N751" s="6"/>
      <c r="O751" s="6"/>
      <c r="P751" s="4"/>
      <c r="Q751" s="6"/>
      <c r="R751" s="6"/>
      <c r="S751" s="6"/>
      <c r="T751" s="6"/>
      <c r="U751" s="6"/>
    </row>
    <row r="752">
      <c r="B752" s="154"/>
      <c r="C752" s="2"/>
      <c r="D752" s="2"/>
      <c r="E752" s="154"/>
      <c r="F752" s="155"/>
      <c r="G752" s="6"/>
      <c r="H752" s="6"/>
      <c r="I752" s="6"/>
      <c r="J752" s="156"/>
      <c r="K752" s="156"/>
      <c r="L752" s="156"/>
      <c r="M752" s="156"/>
      <c r="N752" s="6"/>
      <c r="O752" s="6"/>
      <c r="P752" s="4"/>
      <c r="Q752" s="6"/>
      <c r="R752" s="6"/>
      <c r="S752" s="6"/>
      <c r="T752" s="6"/>
      <c r="U752" s="6"/>
    </row>
    <row r="753">
      <c r="B753" s="154"/>
      <c r="C753" s="2"/>
      <c r="D753" s="2"/>
      <c r="E753" s="154"/>
      <c r="F753" s="155"/>
      <c r="G753" s="6"/>
      <c r="H753" s="6"/>
      <c r="I753" s="6"/>
      <c r="J753" s="156"/>
      <c r="K753" s="156"/>
      <c r="L753" s="156"/>
      <c r="M753" s="156"/>
      <c r="N753" s="6"/>
      <c r="O753" s="6"/>
      <c r="P753" s="4"/>
      <c r="Q753" s="6"/>
      <c r="R753" s="6"/>
      <c r="S753" s="6"/>
      <c r="T753" s="6"/>
      <c r="U753" s="6"/>
    </row>
    <row r="754">
      <c r="B754" s="154"/>
      <c r="C754" s="2"/>
      <c r="D754" s="2"/>
      <c r="E754" s="154"/>
      <c r="F754" s="155"/>
      <c r="G754" s="6"/>
      <c r="H754" s="6"/>
      <c r="I754" s="6"/>
      <c r="J754" s="156"/>
      <c r="K754" s="156"/>
      <c r="L754" s="156"/>
      <c r="M754" s="156"/>
      <c r="N754" s="6"/>
      <c r="O754" s="6"/>
      <c r="P754" s="4"/>
      <c r="Q754" s="6"/>
      <c r="R754" s="6"/>
      <c r="S754" s="6"/>
      <c r="T754" s="6"/>
      <c r="U754" s="6"/>
    </row>
    <row r="755">
      <c r="B755" s="154"/>
      <c r="C755" s="2"/>
      <c r="D755" s="2"/>
      <c r="E755" s="154"/>
      <c r="F755" s="155"/>
      <c r="G755" s="6"/>
      <c r="H755" s="6"/>
      <c r="I755" s="6"/>
      <c r="J755" s="156"/>
      <c r="K755" s="156"/>
      <c r="L755" s="156"/>
      <c r="M755" s="156"/>
      <c r="N755" s="6"/>
      <c r="O755" s="6"/>
      <c r="P755" s="4"/>
      <c r="Q755" s="6"/>
      <c r="R755" s="6"/>
      <c r="S755" s="6"/>
      <c r="T755" s="6"/>
      <c r="U755" s="6"/>
    </row>
    <row r="756">
      <c r="B756" s="154"/>
      <c r="C756" s="2"/>
      <c r="D756" s="2"/>
      <c r="E756" s="154"/>
      <c r="F756" s="155"/>
      <c r="G756" s="6"/>
      <c r="H756" s="6"/>
      <c r="I756" s="6"/>
      <c r="J756" s="156"/>
      <c r="K756" s="156"/>
      <c r="L756" s="156"/>
      <c r="M756" s="156"/>
      <c r="N756" s="6"/>
      <c r="O756" s="6"/>
      <c r="P756" s="4"/>
      <c r="Q756" s="6"/>
      <c r="R756" s="6"/>
      <c r="S756" s="6"/>
      <c r="T756" s="6"/>
      <c r="U756" s="6"/>
    </row>
    <row r="757">
      <c r="B757" s="154"/>
      <c r="C757" s="2"/>
      <c r="D757" s="2"/>
      <c r="E757" s="154"/>
      <c r="F757" s="155"/>
      <c r="G757" s="6"/>
      <c r="H757" s="6"/>
      <c r="I757" s="6"/>
      <c r="J757" s="156"/>
      <c r="K757" s="156"/>
      <c r="L757" s="156"/>
      <c r="M757" s="156"/>
      <c r="N757" s="6"/>
      <c r="O757" s="6"/>
      <c r="P757" s="4"/>
      <c r="Q757" s="6"/>
      <c r="R757" s="6"/>
      <c r="S757" s="6"/>
      <c r="T757" s="6"/>
      <c r="U757" s="6"/>
    </row>
    <row r="758">
      <c r="B758" s="154"/>
      <c r="C758" s="2"/>
      <c r="D758" s="2"/>
      <c r="E758" s="154"/>
      <c r="F758" s="155"/>
      <c r="G758" s="6"/>
      <c r="H758" s="6"/>
      <c r="I758" s="6"/>
      <c r="J758" s="156"/>
      <c r="K758" s="156"/>
      <c r="L758" s="156"/>
      <c r="M758" s="156"/>
      <c r="N758" s="6"/>
      <c r="O758" s="6"/>
      <c r="P758" s="4"/>
      <c r="Q758" s="6"/>
      <c r="R758" s="6"/>
      <c r="S758" s="6"/>
      <c r="T758" s="6"/>
      <c r="U758" s="6"/>
    </row>
    <row r="759">
      <c r="B759" s="154"/>
      <c r="C759" s="2"/>
      <c r="D759" s="2"/>
      <c r="E759" s="154"/>
      <c r="F759" s="155"/>
      <c r="G759" s="6"/>
      <c r="H759" s="6"/>
      <c r="I759" s="6"/>
      <c r="J759" s="156"/>
      <c r="K759" s="156"/>
      <c r="L759" s="156"/>
      <c r="M759" s="156"/>
      <c r="N759" s="6"/>
      <c r="O759" s="6"/>
      <c r="P759" s="4"/>
      <c r="Q759" s="6"/>
      <c r="R759" s="6"/>
      <c r="S759" s="6"/>
      <c r="T759" s="6"/>
      <c r="U759" s="6"/>
    </row>
    <row r="760">
      <c r="B760" s="154"/>
      <c r="C760" s="2"/>
      <c r="D760" s="2"/>
      <c r="E760" s="154"/>
      <c r="F760" s="155"/>
      <c r="G760" s="6"/>
      <c r="H760" s="6"/>
      <c r="I760" s="6"/>
      <c r="J760" s="156"/>
      <c r="K760" s="156"/>
      <c r="L760" s="156"/>
      <c r="M760" s="156"/>
      <c r="N760" s="6"/>
      <c r="O760" s="6"/>
      <c r="P760" s="4"/>
      <c r="Q760" s="6"/>
      <c r="R760" s="6"/>
      <c r="S760" s="6"/>
      <c r="T760" s="6"/>
      <c r="U760" s="6"/>
    </row>
    <row r="761">
      <c r="B761" s="154"/>
      <c r="C761" s="2"/>
      <c r="D761" s="2"/>
      <c r="E761" s="154"/>
      <c r="F761" s="155"/>
      <c r="G761" s="6"/>
      <c r="H761" s="6"/>
      <c r="I761" s="6"/>
      <c r="J761" s="156"/>
      <c r="K761" s="156"/>
      <c r="L761" s="156"/>
      <c r="M761" s="156"/>
      <c r="N761" s="6"/>
      <c r="O761" s="6"/>
      <c r="P761" s="4"/>
      <c r="Q761" s="6"/>
      <c r="R761" s="6"/>
      <c r="S761" s="6"/>
      <c r="T761" s="6"/>
      <c r="U761" s="6"/>
    </row>
    <row r="762">
      <c r="B762" s="154"/>
      <c r="C762" s="2"/>
      <c r="D762" s="2"/>
      <c r="E762" s="154"/>
      <c r="F762" s="155"/>
      <c r="G762" s="6"/>
      <c r="H762" s="6"/>
      <c r="I762" s="6"/>
      <c r="J762" s="156"/>
      <c r="K762" s="156"/>
      <c r="L762" s="156"/>
      <c r="M762" s="156"/>
      <c r="N762" s="6"/>
      <c r="O762" s="6"/>
      <c r="P762" s="4"/>
      <c r="Q762" s="6"/>
      <c r="R762" s="6"/>
      <c r="S762" s="6"/>
      <c r="T762" s="6"/>
      <c r="U762" s="6"/>
    </row>
    <row r="763">
      <c r="B763" s="154"/>
      <c r="C763" s="2"/>
      <c r="D763" s="2"/>
      <c r="E763" s="154"/>
      <c r="F763" s="155"/>
      <c r="G763" s="6"/>
      <c r="H763" s="6"/>
      <c r="I763" s="6"/>
      <c r="J763" s="156"/>
      <c r="K763" s="156"/>
      <c r="L763" s="156"/>
      <c r="M763" s="156"/>
      <c r="N763" s="6"/>
      <c r="O763" s="6"/>
      <c r="P763" s="4"/>
      <c r="Q763" s="6"/>
      <c r="R763" s="6"/>
      <c r="S763" s="6"/>
      <c r="T763" s="6"/>
      <c r="U763" s="6"/>
    </row>
    <row r="764">
      <c r="B764" s="154"/>
      <c r="C764" s="2"/>
      <c r="D764" s="2"/>
      <c r="E764" s="154"/>
      <c r="F764" s="155"/>
      <c r="G764" s="6"/>
      <c r="H764" s="6"/>
      <c r="I764" s="6"/>
      <c r="J764" s="156"/>
      <c r="K764" s="156"/>
      <c r="L764" s="156"/>
      <c r="M764" s="156"/>
      <c r="N764" s="6"/>
      <c r="O764" s="6"/>
      <c r="P764" s="4"/>
      <c r="Q764" s="6"/>
      <c r="R764" s="6"/>
      <c r="S764" s="6"/>
      <c r="T764" s="6"/>
      <c r="U764" s="6"/>
    </row>
    <row r="765">
      <c r="B765" s="154"/>
      <c r="C765" s="2"/>
      <c r="D765" s="2"/>
      <c r="E765" s="154"/>
      <c r="F765" s="155"/>
      <c r="G765" s="6"/>
      <c r="H765" s="6"/>
      <c r="I765" s="6"/>
      <c r="J765" s="156"/>
      <c r="K765" s="156"/>
      <c r="L765" s="156"/>
      <c r="M765" s="156"/>
      <c r="N765" s="6"/>
      <c r="O765" s="6"/>
      <c r="P765" s="4"/>
      <c r="Q765" s="6"/>
      <c r="R765" s="6"/>
      <c r="S765" s="6"/>
      <c r="T765" s="6"/>
      <c r="U765" s="6"/>
    </row>
    <row r="766">
      <c r="B766" s="154"/>
      <c r="C766" s="2"/>
      <c r="D766" s="2"/>
      <c r="E766" s="154"/>
      <c r="F766" s="155"/>
      <c r="G766" s="6"/>
      <c r="H766" s="6"/>
      <c r="I766" s="6"/>
      <c r="J766" s="156"/>
      <c r="K766" s="156"/>
      <c r="L766" s="156"/>
      <c r="M766" s="156"/>
      <c r="N766" s="6"/>
      <c r="O766" s="6"/>
      <c r="P766" s="4"/>
      <c r="Q766" s="6"/>
      <c r="R766" s="6"/>
      <c r="S766" s="6"/>
      <c r="T766" s="6"/>
      <c r="U766" s="6"/>
    </row>
    <row r="767">
      <c r="B767" s="154"/>
      <c r="C767" s="2"/>
      <c r="D767" s="2"/>
      <c r="E767" s="154"/>
      <c r="F767" s="155"/>
      <c r="G767" s="6"/>
      <c r="H767" s="6"/>
      <c r="I767" s="6"/>
      <c r="J767" s="156"/>
      <c r="K767" s="156"/>
      <c r="L767" s="156"/>
      <c r="M767" s="156"/>
      <c r="N767" s="6"/>
      <c r="O767" s="6"/>
      <c r="P767" s="4"/>
      <c r="Q767" s="6"/>
      <c r="R767" s="6"/>
      <c r="S767" s="6"/>
      <c r="T767" s="6"/>
      <c r="U767" s="6"/>
    </row>
    <row r="768">
      <c r="B768" s="154"/>
      <c r="C768" s="2"/>
      <c r="D768" s="2"/>
      <c r="E768" s="154"/>
      <c r="F768" s="155"/>
      <c r="G768" s="6"/>
      <c r="H768" s="6"/>
      <c r="I768" s="6"/>
      <c r="J768" s="156"/>
      <c r="K768" s="156"/>
      <c r="L768" s="156"/>
      <c r="M768" s="156"/>
      <c r="N768" s="6"/>
      <c r="O768" s="6"/>
      <c r="P768" s="4"/>
      <c r="Q768" s="6"/>
      <c r="R768" s="6"/>
      <c r="S768" s="6"/>
      <c r="T768" s="6"/>
      <c r="U768" s="6"/>
    </row>
    <row r="769">
      <c r="B769" s="154"/>
      <c r="C769" s="2"/>
      <c r="D769" s="2"/>
      <c r="E769" s="154"/>
      <c r="F769" s="155"/>
      <c r="G769" s="6"/>
      <c r="H769" s="6"/>
      <c r="I769" s="6"/>
      <c r="J769" s="156"/>
      <c r="K769" s="156"/>
      <c r="L769" s="156"/>
      <c r="M769" s="156"/>
      <c r="N769" s="6"/>
      <c r="O769" s="6"/>
      <c r="P769" s="4"/>
      <c r="Q769" s="6"/>
      <c r="R769" s="6"/>
      <c r="S769" s="6"/>
      <c r="T769" s="6"/>
      <c r="U769" s="6"/>
    </row>
    <row r="770">
      <c r="B770" s="154"/>
      <c r="C770" s="2"/>
      <c r="D770" s="2"/>
      <c r="E770" s="154"/>
      <c r="F770" s="155"/>
      <c r="G770" s="6"/>
      <c r="H770" s="6"/>
      <c r="I770" s="6"/>
      <c r="J770" s="156"/>
      <c r="K770" s="156"/>
      <c r="L770" s="156"/>
      <c r="M770" s="156"/>
      <c r="N770" s="6"/>
      <c r="O770" s="6"/>
      <c r="P770" s="4"/>
      <c r="Q770" s="6"/>
      <c r="R770" s="6"/>
      <c r="S770" s="6"/>
      <c r="T770" s="6"/>
      <c r="U770" s="6"/>
    </row>
    <row r="771">
      <c r="B771" s="154"/>
      <c r="C771" s="2"/>
      <c r="D771" s="2"/>
      <c r="E771" s="154"/>
      <c r="F771" s="155"/>
      <c r="G771" s="6"/>
      <c r="H771" s="6"/>
      <c r="I771" s="6"/>
      <c r="J771" s="156"/>
      <c r="K771" s="156"/>
      <c r="L771" s="156"/>
      <c r="M771" s="156"/>
      <c r="N771" s="6"/>
      <c r="O771" s="6"/>
      <c r="P771" s="4"/>
      <c r="Q771" s="6"/>
      <c r="R771" s="6"/>
      <c r="S771" s="6"/>
      <c r="T771" s="6"/>
      <c r="U771" s="6"/>
    </row>
    <row r="772">
      <c r="B772" s="154"/>
      <c r="C772" s="2"/>
      <c r="D772" s="2"/>
      <c r="E772" s="154"/>
      <c r="F772" s="155"/>
      <c r="G772" s="6"/>
      <c r="H772" s="6"/>
      <c r="I772" s="6"/>
      <c r="J772" s="156"/>
      <c r="K772" s="156"/>
      <c r="L772" s="156"/>
      <c r="M772" s="156"/>
      <c r="N772" s="6"/>
      <c r="O772" s="6"/>
      <c r="P772" s="4"/>
      <c r="Q772" s="6"/>
      <c r="R772" s="6"/>
      <c r="S772" s="6"/>
      <c r="T772" s="6"/>
      <c r="U772" s="6"/>
    </row>
    <row r="773">
      <c r="B773" s="154"/>
      <c r="C773" s="2"/>
      <c r="D773" s="2"/>
      <c r="E773" s="154"/>
      <c r="F773" s="155"/>
      <c r="G773" s="6"/>
      <c r="H773" s="6"/>
      <c r="I773" s="6"/>
      <c r="J773" s="156"/>
      <c r="K773" s="156"/>
      <c r="L773" s="156"/>
      <c r="M773" s="156"/>
      <c r="N773" s="6"/>
      <c r="O773" s="6"/>
      <c r="P773" s="4"/>
      <c r="Q773" s="6"/>
      <c r="R773" s="6"/>
      <c r="S773" s="6"/>
      <c r="T773" s="6"/>
      <c r="U773" s="6"/>
    </row>
    <row r="774">
      <c r="B774" s="154"/>
      <c r="C774" s="2"/>
      <c r="D774" s="2"/>
      <c r="E774" s="154"/>
      <c r="F774" s="155"/>
      <c r="G774" s="6"/>
      <c r="H774" s="6"/>
      <c r="I774" s="6"/>
      <c r="J774" s="156"/>
      <c r="K774" s="156"/>
      <c r="L774" s="156"/>
      <c r="M774" s="156"/>
      <c r="N774" s="6"/>
      <c r="O774" s="6"/>
      <c r="P774" s="4"/>
      <c r="Q774" s="6"/>
      <c r="R774" s="6"/>
      <c r="S774" s="6"/>
      <c r="T774" s="6"/>
      <c r="U774" s="6"/>
    </row>
    <row r="775">
      <c r="B775" s="154"/>
      <c r="C775" s="2"/>
      <c r="D775" s="2"/>
      <c r="E775" s="154"/>
      <c r="F775" s="155"/>
      <c r="G775" s="6"/>
      <c r="H775" s="6"/>
      <c r="I775" s="6"/>
      <c r="J775" s="156"/>
      <c r="K775" s="156"/>
      <c r="L775" s="156"/>
      <c r="M775" s="156"/>
      <c r="N775" s="6"/>
      <c r="O775" s="6"/>
      <c r="P775" s="4"/>
      <c r="Q775" s="6"/>
      <c r="R775" s="6"/>
      <c r="S775" s="6"/>
      <c r="T775" s="6"/>
      <c r="U775" s="6"/>
    </row>
    <row r="776">
      <c r="B776" s="154"/>
      <c r="C776" s="2"/>
      <c r="D776" s="2"/>
      <c r="E776" s="154"/>
      <c r="F776" s="155"/>
      <c r="G776" s="6"/>
      <c r="H776" s="6"/>
      <c r="I776" s="6"/>
      <c r="J776" s="156"/>
      <c r="K776" s="156"/>
      <c r="L776" s="156"/>
      <c r="M776" s="156"/>
      <c r="N776" s="6"/>
      <c r="O776" s="6"/>
      <c r="P776" s="4"/>
      <c r="Q776" s="6"/>
      <c r="R776" s="6"/>
      <c r="S776" s="6"/>
      <c r="T776" s="6"/>
      <c r="U776" s="6"/>
    </row>
    <row r="777">
      <c r="B777" s="154"/>
      <c r="C777" s="2"/>
      <c r="D777" s="2"/>
      <c r="E777" s="154"/>
      <c r="F777" s="155"/>
      <c r="G777" s="6"/>
      <c r="H777" s="6"/>
      <c r="I777" s="6"/>
      <c r="J777" s="156"/>
      <c r="K777" s="156"/>
      <c r="L777" s="156"/>
      <c r="M777" s="156"/>
      <c r="N777" s="6"/>
      <c r="O777" s="6"/>
      <c r="P777" s="4"/>
      <c r="Q777" s="6"/>
      <c r="R777" s="6"/>
      <c r="S777" s="6"/>
      <c r="T777" s="6"/>
      <c r="U777" s="6"/>
    </row>
    <row r="778">
      <c r="B778" s="154"/>
      <c r="C778" s="2"/>
      <c r="D778" s="2"/>
      <c r="E778" s="154"/>
      <c r="F778" s="155"/>
      <c r="G778" s="6"/>
      <c r="H778" s="6"/>
      <c r="I778" s="6"/>
      <c r="J778" s="156"/>
      <c r="K778" s="156"/>
      <c r="L778" s="156"/>
      <c r="M778" s="156"/>
      <c r="N778" s="6"/>
      <c r="O778" s="6"/>
      <c r="P778" s="4"/>
      <c r="Q778" s="6"/>
      <c r="R778" s="6"/>
      <c r="S778" s="6"/>
      <c r="T778" s="6"/>
      <c r="U778" s="6"/>
    </row>
    <row r="779">
      <c r="B779" s="154"/>
      <c r="C779" s="2"/>
      <c r="D779" s="2"/>
      <c r="E779" s="154"/>
      <c r="F779" s="155"/>
      <c r="G779" s="6"/>
      <c r="H779" s="6"/>
      <c r="I779" s="6"/>
      <c r="J779" s="156"/>
      <c r="K779" s="156"/>
      <c r="L779" s="156"/>
      <c r="M779" s="156"/>
      <c r="N779" s="6"/>
      <c r="O779" s="6"/>
      <c r="P779" s="4"/>
      <c r="Q779" s="6"/>
      <c r="R779" s="6"/>
      <c r="S779" s="6"/>
      <c r="T779" s="6"/>
      <c r="U779" s="6"/>
    </row>
    <row r="780">
      <c r="B780" s="154"/>
      <c r="C780" s="2"/>
      <c r="D780" s="2"/>
      <c r="E780" s="154"/>
      <c r="F780" s="155"/>
      <c r="G780" s="6"/>
      <c r="H780" s="6"/>
      <c r="I780" s="6"/>
      <c r="J780" s="156"/>
      <c r="K780" s="156"/>
      <c r="L780" s="156"/>
      <c r="M780" s="156"/>
      <c r="N780" s="6"/>
      <c r="O780" s="6"/>
      <c r="P780" s="4"/>
      <c r="Q780" s="6"/>
      <c r="R780" s="6"/>
      <c r="S780" s="6"/>
      <c r="T780" s="6"/>
      <c r="U780" s="6"/>
    </row>
    <row r="781">
      <c r="B781" s="154"/>
      <c r="C781" s="2"/>
      <c r="D781" s="2"/>
      <c r="E781" s="154"/>
      <c r="F781" s="155"/>
      <c r="G781" s="6"/>
      <c r="H781" s="6"/>
      <c r="I781" s="6"/>
      <c r="J781" s="156"/>
      <c r="K781" s="156"/>
      <c r="L781" s="156"/>
      <c r="M781" s="156"/>
      <c r="N781" s="6"/>
      <c r="O781" s="6"/>
      <c r="P781" s="4"/>
      <c r="Q781" s="6"/>
      <c r="R781" s="6"/>
      <c r="S781" s="6"/>
      <c r="T781" s="6"/>
      <c r="U781" s="6"/>
    </row>
    <row r="782">
      <c r="B782" s="154"/>
      <c r="C782" s="2"/>
      <c r="D782" s="2"/>
      <c r="E782" s="154"/>
      <c r="F782" s="155"/>
      <c r="G782" s="6"/>
      <c r="H782" s="6"/>
      <c r="I782" s="6"/>
      <c r="J782" s="156"/>
      <c r="K782" s="156"/>
      <c r="L782" s="156"/>
      <c r="M782" s="156"/>
      <c r="N782" s="6"/>
      <c r="O782" s="6"/>
      <c r="P782" s="4"/>
      <c r="Q782" s="6"/>
      <c r="R782" s="6"/>
      <c r="S782" s="6"/>
      <c r="T782" s="6"/>
      <c r="U782" s="6"/>
    </row>
    <row r="783">
      <c r="B783" s="154"/>
      <c r="C783" s="2"/>
      <c r="D783" s="2"/>
      <c r="E783" s="154"/>
      <c r="F783" s="155"/>
      <c r="G783" s="6"/>
      <c r="H783" s="6"/>
      <c r="I783" s="6"/>
      <c r="J783" s="156"/>
      <c r="K783" s="156"/>
      <c r="L783" s="156"/>
      <c r="M783" s="156"/>
      <c r="N783" s="6"/>
      <c r="O783" s="6"/>
      <c r="P783" s="4"/>
      <c r="Q783" s="6"/>
      <c r="R783" s="6"/>
      <c r="S783" s="6"/>
      <c r="T783" s="6"/>
      <c r="U783" s="6"/>
    </row>
    <row r="784">
      <c r="B784" s="154"/>
      <c r="C784" s="2"/>
      <c r="D784" s="2"/>
      <c r="E784" s="154"/>
      <c r="F784" s="155"/>
      <c r="G784" s="6"/>
      <c r="H784" s="6"/>
      <c r="I784" s="6"/>
      <c r="J784" s="156"/>
      <c r="K784" s="156"/>
      <c r="L784" s="156"/>
      <c r="M784" s="156"/>
      <c r="N784" s="6"/>
      <c r="O784" s="6"/>
      <c r="P784" s="4"/>
      <c r="Q784" s="6"/>
      <c r="R784" s="6"/>
      <c r="S784" s="6"/>
      <c r="T784" s="6"/>
      <c r="U784" s="6"/>
    </row>
    <row r="785">
      <c r="B785" s="154"/>
      <c r="C785" s="2"/>
      <c r="D785" s="2"/>
      <c r="E785" s="154"/>
      <c r="F785" s="155"/>
      <c r="G785" s="6"/>
      <c r="H785" s="6"/>
      <c r="I785" s="6"/>
      <c r="J785" s="156"/>
      <c r="K785" s="156"/>
      <c r="L785" s="156"/>
      <c r="M785" s="156"/>
      <c r="N785" s="6"/>
      <c r="O785" s="6"/>
      <c r="P785" s="4"/>
      <c r="Q785" s="6"/>
      <c r="R785" s="6"/>
      <c r="S785" s="6"/>
      <c r="T785" s="6"/>
      <c r="U785" s="6"/>
    </row>
    <row r="786">
      <c r="B786" s="154"/>
      <c r="C786" s="2"/>
      <c r="D786" s="2"/>
      <c r="E786" s="154"/>
      <c r="F786" s="155"/>
      <c r="G786" s="6"/>
      <c r="H786" s="6"/>
      <c r="I786" s="6"/>
      <c r="J786" s="156"/>
      <c r="K786" s="156"/>
      <c r="L786" s="156"/>
      <c r="M786" s="156"/>
      <c r="N786" s="6"/>
      <c r="O786" s="6"/>
      <c r="P786" s="4"/>
      <c r="Q786" s="6"/>
      <c r="R786" s="6"/>
      <c r="S786" s="6"/>
      <c r="T786" s="6"/>
      <c r="U786" s="6"/>
    </row>
    <row r="787">
      <c r="B787" s="154"/>
      <c r="C787" s="2"/>
      <c r="D787" s="2"/>
      <c r="E787" s="154"/>
      <c r="F787" s="155"/>
      <c r="G787" s="6"/>
      <c r="H787" s="6"/>
      <c r="I787" s="6"/>
      <c r="J787" s="156"/>
      <c r="K787" s="156"/>
      <c r="L787" s="156"/>
      <c r="M787" s="156"/>
      <c r="N787" s="6"/>
      <c r="O787" s="6"/>
      <c r="P787" s="4"/>
      <c r="Q787" s="6"/>
      <c r="R787" s="6"/>
      <c r="S787" s="6"/>
      <c r="T787" s="6"/>
      <c r="U787" s="6"/>
    </row>
    <row r="788">
      <c r="B788" s="154"/>
      <c r="C788" s="2"/>
      <c r="D788" s="2"/>
      <c r="E788" s="154"/>
      <c r="F788" s="155"/>
      <c r="G788" s="6"/>
      <c r="H788" s="6"/>
      <c r="I788" s="6"/>
      <c r="J788" s="156"/>
      <c r="K788" s="156"/>
      <c r="L788" s="156"/>
      <c r="M788" s="156"/>
      <c r="N788" s="6"/>
      <c r="O788" s="6"/>
      <c r="P788" s="4"/>
      <c r="Q788" s="6"/>
      <c r="R788" s="6"/>
      <c r="S788" s="6"/>
      <c r="T788" s="6"/>
      <c r="U788" s="6"/>
    </row>
    <row r="789">
      <c r="B789" s="154"/>
      <c r="C789" s="2"/>
      <c r="D789" s="2"/>
      <c r="E789" s="154"/>
      <c r="F789" s="155"/>
      <c r="G789" s="6"/>
      <c r="H789" s="6"/>
      <c r="I789" s="6"/>
      <c r="J789" s="156"/>
      <c r="K789" s="156"/>
      <c r="L789" s="156"/>
      <c r="M789" s="156"/>
      <c r="N789" s="6"/>
      <c r="O789" s="6"/>
      <c r="P789" s="4"/>
      <c r="Q789" s="6"/>
      <c r="R789" s="6"/>
      <c r="S789" s="6"/>
      <c r="T789" s="6"/>
      <c r="U789" s="6"/>
    </row>
    <row r="790">
      <c r="B790" s="154"/>
      <c r="C790" s="2"/>
      <c r="D790" s="2"/>
      <c r="E790" s="154"/>
      <c r="F790" s="155"/>
      <c r="G790" s="6"/>
      <c r="H790" s="6"/>
      <c r="I790" s="6"/>
      <c r="J790" s="156"/>
      <c r="K790" s="156"/>
      <c r="L790" s="156"/>
      <c r="M790" s="156"/>
      <c r="N790" s="6"/>
      <c r="O790" s="6"/>
      <c r="P790" s="4"/>
      <c r="Q790" s="6"/>
      <c r="R790" s="6"/>
      <c r="S790" s="6"/>
      <c r="T790" s="6"/>
      <c r="U790" s="6"/>
    </row>
    <row r="791">
      <c r="B791" s="154"/>
      <c r="C791" s="2"/>
      <c r="D791" s="2"/>
      <c r="E791" s="154"/>
      <c r="F791" s="155"/>
      <c r="G791" s="6"/>
      <c r="H791" s="6"/>
      <c r="I791" s="6"/>
      <c r="J791" s="156"/>
      <c r="K791" s="156"/>
      <c r="L791" s="156"/>
      <c r="M791" s="156"/>
      <c r="N791" s="6"/>
      <c r="O791" s="6"/>
      <c r="P791" s="4"/>
      <c r="Q791" s="6"/>
      <c r="R791" s="6"/>
      <c r="S791" s="6"/>
      <c r="T791" s="6"/>
      <c r="U791" s="6"/>
    </row>
    <row r="792">
      <c r="B792" s="154"/>
      <c r="C792" s="2"/>
      <c r="D792" s="2"/>
      <c r="E792" s="154"/>
      <c r="F792" s="155"/>
      <c r="G792" s="6"/>
      <c r="H792" s="6"/>
      <c r="I792" s="6"/>
      <c r="J792" s="156"/>
      <c r="K792" s="156"/>
      <c r="L792" s="156"/>
      <c r="M792" s="156"/>
      <c r="N792" s="6"/>
      <c r="O792" s="6"/>
      <c r="P792" s="4"/>
      <c r="Q792" s="6"/>
      <c r="R792" s="6"/>
      <c r="S792" s="6"/>
      <c r="T792" s="6"/>
      <c r="U792" s="6"/>
    </row>
    <row r="793">
      <c r="B793" s="154"/>
      <c r="C793" s="2"/>
      <c r="D793" s="2"/>
      <c r="E793" s="154"/>
      <c r="F793" s="155"/>
      <c r="G793" s="6"/>
      <c r="H793" s="6"/>
      <c r="I793" s="6"/>
      <c r="J793" s="156"/>
      <c r="K793" s="156"/>
      <c r="L793" s="156"/>
      <c r="M793" s="156"/>
      <c r="N793" s="6"/>
      <c r="O793" s="6"/>
      <c r="P793" s="4"/>
      <c r="Q793" s="6"/>
      <c r="R793" s="6"/>
      <c r="S793" s="6"/>
      <c r="T793" s="6"/>
      <c r="U793" s="6"/>
    </row>
    <row r="794">
      <c r="B794" s="154"/>
      <c r="C794" s="2"/>
      <c r="D794" s="2"/>
      <c r="E794" s="154"/>
      <c r="F794" s="155"/>
      <c r="G794" s="6"/>
      <c r="H794" s="6"/>
      <c r="I794" s="6"/>
      <c r="J794" s="156"/>
      <c r="K794" s="156"/>
      <c r="L794" s="156"/>
      <c r="M794" s="156"/>
      <c r="N794" s="6"/>
      <c r="O794" s="6"/>
      <c r="P794" s="4"/>
      <c r="Q794" s="6"/>
      <c r="R794" s="6"/>
      <c r="S794" s="6"/>
      <c r="T794" s="6"/>
      <c r="U794" s="6"/>
    </row>
    <row r="795">
      <c r="B795" s="154"/>
      <c r="C795" s="2"/>
      <c r="D795" s="2"/>
      <c r="E795" s="154"/>
      <c r="F795" s="155"/>
      <c r="G795" s="6"/>
      <c r="H795" s="6"/>
      <c r="I795" s="6"/>
      <c r="J795" s="156"/>
      <c r="K795" s="156"/>
      <c r="L795" s="156"/>
      <c r="M795" s="156"/>
      <c r="N795" s="6"/>
      <c r="O795" s="6"/>
      <c r="P795" s="4"/>
      <c r="Q795" s="6"/>
      <c r="R795" s="6"/>
      <c r="S795" s="6"/>
      <c r="T795" s="6"/>
      <c r="U795" s="6"/>
    </row>
    <row r="796">
      <c r="B796" s="154"/>
      <c r="C796" s="2"/>
      <c r="D796" s="2"/>
      <c r="E796" s="154"/>
      <c r="F796" s="155"/>
      <c r="G796" s="6"/>
      <c r="H796" s="6"/>
      <c r="I796" s="6"/>
      <c r="J796" s="156"/>
      <c r="K796" s="156"/>
      <c r="L796" s="156"/>
      <c r="M796" s="156"/>
      <c r="N796" s="6"/>
      <c r="O796" s="6"/>
      <c r="P796" s="4"/>
      <c r="Q796" s="6"/>
      <c r="R796" s="6"/>
      <c r="S796" s="6"/>
      <c r="T796" s="6"/>
      <c r="U796" s="6"/>
    </row>
    <row r="797">
      <c r="B797" s="154"/>
      <c r="C797" s="2"/>
      <c r="D797" s="2"/>
      <c r="E797" s="154"/>
      <c r="F797" s="155"/>
      <c r="G797" s="6"/>
      <c r="H797" s="6"/>
      <c r="I797" s="6"/>
      <c r="J797" s="156"/>
      <c r="K797" s="156"/>
      <c r="L797" s="156"/>
      <c r="M797" s="156"/>
      <c r="N797" s="6"/>
      <c r="O797" s="6"/>
      <c r="P797" s="4"/>
      <c r="Q797" s="6"/>
      <c r="R797" s="6"/>
      <c r="S797" s="6"/>
      <c r="T797" s="6"/>
      <c r="U797" s="6"/>
    </row>
    <row r="798">
      <c r="B798" s="154"/>
      <c r="C798" s="2"/>
      <c r="D798" s="2"/>
      <c r="E798" s="154"/>
      <c r="F798" s="155"/>
      <c r="G798" s="6"/>
      <c r="H798" s="6"/>
      <c r="I798" s="6"/>
      <c r="J798" s="156"/>
      <c r="K798" s="156"/>
      <c r="L798" s="156"/>
      <c r="M798" s="156"/>
      <c r="N798" s="6"/>
      <c r="O798" s="6"/>
      <c r="P798" s="4"/>
      <c r="Q798" s="6"/>
      <c r="R798" s="6"/>
      <c r="S798" s="6"/>
      <c r="T798" s="6"/>
      <c r="U798" s="6"/>
    </row>
    <row r="799">
      <c r="B799" s="154"/>
      <c r="C799" s="2"/>
      <c r="D799" s="2"/>
      <c r="E799" s="154"/>
      <c r="F799" s="155"/>
      <c r="G799" s="6"/>
      <c r="H799" s="6"/>
      <c r="I799" s="6"/>
      <c r="J799" s="156"/>
      <c r="K799" s="156"/>
      <c r="L799" s="156"/>
      <c r="M799" s="156"/>
      <c r="N799" s="6"/>
      <c r="O799" s="6"/>
      <c r="P799" s="4"/>
      <c r="Q799" s="6"/>
      <c r="R799" s="6"/>
      <c r="S799" s="6"/>
      <c r="T799" s="6"/>
      <c r="U799" s="6"/>
    </row>
    <row r="800">
      <c r="B800" s="154"/>
      <c r="C800" s="2"/>
      <c r="D800" s="2"/>
      <c r="E800" s="154"/>
      <c r="F800" s="155"/>
      <c r="G800" s="6"/>
      <c r="H800" s="6"/>
      <c r="I800" s="6"/>
      <c r="J800" s="156"/>
      <c r="K800" s="156"/>
      <c r="L800" s="156"/>
      <c r="M800" s="156"/>
      <c r="N800" s="6"/>
      <c r="O800" s="6"/>
      <c r="P800" s="4"/>
      <c r="Q800" s="6"/>
      <c r="R800" s="6"/>
      <c r="S800" s="6"/>
      <c r="T800" s="6"/>
      <c r="U800" s="6"/>
    </row>
    <row r="801">
      <c r="B801" s="154"/>
      <c r="C801" s="2"/>
      <c r="D801" s="2"/>
      <c r="E801" s="154"/>
      <c r="F801" s="155"/>
      <c r="G801" s="6"/>
      <c r="H801" s="6"/>
      <c r="I801" s="6"/>
      <c r="J801" s="156"/>
      <c r="K801" s="156"/>
      <c r="L801" s="156"/>
      <c r="M801" s="156"/>
      <c r="N801" s="6"/>
      <c r="O801" s="6"/>
      <c r="P801" s="4"/>
      <c r="Q801" s="6"/>
      <c r="R801" s="6"/>
      <c r="S801" s="6"/>
      <c r="T801" s="6"/>
      <c r="U801" s="6"/>
    </row>
    <row r="802">
      <c r="B802" s="154"/>
      <c r="C802" s="2"/>
      <c r="D802" s="2"/>
      <c r="E802" s="154"/>
      <c r="F802" s="155"/>
      <c r="G802" s="6"/>
      <c r="H802" s="6"/>
      <c r="I802" s="6"/>
      <c r="J802" s="156"/>
      <c r="K802" s="156"/>
      <c r="L802" s="156"/>
      <c r="M802" s="156"/>
      <c r="N802" s="6"/>
      <c r="O802" s="6"/>
      <c r="P802" s="4"/>
      <c r="Q802" s="6"/>
      <c r="R802" s="6"/>
      <c r="S802" s="6"/>
      <c r="T802" s="6"/>
      <c r="U802" s="6"/>
    </row>
    <row r="803">
      <c r="B803" s="154"/>
      <c r="C803" s="2"/>
      <c r="D803" s="2"/>
      <c r="E803" s="154"/>
      <c r="F803" s="155"/>
      <c r="G803" s="6"/>
      <c r="H803" s="6"/>
      <c r="I803" s="6"/>
      <c r="J803" s="156"/>
      <c r="K803" s="156"/>
      <c r="L803" s="156"/>
      <c r="M803" s="156"/>
      <c r="N803" s="6"/>
      <c r="O803" s="6"/>
      <c r="P803" s="4"/>
      <c r="Q803" s="6"/>
      <c r="R803" s="6"/>
      <c r="S803" s="6"/>
      <c r="T803" s="6"/>
      <c r="U803" s="6"/>
    </row>
    <row r="804">
      <c r="B804" s="154"/>
      <c r="C804" s="2"/>
      <c r="D804" s="2"/>
      <c r="E804" s="154"/>
      <c r="F804" s="155"/>
      <c r="G804" s="6"/>
      <c r="H804" s="6"/>
      <c r="I804" s="6"/>
      <c r="J804" s="156"/>
      <c r="K804" s="156"/>
      <c r="L804" s="156"/>
      <c r="M804" s="156"/>
      <c r="N804" s="6"/>
      <c r="O804" s="6"/>
      <c r="P804" s="4"/>
      <c r="Q804" s="6"/>
      <c r="R804" s="6"/>
      <c r="S804" s="6"/>
      <c r="T804" s="6"/>
      <c r="U804" s="6"/>
    </row>
    <row r="805">
      <c r="B805" s="154"/>
      <c r="C805" s="2"/>
      <c r="D805" s="2"/>
      <c r="E805" s="154"/>
      <c r="F805" s="155"/>
      <c r="G805" s="6"/>
      <c r="H805" s="6"/>
      <c r="I805" s="6"/>
      <c r="J805" s="156"/>
      <c r="K805" s="156"/>
      <c r="L805" s="156"/>
      <c r="M805" s="156"/>
      <c r="N805" s="6"/>
      <c r="O805" s="6"/>
      <c r="P805" s="4"/>
      <c r="Q805" s="6"/>
      <c r="R805" s="6"/>
      <c r="S805" s="6"/>
      <c r="T805" s="6"/>
      <c r="U805" s="6"/>
    </row>
    <row r="806">
      <c r="B806" s="154"/>
      <c r="C806" s="2"/>
      <c r="D806" s="2"/>
      <c r="E806" s="154"/>
      <c r="F806" s="155"/>
      <c r="G806" s="6"/>
      <c r="H806" s="6"/>
      <c r="I806" s="6"/>
      <c r="J806" s="156"/>
      <c r="K806" s="156"/>
      <c r="L806" s="156"/>
      <c r="M806" s="156"/>
      <c r="N806" s="6"/>
      <c r="O806" s="6"/>
      <c r="P806" s="4"/>
      <c r="Q806" s="6"/>
      <c r="R806" s="6"/>
      <c r="S806" s="6"/>
      <c r="T806" s="6"/>
      <c r="U806" s="6"/>
    </row>
    <row r="807">
      <c r="B807" s="154"/>
      <c r="C807" s="2"/>
      <c r="D807" s="2"/>
      <c r="E807" s="154"/>
      <c r="F807" s="155"/>
      <c r="G807" s="6"/>
      <c r="H807" s="6"/>
      <c r="I807" s="6"/>
      <c r="J807" s="156"/>
      <c r="K807" s="156"/>
      <c r="L807" s="156"/>
      <c r="M807" s="156"/>
      <c r="N807" s="6"/>
      <c r="O807" s="6"/>
      <c r="P807" s="4"/>
      <c r="Q807" s="6"/>
      <c r="R807" s="6"/>
      <c r="S807" s="6"/>
      <c r="T807" s="6"/>
      <c r="U807" s="6"/>
    </row>
    <row r="808">
      <c r="B808" s="154"/>
      <c r="C808" s="2"/>
      <c r="D808" s="2"/>
      <c r="E808" s="154"/>
      <c r="F808" s="155"/>
      <c r="G808" s="6"/>
      <c r="H808" s="6"/>
      <c r="I808" s="6"/>
      <c r="J808" s="156"/>
      <c r="K808" s="156"/>
      <c r="L808" s="156"/>
      <c r="M808" s="156"/>
      <c r="N808" s="6"/>
      <c r="O808" s="6"/>
      <c r="P808" s="4"/>
      <c r="Q808" s="6"/>
      <c r="R808" s="6"/>
      <c r="S808" s="6"/>
      <c r="T808" s="6"/>
      <c r="U808" s="6"/>
    </row>
    <row r="809">
      <c r="B809" s="154"/>
      <c r="C809" s="2"/>
      <c r="D809" s="2"/>
      <c r="E809" s="154"/>
      <c r="F809" s="155"/>
      <c r="G809" s="6"/>
      <c r="H809" s="6"/>
      <c r="I809" s="6"/>
      <c r="J809" s="156"/>
      <c r="K809" s="156"/>
      <c r="L809" s="156"/>
      <c r="M809" s="156"/>
      <c r="N809" s="6"/>
      <c r="O809" s="6"/>
      <c r="P809" s="4"/>
      <c r="Q809" s="6"/>
      <c r="R809" s="6"/>
      <c r="S809" s="6"/>
      <c r="T809" s="6"/>
      <c r="U809" s="6"/>
    </row>
    <row r="810">
      <c r="B810" s="154"/>
      <c r="C810" s="2"/>
      <c r="D810" s="2"/>
      <c r="E810" s="154"/>
      <c r="F810" s="155"/>
      <c r="G810" s="6"/>
      <c r="H810" s="6"/>
      <c r="I810" s="6"/>
      <c r="J810" s="156"/>
      <c r="K810" s="156"/>
      <c r="L810" s="156"/>
      <c r="M810" s="156"/>
      <c r="N810" s="6"/>
      <c r="O810" s="6"/>
      <c r="P810" s="4"/>
      <c r="Q810" s="6"/>
      <c r="R810" s="6"/>
      <c r="S810" s="6"/>
      <c r="T810" s="6"/>
      <c r="U810" s="6"/>
    </row>
    <row r="811">
      <c r="B811" s="154"/>
      <c r="C811" s="2"/>
      <c r="D811" s="2"/>
      <c r="E811" s="154"/>
      <c r="F811" s="155"/>
      <c r="G811" s="6"/>
      <c r="H811" s="6"/>
      <c r="I811" s="6"/>
      <c r="J811" s="156"/>
      <c r="K811" s="156"/>
      <c r="L811" s="156"/>
      <c r="M811" s="156"/>
      <c r="N811" s="6"/>
      <c r="O811" s="6"/>
      <c r="P811" s="4"/>
      <c r="Q811" s="6"/>
      <c r="R811" s="6"/>
      <c r="S811" s="6"/>
      <c r="T811" s="6"/>
      <c r="U811" s="6"/>
    </row>
    <row r="812">
      <c r="B812" s="154"/>
      <c r="C812" s="2"/>
      <c r="D812" s="2"/>
      <c r="E812" s="154"/>
      <c r="F812" s="155"/>
      <c r="G812" s="6"/>
      <c r="H812" s="6"/>
      <c r="I812" s="6"/>
      <c r="J812" s="156"/>
      <c r="K812" s="156"/>
      <c r="L812" s="156"/>
      <c r="M812" s="156"/>
      <c r="N812" s="6"/>
      <c r="O812" s="6"/>
      <c r="P812" s="4"/>
      <c r="Q812" s="6"/>
      <c r="R812" s="6"/>
      <c r="S812" s="6"/>
      <c r="T812" s="6"/>
      <c r="U812" s="6"/>
    </row>
    <row r="813">
      <c r="B813" s="154"/>
      <c r="C813" s="2"/>
      <c r="D813" s="2"/>
      <c r="E813" s="154"/>
      <c r="F813" s="155"/>
      <c r="G813" s="6"/>
      <c r="H813" s="6"/>
      <c r="I813" s="6"/>
      <c r="J813" s="156"/>
      <c r="K813" s="156"/>
      <c r="L813" s="156"/>
      <c r="M813" s="156"/>
      <c r="N813" s="6"/>
      <c r="O813" s="6"/>
      <c r="P813" s="4"/>
      <c r="Q813" s="6"/>
      <c r="R813" s="6"/>
      <c r="S813" s="6"/>
      <c r="T813" s="6"/>
      <c r="U813" s="6"/>
    </row>
    <row r="814">
      <c r="B814" s="154"/>
      <c r="C814" s="2"/>
      <c r="D814" s="2"/>
      <c r="E814" s="154"/>
      <c r="F814" s="155"/>
      <c r="G814" s="6"/>
      <c r="H814" s="6"/>
      <c r="I814" s="6"/>
      <c r="J814" s="156"/>
      <c r="K814" s="156"/>
      <c r="L814" s="156"/>
      <c r="M814" s="156"/>
      <c r="N814" s="6"/>
      <c r="O814" s="6"/>
      <c r="P814" s="4"/>
      <c r="Q814" s="6"/>
      <c r="R814" s="6"/>
      <c r="S814" s="6"/>
      <c r="T814" s="6"/>
      <c r="U814" s="6"/>
    </row>
    <row r="815">
      <c r="B815" s="154"/>
      <c r="C815" s="2"/>
      <c r="D815" s="2"/>
      <c r="E815" s="154"/>
      <c r="F815" s="155"/>
      <c r="G815" s="6"/>
      <c r="H815" s="6"/>
      <c r="I815" s="6"/>
      <c r="J815" s="156"/>
      <c r="K815" s="156"/>
      <c r="L815" s="156"/>
      <c r="M815" s="156"/>
      <c r="N815" s="6"/>
      <c r="O815" s="6"/>
      <c r="P815" s="4"/>
      <c r="Q815" s="6"/>
      <c r="R815" s="6"/>
      <c r="S815" s="6"/>
      <c r="T815" s="6"/>
      <c r="U815" s="6"/>
    </row>
    <row r="816">
      <c r="B816" s="154"/>
      <c r="C816" s="2"/>
      <c r="D816" s="2"/>
      <c r="E816" s="154"/>
      <c r="F816" s="155"/>
      <c r="G816" s="6"/>
      <c r="H816" s="6"/>
      <c r="I816" s="6"/>
      <c r="J816" s="156"/>
      <c r="K816" s="156"/>
      <c r="L816" s="156"/>
      <c r="M816" s="156"/>
      <c r="N816" s="6"/>
      <c r="O816" s="6"/>
      <c r="P816" s="4"/>
      <c r="Q816" s="6"/>
      <c r="R816" s="6"/>
      <c r="S816" s="6"/>
      <c r="T816" s="6"/>
      <c r="U816" s="6"/>
    </row>
    <row r="817">
      <c r="B817" s="154"/>
      <c r="C817" s="2"/>
      <c r="D817" s="2"/>
      <c r="E817" s="154"/>
      <c r="F817" s="155"/>
      <c r="G817" s="6"/>
      <c r="H817" s="6"/>
      <c r="I817" s="6"/>
      <c r="J817" s="156"/>
      <c r="K817" s="156"/>
      <c r="L817" s="156"/>
      <c r="M817" s="156"/>
      <c r="N817" s="6"/>
      <c r="O817" s="6"/>
      <c r="P817" s="4"/>
      <c r="Q817" s="6"/>
      <c r="R817" s="6"/>
      <c r="S817" s="6"/>
      <c r="T817" s="6"/>
      <c r="U817" s="6"/>
    </row>
    <row r="818">
      <c r="B818" s="154"/>
      <c r="C818" s="2"/>
      <c r="D818" s="2"/>
      <c r="E818" s="154"/>
      <c r="F818" s="155"/>
      <c r="G818" s="6"/>
      <c r="H818" s="6"/>
      <c r="I818" s="6"/>
      <c r="J818" s="156"/>
      <c r="K818" s="156"/>
      <c r="L818" s="156"/>
      <c r="M818" s="156"/>
      <c r="N818" s="6"/>
      <c r="O818" s="6"/>
      <c r="P818" s="4"/>
      <c r="Q818" s="6"/>
      <c r="R818" s="6"/>
      <c r="S818" s="6"/>
      <c r="T818" s="6"/>
      <c r="U818" s="6"/>
    </row>
    <row r="819">
      <c r="B819" s="154"/>
      <c r="C819" s="2"/>
      <c r="D819" s="2"/>
      <c r="E819" s="154"/>
      <c r="F819" s="155"/>
      <c r="G819" s="6"/>
      <c r="H819" s="6"/>
      <c r="I819" s="6"/>
      <c r="J819" s="156"/>
      <c r="K819" s="156"/>
      <c r="L819" s="156"/>
      <c r="M819" s="156"/>
      <c r="N819" s="6"/>
      <c r="O819" s="6"/>
      <c r="P819" s="4"/>
      <c r="Q819" s="6"/>
      <c r="R819" s="6"/>
      <c r="S819" s="6"/>
      <c r="T819" s="6"/>
      <c r="U819" s="6"/>
    </row>
    <row r="820">
      <c r="B820" s="154"/>
      <c r="C820" s="2"/>
      <c r="D820" s="2"/>
      <c r="E820" s="154"/>
      <c r="F820" s="155"/>
      <c r="G820" s="6"/>
      <c r="H820" s="6"/>
      <c r="I820" s="6"/>
      <c r="J820" s="156"/>
      <c r="K820" s="156"/>
      <c r="L820" s="156"/>
      <c r="M820" s="156"/>
      <c r="N820" s="6"/>
      <c r="O820" s="6"/>
      <c r="P820" s="4"/>
      <c r="Q820" s="6"/>
      <c r="R820" s="6"/>
      <c r="S820" s="6"/>
      <c r="T820" s="6"/>
      <c r="U820" s="6"/>
    </row>
    <row r="821">
      <c r="B821" s="154"/>
      <c r="C821" s="2"/>
      <c r="D821" s="2"/>
      <c r="E821" s="154"/>
      <c r="F821" s="155"/>
      <c r="G821" s="6"/>
      <c r="H821" s="6"/>
      <c r="I821" s="6"/>
      <c r="J821" s="156"/>
      <c r="K821" s="156"/>
      <c r="L821" s="156"/>
      <c r="M821" s="156"/>
      <c r="N821" s="6"/>
      <c r="O821" s="6"/>
      <c r="P821" s="4"/>
      <c r="Q821" s="6"/>
      <c r="R821" s="6"/>
      <c r="S821" s="6"/>
      <c r="T821" s="6"/>
      <c r="U821" s="6"/>
    </row>
    <row r="822">
      <c r="B822" s="154"/>
      <c r="C822" s="2"/>
      <c r="D822" s="2"/>
      <c r="E822" s="154"/>
      <c r="F822" s="155"/>
      <c r="G822" s="6"/>
      <c r="H822" s="6"/>
      <c r="I822" s="6"/>
      <c r="J822" s="156"/>
      <c r="K822" s="156"/>
      <c r="L822" s="156"/>
      <c r="M822" s="156"/>
      <c r="N822" s="6"/>
      <c r="O822" s="6"/>
      <c r="P822" s="4"/>
      <c r="Q822" s="6"/>
      <c r="R822" s="6"/>
      <c r="S822" s="6"/>
      <c r="T822" s="6"/>
      <c r="U822" s="6"/>
    </row>
    <row r="823">
      <c r="B823" s="154"/>
      <c r="C823" s="2"/>
      <c r="D823" s="2"/>
      <c r="E823" s="154"/>
      <c r="F823" s="155"/>
      <c r="G823" s="6"/>
      <c r="H823" s="6"/>
      <c r="I823" s="6"/>
      <c r="J823" s="156"/>
      <c r="K823" s="156"/>
      <c r="L823" s="156"/>
      <c r="M823" s="156"/>
      <c r="N823" s="6"/>
      <c r="O823" s="6"/>
      <c r="P823" s="4"/>
      <c r="Q823" s="6"/>
      <c r="R823" s="6"/>
      <c r="S823" s="6"/>
      <c r="T823" s="6"/>
      <c r="U823" s="6"/>
    </row>
    <row r="824">
      <c r="B824" s="154"/>
      <c r="C824" s="2"/>
      <c r="D824" s="2"/>
      <c r="E824" s="154"/>
      <c r="F824" s="155"/>
      <c r="G824" s="6"/>
      <c r="H824" s="6"/>
      <c r="I824" s="6"/>
      <c r="J824" s="156"/>
      <c r="K824" s="156"/>
      <c r="L824" s="156"/>
      <c r="M824" s="156"/>
      <c r="N824" s="6"/>
      <c r="O824" s="6"/>
      <c r="P824" s="4"/>
      <c r="Q824" s="6"/>
      <c r="R824" s="6"/>
      <c r="S824" s="6"/>
      <c r="T824" s="6"/>
      <c r="U824" s="6"/>
    </row>
    <row r="825">
      <c r="B825" s="154"/>
      <c r="C825" s="2"/>
      <c r="D825" s="2"/>
      <c r="E825" s="154"/>
      <c r="F825" s="155"/>
      <c r="G825" s="6"/>
      <c r="H825" s="6"/>
      <c r="I825" s="6"/>
      <c r="J825" s="156"/>
      <c r="K825" s="156"/>
      <c r="L825" s="156"/>
      <c r="M825" s="156"/>
      <c r="N825" s="6"/>
      <c r="O825" s="6"/>
      <c r="P825" s="4"/>
      <c r="Q825" s="6"/>
      <c r="R825" s="6"/>
      <c r="S825" s="6"/>
      <c r="T825" s="6"/>
      <c r="U825" s="6"/>
    </row>
    <row r="826">
      <c r="B826" s="154"/>
      <c r="C826" s="2"/>
      <c r="D826" s="2"/>
      <c r="E826" s="154"/>
      <c r="F826" s="155"/>
      <c r="G826" s="6"/>
      <c r="H826" s="6"/>
      <c r="I826" s="6"/>
      <c r="J826" s="156"/>
      <c r="K826" s="156"/>
      <c r="L826" s="156"/>
      <c r="M826" s="156"/>
      <c r="N826" s="6"/>
      <c r="O826" s="6"/>
      <c r="P826" s="4"/>
      <c r="Q826" s="6"/>
      <c r="R826" s="6"/>
      <c r="S826" s="6"/>
      <c r="T826" s="6"/>
      <c r="U826" s="6"/>
    </row>
    <row r="827">
      <c r="B827" s="154"/>
      <c r="C827" s="2"/>
      <c r="D827" s="2"/>
      <c r="E827" s="154"/>
      <c r="F827" s="155"/>
      <c r="G827" s="6"/>
      <c r="H827" s="6"/>
      <c r="I827" s="6"/>
      <c r="J827" s="156"/>
      <c r="K827" s="156"/>
      <c r="L827" s="156"/>
      <c r="M827" s="156"/>
      <c r="N827" s="6"/>
      <c r="O827" s="6"/>
      <c r="P827" s="4"/>
      <c r="Q827" s="6"/>
      <c r="R827" s="6"/>
      <c r="S827" s="6"/>
      <c r="T827" s="6"/>
      <c r="U827" s="6"/>
    </row>
    <row r="828">
      <c r="B828" s="154"/>
      <c r="C828" s="2"/>
      <c r="D828" s="2"/>
      <c r="E828" s="154"/>
      <c r="F828" s="155"/>
      <c r="G828" s="6"/>
      <c r="H828" s="6"/>
      <c r="I828" s="6"/>
      <c r="J828" s="156"/>
      <c r="K828" s="156"/>
      <c r="L828" s="156"/>
      <c r="M828" s="156"/>
      <c r="N828" s="6"/>
      <c r="O828" s="6"/>
      <c r="P828" s="4"/>
      <c r="Q828" s="6"/>
      <c r="R828" s="6"/>
      <c r="S828" s="6"/>
      <c r="T828" s="6"/>
      <c r="U828" s="6"/>
    </row>
    <row r="829">
      <c r="B829" s="154"/>
      <c r="C829" s="2"/>
      <c r="D829" s="2"/>
      <c r="E829" s="154"/>
      <c r="F829" s="155"/>
      <c r="G829" s="6"/>
      <c r="H829" s="6"/>
      <c r="I829" s="6"/>
      <c r="J829" s="156"/>
      <c r="K829" s="156"/>
      <c r="L829" s="156"/>
      <c r="M829" s="156"/>
      <c r="N829" s="6"/>
      <c r="O829" s="6"/>
      <c r="P829" s="4"/>
      <c r="Q829" s="6"/>
      <c r="R829" s="6"/>
      <c r="S829" s="6"/>
      <c r="T829" s="6"/>
      <c r="U829" s="6"/>
    </row>
    <row r="830">
      <c r="B830" s="154"/>
      <c r="C830" s="2"/>
      <c r="D830" s="2"/>
      <c r="E830" s="154"/>
      <c r="F830" s="155"/>
      <c r="G830" s="6"/>
      <c r="H830" s="6"/>
      <c r="I830" s="6"/>
      <c r="J830" s="156"/>
      <c r="K830" s="156"/>
      <c r="L830" s="156"/>
      <c r="M830" s="156"/>
      <c r="N830" s="6"/>
      <c r="O830" s="6"/>
      <c r="P830" s="4"/>
      <c r="Q830" s="6"/>
      <c r="R830" s="6"/>
      <c r="S830" s="6"/>
      <c r="T830" s="6"/>
      <c r="U830" s="6"/>
    </row>
    <row r="831">
      <c r="B831" s="154"/>
      <c r="C831" s="2"/>
      <c r="D831" s="2"/>
      <c r="E831" s="154"/>
      <c r="F831" s="155"/>
      <c r="G831" s="6"/>
      <c r="H831" s="6"/>
      <c r="I831" s="6"/>
      <c r="J831" s="156"/>
      <c r="K831" s="156"/>
      <c r="L831" s="156"/>
      <c r="M831" s="156"/>
      <c r="N831" s="6"/>
      <c r="O831" s="6"/>
      <c r="P831" s="4"/>
      <c r="Q831" s="6"/>
      <c r="R831" s="6"/>
      <c r="S831" s="6"/>
      <c r="T831" s="6"/>
      <c r="U831" s="6"/>
    </row>
    <row r="832">
      <c r="B832" s="154"/>
      <c r="C832" s="2"/>
      <c r="D832" s="2"/>
      <c r="E832" s="154"/>
      <c r="F832" s="155"/>
      <c r="G832" s="6"/>
      <c r="H832" s="6"/>
      <c r="I832" s="6"/>
      <c r="J832" s="156"/>
      <c r="K832" s="156"/>
      <c r="L832" s="156"/>
      <c r="M832" s="156"/>
      <c r="N832" s="6"/>
      <c r="O832" s="6"/>
      <c r="P832" s="4"/>
      <c r="Q832" s="6"/>
      <c r="R832" s="6"/>
      <c r="S832" s="6"/>
      <c r="T832" s="6"/>
      <c r="U832" s="6"/>
    </row>
    <row r="833">
      <c r="B833" s="154"/>
      <c r="C833" s="2"/>
      <c r="D833" s="2"/>
      <c r="E833" s="154"/>
      <c r="F833" s="155"/>
      <c r="G833" s="6"/>
      <c r="H833" s="6"/>
      <c r="I833" s="6"/>
      <c r="J833" s="156"/>
      <c r="K833" s="156"/>
      <c r="L833" s="156"/>
      <c r="M833" s="156"/>
      <c r="N833" s="6"/>
      <c r="O833" s="6"/>
      <c r="P833" s="4"/>
      <c r="Q833" s="6"/>
      <c r="R833" s="6"/>
      <c r="S833" s="6"/>
      <c r="T833" s="6"/>
      <c r="U833" s="6"/>
    </row>
    <row r="834">
      <c r="B834" s="154"/>
      <c r="C834" s="2"/>
      <c r="D834" s="2"/>
      <c r="E834" s="154"/>
      <c r="F834" s="155"/>
      <c r="G834" s="6"/>
      <c r="H834" s="6"/>
      <c r="I834" s="6"/>
      <c r="J834" s="156"/>
      <c r="K834" s="156"/>
      <c r="L834" s="156"/>
      <c r="M834" s="156"/>
      <c r="N834" s="6"/>
      <c r="O834" s="6"/>
      <c r="P834" s="4"/>
      <c r="Q834" s="6"/>
      <c r="R834" s="6"/>
      <c r="S834" s="6"/>
      <c r="T834" s="6"/>
      <c r="U834" s="6"/>
    </row>
    <row r="835">
      <c r="B835" s="154"/>
      <c r="C835" s="2"/>
      <c r="D835" s="2"/>
      <c r="E835" s="154"/>
      <c r="F835" s="155"/>
      <c r="G835" s="6"/>
      <c r="H835" s="6"/>
      <c r="I835" s="6"/>
      <c r="J835" s="156"/>
      <c r="K835" s="156"/>
      <c r="L835" s="156"/>
      <c r="M835" s="156"/>
      <c r="N835" s="6"/>
      <c r="O835" s="6"/>
      <c r="P835" s="4"/>
      <c r="Q835" s="6"/>
      <c r="R835" s="6"/>
      <c r="S835" s="6"/>
      <c r="T835" s="6"/>
      <c r="U835" s="6"/>
    </row>
    <row r="836">
      <c r="B836" s="154"/>
      <c r="C836" s="2"/>
      <c r="D836" s="2"/>
      <c r="E836" s="154"/>
      <c r="F836" s="155"/>
      <c r="G836" s="6"/>
      <c r="H836" s="6"/>
      <c r="I836" s="6"/>
      <c r="J836" s="156"/>
      <c r="K836" s="156"/>
      <c r="L836" s="156"/>
      <c r="M836" s="156"/>
      <c r="N836" s="6"/>
      <c r="O836" s="6"/>
      <c r="P836" s="4"/>
      <c r="Q836" s="6"/>
      <c r="R836" s="6"/>
      <c r="S836" s="6"/>
      <c r="T836" s="6"/>
      <c r="U836" s="6"/>
    </row>
    <row r="837">
      <c r="B837" s="154"/>
      <c r="C837" s="2"/>
      <c r="D837" s="2"/>
      <c r="E837" s="154"/>
      <c r="F837" s="155"/>
      <c r="G837" s="6"/>
      <c r="H837" s="6"/>
      <c r="I837" s="6"/>
      <c r="J837" s="156"/>
      <c r="K837" s="156"/>
      <c r="L837" s="156"/>
      <c r="M837" s="156"/>
      <c r="N837" s="6"/>
      <c r="O837" s="6"/>
      <c r="P837" s="4"/>
      <c r="Q837" s="6"/>
      <c r="R837" s="6"/>
      <c r="S837" s="6"/>
      <c r="T837" s="6"/>
      <c r="U837" s="6"/>
    </row>
    <row r="838">
      <c r="B838" s="154"/>
      <c r="C838" s="2"/>
      <c r="D838" s="2"/>
      <c r="E838" s="154"/>
      <c r="F838" s="155"/>
      <c r="G838" s="6"/>
      <c r="H838" s="6"/>
      <c r="I838" s="6"/>
      <c r="J838" s="156"/>
      <c r="K838" s="156"/>
      <c r="L838" s="156"/>
      <c r="M838" s="156"/>
      <c r="N838" s="6"/>
      <c r="O838" s="6"/>
      <c r="P838" s="4"/>
      <c r="Q838" s="6"/>
      <c r="R838" s="6"/>
      <c r="S838" s="6"/>
      <c r="T838" s="6"/>
      <c r="U838" s="6"/>
    </row>
    <row r="839">
      <c r="B839" s="154"/>
      <c r="C839" s="2"/>
      <c r="D839" s="2"/>
      <c r="E839" s="154"/>
      <c r="F839" s="155"/>
      <c r="G839" s="6"/>
      <c r="H839" s="6"/>
      <c r="I839" s="6"/>
      <c r="J839" s="156"/>
      <c r="K839" s="156"/>
      <c r="L839" s="156"/>
      <c r="M839" s="156"/>
      <c r="N839" s="6"/>
      <c r="O839" s="6"/>
      <c r="P839" s="4"/>
      <c r="Q839" s="6"/>
      <c r="R839" s="6"/>
      <c r="S839" s="6"/>
      <c r="T839" s="6"/>
      <c r="U839" s="6"/>
    </row>
    <row r="840">
      <c r="B840" s="154"/>
      <c r="C840" s="2"/>
      <c r="D840" s="2"/>
      <c r="E840" s="154"/>
      <c r="F840" s="155"/>
      <c r="G840" s="6"/>
      <c r="H840" s="6"/>
      <c r="I840" s="6"/>
      <c r="J840" s="156"/>
      <c r="K840" s="156"/>
      <c r="L840" s="156"/>
      <c r="M840" s="156"/>
      <c r="N840" s="6"/>
      <c r="O840" s="6"/>
      <c r="P840" s="4"/>
      <c r="Q840" s="6"/>
      <c r="R840" s="6"/>
      <c r="S840" s="6"/>
      <c r="T840" s="6"/>
      <c r="U840" s="6"/>
    </row>
    <row r="841">
      <c r="B841" s="154"/>
      <c r="C841" s="2"/>
      <c r="D841" s="2"/>
      <c r="E841" s="154"/>
      <c r="F841" s="155"/>
      <c r="G841" s="6"/>
      <c r="H841" s="6"/>
      <c r="I841" s="6"/>
      <c r="J841" s="156"/>
      <c r="K841" s="156"/>
      <c r="L841" s="156"/>
      <c r="M841" s="156"/>
      <c r="N841" s="6"/>
      <c r="O841" s="6"/>
      <c r="P841" s="4"/>
      <c r="Q841" s="6"/>
      <c r="R841" s="6"/>
      <c r="S841" s="6"/>
      <c r="T841" s="6"/>
      <c r="U841" s="6"/>
    </row>
    <row r="842">
      <c r="B842" s="154"/>
      <c r="C842" s="2"/>
      <c r="D842" s="2"/>
      <c r="E842" s="154"/>
      <c r="F842" s="155"/>
      <c r="G842" s="6"/>
      <c r="H842" s="6"/>
      <c r="I842" s="6"/>
      <c r="J842" s="156"/>
      <c r="K842" s="156"/>
      <c r="L842" s="156"/>
      <c r="M842" s="156"/>
      <c r="N842" s="6"/>
      <c r="O842" s="6"/>
      <c r="P842" s="4"/>
      <c r="Q842" s="6"/>
      <c r="R842" s="6"/>
      <c r="S842" s="6"/>
      <c r="T842" s="6"/>
      <c r="U842" s="6"/>
    </row>
    <row r="843">
      <c r="B843" s="154"/>
      <c r="C843" s="2"/>
      <c r="D843" s="2"/>
      <c r="E843" s="154"/>
      <c r="F843" s="155"/>
      <c r="G843" s="6"/>
      <c r="H843" s="6"/>
      <c r="I843" s="6"/>
      <c r="J843" s="156"/>
      <c r="K843" s="156"/>
      <c r="L843" s="156"/>
      <c r="M843" s="156"/>
      <c r="N843" s="6"/>
      <c r="O843" s="6"/>
      <c r="P843" s="4"/>
      <c r="Q843" s="6"/>
      <c r="R843" s="6"/>
      <c r="S843" s="6"/>
      <c r="T843" s="6"/>
      <c r="U843" s="6"/>
    </row>
    <row r="844">
      <c r="B844" s="154"/>
      <c r="C844" s="2"/>
      <c r="D844" s="2"/>
      <c r="E844" s="154"/>
      <c r="F844" s="155"/>
      <c r="G844" s="6"/>
      <c r="H844" s="6"/>
      <c r="I844" s="6"/>
      <c r="J844" s="156"/>
      <c r="K844" s="156"/>
      <c r="L844" s="156"/>
      <c r="M844" s="156"/>
      <c r="N844" s="6"/>
      <c r="O844" s="6"/>
      <c r="P844" s="4"/>
      <c r="Q844" s="6"/>
      <c r="R844" s="6"/>
      <c r="S844" s="6"/>
      <c r="T844" s="6"/>
      <c r="U844" s="6"/>
    </row>
    <row r="845">
      <c r="B845" s="154"/>
      <c r="C845" s="2"/>
      <c r="D845" s="2"/>
      <c r="E845" s="154"/>
      <c r="F845" s="155"/>
      <c r="G845" s="6"/>
      <c r="H845" s="6"/>
      <c r="I845" s="6"/>
      <c r="J845" s="156"/>
      <c r="K845" s="156"/>
      <c r="L845" s="156"/>
      <c r="M845" s="156"/>
      <c r="N845" s="6"/>
      <c r="O845" s="6"/>
      <c r="P845" s="4"/>
      <c r="Q845" s="6"/>
      <c r="R845" s="6"/>
      <c r="S845" s="6"/>
      <c r="T845" s="6"/>
      <c r="U845" s="6"/>
    </row>
    <row r="846">
      <c r="B846" s="154"/>
      <c r="C846" s="2"/>
      <c r="D846" s="2"/>
      <c r="E846" s="154"/>
      <c r="F846" s="155"/>
      <c r="G846" s="6"/>
      <c r="H846" s="6"/>
      <c r="I846" s="6"/>
      <c r="J846" s="156"/>
      <c r="K846" s="156"/>
      <c r="L846" s="156"/>
      <c r="M846" s="156"/>
      <c r="N846" s="6"/>
      <c r="O846" s="6"/>
      <c r="P846" s="4"/>
      <c r="Q846" s="6"/>
      <c r="R846" s="6"/>
      <c r="S846" s="6"/>
      <c r="T846" s="6"/>
      <c r="U846" s="6"/>
    </row>
    <row r="847">
      <c r="B847" s="154"/>
      <c r="C847" s="2"/>
      <c r="D847" s="2"/>
      <c r="E847" s="154"/>
      <c r="F847" s="155"/>
      <c r="G847" s="6"/>
      <c r="H847" s="6"/>
      <c r="I847" s="6"/>
      <c r="J847" s="156"/>
      <c r="K847" s="156"/>
      <c r="L847" s="156"/>
      <c r="M847" s="156"/>
      <c r="N847" s="6"/>
      <c r="O847" s="6"/>
      <c r="P847" s="4"/>
      <c r="Q847" s="6"/>
      <c r="R847" s="6"/>
      <c r="S847" s="6"/>
      <c r="T847" s="6"/>
      <c r="U847" s="6"/>
    </row>
    <row r="848">
      <c r="B848" s="154"/>
      <c r="C848" s="2"/>
      <c r="D848" s="2"/>
      <c r="E848" s="154"/>
      <c r="F848" s="155"/>
      <c r="G848" s="6"/>
      <c r="H848" s="6"/>
      <c r="I848" s="6"/>
      <c r="J848" s="156"/>
      <c r="K848" s="156"/>
      <c r="L848" s="156"/>
      <c r="M848" s="156"/>
      <c r="N848" s="6"/>
      <c r="O848" s="6"/>
      <c r="P848" s="4"/>
      <c r="Q848" s="6"/>
      <c r="R848" s="6"/>
      <c r="S848" s="6"/>
      <c r="T848" s="6"/>
      <c r="U848" s="6"/>
    </row>
    <row r="849">
      <c r="B849" s="154"/>
      <c r="C849" s="2"/>
      <c r="D849" s="2"/>
      <c r="E849" s="154"/>
      <c r="F849" s="155"/>
      <c r="G849" s="6"/>
      <c r="H849" s="6"/>
      <c r="I849" s="6"/>
      <c r="J849" s="156"/>
      <c r="K849" s="156"/>
      <c r="L849" s="156"/>
      <c r="M849" s="156"/>
      <c r="N849" s="6"/>
      <c r="O849" s="6"/>
      <c r="P849" s="4"/>
      <c r="Q849" s="6"/>
      <c r="R849" s="6"/>
      <c r="S849" s="6"/>
      <c r="T849" s="6"/>
      <c r="U849" s="6"/>
    </row>
    <row r="850">
      <c r="B850" s="154"/>
      <c r="C850" s="2"/>
      <c r="D850" s="2"/>
      <c r="E850" s="154"/>
      <c r="F850" s="155"/>
      <c r="G850" s="6"/>
      <c r="H850" s="6"/>
      <c r="I850" s="6"/>
      <c r="J850" s="156"/>
      <c r="K850" s="156"/>
      <c r="L850" s="156"/>
      <c r="M850" s="156"/>
      <c r="N850" s="6"/>
      <c r="O850" s="6"/>
      <c r="P850" s="4"/>
      <c r="Q850" s="6"/>
      <c r="R850" s="6"/>
      <c r="S850" s="6"/>
      <c r="T850" s="6"/>
      <c r="U850" s="6"/>
    </row>
    <row r="851">
      <c r="B851" s="154"/>
      <c r="C851" s="2"/>
      <c r="D851" s="2"/>
      <c r="E851" s="154"/>
      <c r="F851" s="155"/>
      <c r="G851" s="6"/>
      <c r="H851" s="6"/>
      <c r="I851" s="6"/>
      <c r="J851" s="156"/>
      <c r="K851" s="156"/>
      <c r="L851" s="156"/>
      <c r="M851" s="156"/>
      <c r="N851" s="6"/>
      <c r="O851" s="6"/>
      <c r="P851" s="4"/>
      <c r="Q851" s="6"/>
      <c r="R851" s="6"/>
      <c r="S851" s="6"/>
      <c r="T851" s="6"/>
      <c r="U851" s="6"/>
    </row>
    <row r="852">
      <c r="B852" s="154"/>
      <c r="C852" s="2"/>
      <c r="D852" s="2"/>
      <c r="E852" s="154"/>
      <c r="F852" s="155"/>
      <c r="G852" s="6"/>
      <c r="H852" s="6"/>
      <c r="I852" s="6"/>
      <c r="J852" s="156"/>
      <c r="K852" s="156"/>
      <c r="L852" s="156"/>
      <c r="M852" s="156"/>
      <c r="N852" s="6"/>
      <c r="O852" s="6"/>
      <c r="P852" s="4"/>
      <c r="Q852" s="6"/>
      <c r="R852" s="6"/>
      <c r="S852" s="6"/>
      <c r="T852" s="6"/>
      <c r="U852" s="6"/>
    </row>
    <row r="853">
      <c r="B853" s="154"/>
      <c r="C853" s="2"/>
      <c r="D853" s="2"/>
      <c r="E853" s="154"/>
      <c r="F853" s="155"/>
      <c r="G853" s="6"/>
      <c r="H853" s="6"/>
      <c r="I853" s="6"/>
      <c r="J853" s="156"/>
      <c r="K853" s="156"/>
      <c r="L853" s="156"/>
      <c r="M853" s="156"/>
      <c r="N853" s="6"/>
      <c r="O853" s="6"/>
      <c r="P853" s="4"/>
      <c r="Q853" s="6"/>
      <c r="R853" s="6"/>
      <c r="S853" s="6"/>
      <c r="T853" s="6"/>
      <c r="U853" s="6"/>
    </row>
    <row r="854">
      <c r="B854" s="154"/>
      <c r="C854" s="2"/>
      <c r="D854" s="2"/>
      <c r="E854" s="154"/>
      <c r="F854" s="155"/>
      <c r="G854" s="6"/>
      <c r="H854" s="6"/>
      <c r="I854" s="6"/>
      <c r="J854" s="156"/>
      <c r="K854" s="156"/>
      <c r="L854" s="156"/>
      <c r="M854" s="156"/>
      <c r="N854" s="6"/>
      <c r="O854" s="6"/>
      <c r="P854" s="4"/>
      <c r="Q854" s="6"/>
      <c r="R854" s="6"/>
      <c r="S854" s="6"/>
      <c r="T854" s="6"/>
      <c r="U854" s="6"/>
    </row>
    <row r="855">
      <c r="B855" s="154"/>
      <c r="C855" s="2"/>
      <c r="D855" s="2"/>
      <c r="E855" s="154"/>
      <c r="F855" s="155"/>
      <c r="G855" s="6"/>
      <c r="H855" s="6"/>
      <c r="I855" s="6"/>
      <c r="J855" s="156"/>
      <c r="K855" s="156"/>
      <c r="L855" s="156"/>
      <c r="M855" s="156"/>
      <c r="N855" s="6"/>
      <c r="O855" s="6"/>
      <c r="P855" s="4"/>
      <c r="Q855" s="6"/>
      <c r="R855" s="6"/>
      <c r="S855" s="6"/>
      <c r="T855" s="6"/>
      <c r="U855" s="6"/>
    </row>
    <row r="856">
      <c r="B856" s="154"/>
      <c r="C856" s="2"/>
      <c r="D856" s="2"/>
      <c r="E856" s="154"/>
      <c r="F856" s="155"/>
      <c r="G856" s="6"/>
      <c r="H856" s="6"/>
      <c r="I856" s="6"/>
      <c r="J856" s="156"/>
      <c r="K856" s="156"/>
      <c r="L856" s="156"/>
      <c r="M856" s="156"/>
      <c r="N856" s="6"/>
      <c r="O856" s="6"/>
      <c r="P856" s="4"/>
      <c r="Q856" s="6"/>
      <c r="R856" s="6"/>
      <c r="S856" s="6"/>
      <c r="T856" s="6"/>
      <c r="U856" s="6"/>
    </row>
    <row r="857">
      <c r="B857" s="154"/>
      <c r="C857" s="2"/>
      <c r="D857" s="2"/>
      <c r="E857" s="154"/>
      <c r="F857" s="155"/>
      <c r="G857" s="6"/>
      <c r="H857" s="6"/>
      <c r="I857" s="6"/>
      <c r="J857" s="156"/>
      <c r="K857" s="156"/>
      <c r="L857" s="156"/>
      <c r="M857" s="156"/>
      <c r="N857" s="6"/>
      <c r="O857" s="6"/>
      <c r="P857" s="4"/>
      <c r="Q857" s="6"/>
      <c r="R857" s="6"/>
      <c r="S857" s="6"/>
      <c r="T857" s="6"/>
      <c r="U857" s="6"/>
    </row>
    <row r="858">
      <c r="B858" s="154"/>
      <c r="C858" s="2"/>
      <c r="D858" s="2"/>
      <c r="E858" s="154"/>
      <c r="F858" s="155"/>
      <c r="G858" s="6"/>
      <c r="H858" s="6"/>
      <c r="I858" s="6"/>
      <c r="J858" s="156"/>
      <c r="K858" s="156"/>
      <c r="L858" s="156"/>
      <c r="M858" s="156"/>
      <c r="N858" s="6"/>
      <c r="O858" s="6"/>
      <c r="P858" s="4"/>
      <c r="Q858" s="6"/>
      <c r="R858" s="6"/>
      <c r="S858" s="6"/>
      <c r="T858" s="6"/>
      <c r="U858" s="6"/>
    </row>
    <row r="859">
      <c r="B859" s="154"/>
      <c r="C859" s="2"/>
      <c r="D859" s="2"/>
      <c r="E859" s="154"/>
      <c r="F859" s="155"/>
      <c r="G859" s="6"/>
      <c r="H859" s="6"/>
      <c r="I859" s="6"/>
      <c r="J859" s="156"/>
      <c r="K859" s="156"/>
      <c r="L859" s="156"/>
      <c r="M859" s="156"/>
      <c r="N859" s="6"/>
      <c r="O859" s="6"/>
      <c r="P859" s="4"/>
      <c r="Q859" s="6"/>
      <c r="R859" s="6"/>
      <c r="S859" s="6"/>
      <c r="T859" s="6"/>
      <c r="U859" s="6"/>
    </row>
    <row r="860">
      <c r="B860" s="154"/>
      <c r="C860" s="2"/>
      <c r="D860" s="2"/>
      <c r="E860" s="154"/>
      <c r="F860" s="155"/>
      <c r="G860" s="6"/>
      <c r="H860" s="6"/>
      <c r="I860" s="6"/>
      <c r="J860" s="156"/>
      <c r="K860" s="156"/>
      <c r="L860" s="156"/>
      <c r="M860" s="156"/>
      <c r="N860" s="6"/>
      <c r="O860" s="6"/>
      <c r="P860" s="4"/>
      <c r="Q860" s="6"/>
      <c r="R860" s="6"/>
      <c r="S860" s="6"/>
      <c r="T860" s="6"/>
      <c r="U860" s="6"/>
    </row>
    <row r="861">
      <c r="B861" s="154"/>
      <c r="C861" s="2"/>
      <c r="D861" s="2"/>
      <c r="E861" s="154"/>
      <c r="F861" s="155"/>
      <c r="G861" s="6"/>
      <c r="H861" s="6"/>
      <c r="I861" s="6"/>
      <c r="J861" s="156"/>
      <c r="K861" s="156"/>
      <c r="L861" s="156"/>
      <c r="M861" s="156"/>
      <c r="N861" s="6"/>
      <c r="O861" s="6"/>
      <c r="P861" s="4"/>
      <c r="Q861" s="6"/>
      <c r="R861" s="6"/>
      <c r="S861" s="6"/>
      <c r="T861" s="6"/>
      <c r="U861" s="6"/>
    </row>
    <row r="862">
      <c r="B862" s="154"/>
      <c r="C862" s="2"/>
      <c r="D862" s="2"/>
      <c r="E862" s="154"/>
      <c r="F862" s="155"/>
      <c r="G862" s="6"/>
      <c r="H862" s="6"/>
      <c r="I862" s="6"/>
      <c r="J862" s="156"/>
      <c r="K862" s="156"/>
      <c r="L862" s="156"/>
      <c r="M862" s="156"/>
      <c r="N862" s="6"/>
      <c r="O862" s="6"/>
      <c r="P862" s="4"/>
      <c r="Q862" s="6"/>
      <c r="R862" s="6"/>
      <c r="S862" s="6"/>
      <c r="T862" s="6"/>
      <c r="U862" s="6"/>
    </row>
    <row r="863">
      <c r="B863" s="154"/>
      <c r="C863" s="2"/>
      <c r="D863" s="2"/>
      <c r="E863" s="154"/>
      <c r="F863" s="155"/>
      <c r="G863" s="6"/>
      <c r="H863" s="6"/>
      <c r="I863" s="6"/>
      <c r="J863" s="156"/>
      <c r="K863" s="156"/>
      <c r="L863" s="156"/>
      <c r="M863" s="156"/>
      <c r="N863" s="6"/>
      <c r="O863" s="6"/>
      <c r="P863" s="4"/>
      <c r="Q863" s="6"/>
      <c r="R863" s="6"/>
      <c r="S863" s="6"/>
      <c r="T863" s="6"/>
      <c r="U863" s="6"/>
    </row>
    <row r="864">
      <c r="B864" s="154"/>
      <c r="C864" s="2"/>
      <c r="D864" s="2"/>
      <c r="E864" s="154"/>
      <c r="F864" s="155"/>
      <c r="G864" s="6"/>
      <c r="H864" s="6"/>
      <c r="I864" s="6"/>
      <c r="J864" s="156"/>
      <c r="K864" s="156"/>
      <c r="L864" s="156"/>
      <c r="M864" s="156"/>
      <c r="N864" s="6"/>
      <c r="O864" s="6"/>
      <c r="P864" s="4"/>
      <c r="Q864" s="6"/>
      <c r="R864" s="6"/>
      <c r="S864" s="6"/>
      <c r="T864" s="6"/>
      <c r="U864" s="6"/>
    </row>
    <row r="865">
      <c r="B865" s="154"/>
      <c r="C865" s="2"/>
      <c r="D865" s="2"/>
      <c r="E865" s="154"/>
      <c r="F865" s="155"/>
      <c r="G865" s="6"/>
      <c r="H865" s="6"/>
      <c r="I865" s="6"/>
      <c r="J865" s="156"/>
      <c r="K865" s="156"/>
      <c r="L865" s="156"/>
      <c r="M865" s="156"/>
      <c r="N865" s="6"/>
      <c r="O865" s="6"/>
      <c r="P865" s="4"/>
      <c r="Q865" s="6"/>
      <c r="R865" s="6"/>
      <c r="S865" s="6"/>
      <c r="T865" s="6"/>
      <c r="U865" s="6"/>
    </row>
    <row r="866">
      <c r="B866" s="154"/>
      <c r="C866" s="2"/>
      <c r="D866" s="2"/>
      <c r="E866" s="154"/>
      <c r="F866" s="155"/>
      <c r="G866" s="6"/>
      <c r="H866" s="6"/>
      <c r="I866" s="6"/>
      <c r="J866" s="156"/>
      <c r="K866" s="156"/>
      <c r="L866" s="156"/>
      <c r="M866" s="156"/>
      <c r="N866" s="6"/>
      <c r="O866" s="6"/>
      <c r="P866" s="4"/>
      <c r="Q866" s="6"/>
      <c r="R866" s="6"/>
      <c r="S866" s="6"/>
      <c r="T866" s="6"/>
      <c r="U866" s="6"/>
    </row>
    <row r="867">
      <c r="B867" s="154"/>
      <c r="C867" s="2"/>
      <c r="D867" s="2"/>
      <c r="E867" s="154"/>
      <c r="F867" s="155"/>
      <c r="G867" s="6"/>
      <c r="H867" s="6"/>
      <c r="I867" s="6"/>
      <c r="J867" s="156"/>
      <c r="K867" s="156"/>
      <c r="L867" s="156"/>
      <c r="M867" s="156"/>
      <c r="N867" s="6"/>
      <c r="O867" s="6"/>
      <c r="P867" s="4"/>
      <c r="Q867" s="6"/>
      <c r="R867" s="6"/>
      <c r="S867" s="6"/>
      <c r="T867" s="6"/>
      <c r="U867" s="6"/>
    </row>
    <row r="868">
      <c r="B868" s="154"/>
      <c r="C868" s="2"/>
      <c r="D868" s="2"/>
      <c r="E868" s="154"/>
      <c r="F868" s="155"/>
      <c r="G868" s="6"/>
      <c r="H868" s="6"/>
      <c r="I868" s="6"/>
      <c r="J868" s="156"/>
      <c r="K868" s="156"/>
      <c r="L868" s="156"/>
      <c r="M868" s="156"/>
      <c r="N868" s="6"/>
      <c r="O868" s="6"/>
      <c r="P868" s="4"/>
      <c r="Q868" s="6"/>
      <c r="R868" s="6"/>
      <c r="S868" s="6"/>
      <c r="T868" s="6"/>
      <c r="U868" s="6"/>
    </row>
    <row r="869">
      <c r="B869" s="154"/>
      <c r="C869" s="2"/>
      <c r="D869" s="2"/>
      <c r="E869" s="154"/>
      <c r="F869" s="155"/>
      <c r="G869" s="6"/>
      <c r="H869" s="6"/>
      <c r="I869" s="6"/>
      <c r="J869" s="156"/>
      <c r="K869" s="156"/>
      <c r="L869" s="156"/>
      <c r="M869" s="156"/>
      <c r="N869" s="6"/>
      <c r="O869" s="6"/>
      <c r="P869" s="4"/>
      <c r="Q869" s="6"/>
      <c r="R869" s="6"/>
      <c r="S869" s="6"/>
      <c r="T869" s="6"/>
      <c r="U869" s="6"/>
    </row>
    <row r="870">
      <c r="B870" s="154"/>
      <c r="C870" s="2"/>
      <c r="D870" s="2"/>
      <c r="E870" s="154"/>
      <c r="F870" s="155"/>
      <c r="G870" s="6"/>
      <c r="H870" s="6"/>
      <c r="I870" s="6"/>
      <c r="J870" s="156"/>
      <c r="K870" s="156"/>
      <c r="L870" s="156"/>
      <c r="M870" s="156"/>
      <c r="N870" s="6"/>
      <c r="O870" s="6"/>
      <c r="P870" s="4"/>
      <c r="Q870" s="6"/>
      <c r="R870" s="6"/>
      <c r="S870" s="6"/>
      <c r="T870" s="6"/>
      <c r="U870" s="6"/>
    </row>
    <row r="871">
      <c r="B871" s="154"/>
      <c r="C871" s="2"/>
      <c r="D871" s="2"/>
      <c r="E871" s="154"/>
      <c r="F871" s="155"/>
      <c r="G871" s="6"/>
      <c r="H871" s="6"/>
      <c r="I871" s="6"/>
      <c r="J871" s="156"/>
      <c r="K871" s="156"/>
      <c r="L871" s="156"/>
      <c r="M871" s="156"/>
      <c r="N871" s="6"/>
      <c r="O871" s="6"/>
      <c r="P871" s="4"/>
      <c r="Q871" s="6"/>
      <c r="R871" s="6"/>
      <c r="S871" s="6"/>
      <c r="T871" s="6"/>
      <c r="U871" s="6"/>
    </row>
    <row r="872">
      <c r="B872" s="154"/>
      <c r="C872" s="2"/>
      <c r="D872" s="2"/>
      <c r="E872" s="154"/>
      <c r="F872" s="155"/>
      <c r="G872" s="6"/>
      <c r="H872" s="6"/>
      <c r="I872" s="6"/>
      <c r="J872" s="156"/>
      <c r="K872" s="156"/>
      <c r="L872" s="156"/>
      <c r="M872" s="156"/>
      <c r="N872" s="6"/>
      <c r="O872" s="6"/>
      <c r="P872" s="4"/>
      <c r="Q872" s="6"/>
      <c r="R872" s="6"/>
      <c r="S872" s="6"/>
      <c r="T872" s="6"/>
      <c r="U872" s="6"/>
    </row>
    <row r="873">
      <c r="B873" s="154"/>
      <c r="C873" s="2"/>
      <c r="D873" s="2"/>
      <c r="E873" s="154"/>
      <c r="F873" s="155"/>
      <c r="G873" s="6"/>
      <c r="H873" s="6"/>
      <c r="I873" s="6"/>
      <c r="J873" s="156"/>
      <c r="K873" s="156"/>
      <c r="L873" s="156"/>
      <c r="M873" s="156"/>
      <c r="N873" s="6"/>
      <c r="O873" s="6"/>
      <c r="P873" s="4"/>
      <c r="Q873" s="6"/>
      <c r="R873" s="6"/>
      <c r="S873" s="6"/>
      <c r="T873" s="6"/>
      <c r="U873" s="6"/>
    </row>
    <row r="874">
      <c r="B874" s="154"/>
      <c r="C874" s="2"/>
      <c r="D874" s="2"/>
      <c r="E874" s="154"/>
      <c r="F874" s="155"/>
      <c r="G874" s="6"/>
      <c r="H874" s="6"/>
      <c r="I874" s="6"/>
      <c r="J874" s="156"/>
      <c r="K874" s="156"/>
      <c r="L874" s="156"/>
      <c r="M874" s="156"/>
      <c r="N874" s="6"/>
      <c r="O874" s="6"/>
      <c r="P874" s="4"/>
      <c r="Q874" s="6"/>
      <c r="R874" s="6"/>
      <c r="S874" s="6"/>
      <c r="T874" s="6"/>
      <c r="U874" s="6"/>
    </row>
    <row r="875">
      <c r="B875" s="154"/>
      <c r="C875" s="2"/>
      <c r="D875" s="2"/>
      <c r="E875" s="154"/>
      <c r="F875" s="155"/>
      <c r="G875" s="6"/>
      <c r="H875" s="6"/>
      <c r="I875" s="6"/>
      <c r="J875" s="156"/>
      <c r="K875" s="156"/>
      <c r="L875" s="156"/>
      <c r="M875" s="156"/>
      <c r="N875" s="6"/>
      <c r="O875" s="6"/>
      <c r="P875" s="4"/>
      <c r="Q875" s="6"/>
      <c r="R875" s="6"/>
      <c r="S875" s="6"/>
      <c r="T875" s="6"/>
      <c r="U875" s="6"/>
    </row>
    <row r="876">
      <c r="B876" s="154"/>
      <c r="C876" s="2"/>
      <c r="D876" s="2"/>
      <c r="E876" s="154"/>
      <c r="F876" s="155"/>
      <c r="G876" s="6"/>
      <c r="H876" s="6"/>
      <c r="I876" s="6"/>
      <c r="J876" s="156"/>
      <c r="K876" s="156"/>
      <c r="L876" s="156"/>
      <c r="M876" s="156"/>
      <c r="N876" s="6"/>
      <c r="O876" s="6"/>
      <c r="P876" s="4"/>
      <c r="Q876" s="6"/>
      <c r="R876" s="6"/>
      <c r="S876" s="6"/>
      <c r="T876" s="6"/>
      <c r="U876" s="6"/>
    </row>
    <row r="877">
      <c r="B877" s="154"/>
      <c r="C877" s="2"/>
      <c r="D877" s="2"/>
      <c r="E877" s="154"/>
      <c r="F877" s="155"/>
      <c r="G877" s="6"/>
      <c r="H877" s="6"/>
      <c r="I877" s="6"/>
      <c r="J877" s="156"/>
      <c r="K877" s="156"/>
      <c r="L877" s="156"/>
      <c r="M877" s="156"/>
      <c r="N877" s="6"/>
      <c r="O877" s="6"/>
      <c r="P877" s="4"/>
      <c r="Q877" s="6"/>
      <c r="R877" s="6"/>
      <c r="S877" s="6"/>
      <c r="T877" s="6"/>
      <c r="U877" s="6"/>
    </row>
    <row r="878">
      <c r="B878" s="154"/>
      <c r="C878" s="2"/>
      <c r="D878" s="2"/>
      <c r="E878" s="154"/>
      <c r="F878" s="155"/>
      <c r="G878" s="6"/>
      <c r="H878" s="6"/>
      <c r="I878" s="6"/>
      <c r="J878" s="156"/>
      <c r="K878" s="156"/>
      <c r="L878" s="156"/>
      <c r="M878" s="156"/>
      <c r="N878" s="6"/>
      <c r="O878" s="6"/>
      <c r="P878" s="4"/>
      <c r="Q878" s="6"/>
      <c r="R878" s="6"/>
      <c r="S878" s="6"/>
      <c r="T878" s="6"/>
      <c r="U878" s="6"/>
    </row>
    <row r="879">
      <c r="B879" s="154"/>
      <c r="C879" s="2"/>
      <c r="D879" s="2"/>
      <c r="E879" s="154"/>
      <c r="F879" s="155"/>
      <c r="G879" s="6"/>
      <c r="H879" s="6"/>
      <c r="I879" s="6"/>
      <c r="J879" s="156"/>
      <c r="K879" s="156"/>
      <c r="L879" s="156"/>
      <c r="M879" s="156"/>
      <c r="N879" s="6"/>
      <c r="O879" s="6"/>
      <c r="P879" s="4"/>
      <c r="Q879" s="6"/>
      <c r="R879" s="6"/>
      <c r="S879" s="6"/>
      <c r="T879" s="6"/>
      <c r="U879" s="6"/>
    </row>
    <row r="880">
      <c r="B880" s="154"/>
      <c r="C880" s="2"/>
      <c r="D880" s="2"/>
      <c r="E880" s="154"/>
      <c r="F880" s="155"/>
      <c r="G880" s="6"/>
      <c r="H880" s="6"/>
      <c r="I880" s="6"/>
      <c r="J880" s="156"/>
      <c r="K880" s="156"/>
      <c r="L880" s="156"/>
      <c r="M880" s="156"/>
      <c r="N880" s="6"/>
      <c r="O880" s="6"/>
      <c r="P880" s="4"/>
      <c r="Q880" s="6"/>
      <c r="R880" s="6"/>
      <c r="S880" s="6"/>
      <c r="T880" s="6"/>
      <c r="U880" s="6"/>
    </row>
    <row r="881">
      <c r="B881" s="154"/>
      <c r="C881" s="2"/>
      <c r="D881" s="2"/>
      <c r="E881" s="154"/>
      <c r="F881" s="155"/>
      <c r="G881" s="6"/>
      <c r="H881" s="6"/>
      <c r="I881" s="6"/>
      <c r="J881" s="156"/>
      <c r="K881" s="156"/>
      <c r="L881" s="156"/>
      <c r="M881" s="156"/>
      <c r="N881" s="6"/>
      <c r="O881" s="6"/>
      <c r="P881" s="4"/>
      <c r="Q881" s="6"/>
      <c r="R881" s="6"/>
      <c r="S881" s="6"/>
      <c r="T881" s="6"/>
      <c r="U881" s="6"/>
    </row>
    <row r="882">
      <c r="B882" s="154"/>
      <c r="C882" s="2"/>
      <c r="D882" s="2"/>
      <c r="E882" s="154"/>
      <c r="F882" s="155"/>
      <c r="G882" s="6"/>
      <c r="H882" s="6"/>
      <c r="I882" s="6"/>
      <c r="J882" s="156"/>
      <c r="K882" s="156"/>
      <c r="L882" s="156"/>
      <c r="M882" s="156"/>
      <c r="N882" s="6"/>
      <c r="O882" s="6"/>
      <c r="P882" s="4"/>
      <c r="Q882" s="6"/>
      <c r="R882" s="6"/>
      <c r="S882" s="6"/>
      <c r="T882" s="6"/>
      <c r="U882" s="6"/>
    </row>
    <row r="883">
      <c r="B883" s="154"/>
      <c r="C883" s="2"/>
      <c r="D883" s="2"/>
      <c r="E883" s="154"/>
      <c r="F883" s="155"/>
      <c r="G883" s="6"/>
      <c r="H883" s="6"/>
      <c r="I883" s="6"/>
      <c r="J883" s="156"/>
      <c r="K883" s="156"/>
      <c r="L883" s="156"/>
      <c r="M883" s="156"/>
      <c r="N883" s="6"/>
      <c r="O883" s="6"/>
      <c r="P883" s="4"/>
      <c r="Q883" s="6"/>
      <c r="R883" s="6"/>
      <c r="S883" s="6"/>
      <c r="T883" s="6"/>
      <c r="U883" s="6"/>
    </row>
    <row r="884">
      <c r="B884" s="154"/>
      <c r="C884" s="2"/>
      <c r="D884" s="2"/>
      <c r="E884" s="154"/>
      <c r="F884" s="155"/>
      <c r="G884" s="6"/>
      <c r="H884" s="6"/>
      <c r="I884" s="6"/>
      <c r="J884" s="156"/>
      <c r="K884" s="156"/>
      <c r="L884" s="156"/>
      <c r="M884" s="156"/>
      <c r="N884" s="6"/>
      <c r="O884" s="6"/>
      <c r="P884" s="4"/>
      <c r="Q884" s="6"/>
      <c r="R884" s="6"/>
      <c r="S884" s="6"/>
      <c r="T884" s="6"/>
      <c r="U884" s="6"/>
    </row>
    <row r="885">
      <c r="B885" s="154"/>
      <c r="C885" s="2"/>
      <c r="D885" s="2"/>
      <c r="E885" s="154"/>
      <c r="F885" s="155"/>
      <c r="G885" s="6"/>
      <c r="H885" s="6"/>
      <c r="I885" s="6"/>
      <c r="J885" s="156"/>
      <c r="K885" s="156"/>
      <c r="L885" s="156"/>
      <c r="M885" s="156"/>
      <c r="N885" s="6"/>
      <c r="O885" s="6"/>
      <c r="P885" s="4"/>
      <c r="Q885" s="6"/>
      <c r="R885" s="6"/>
      <c r="S885" s="6"/>
      <c r="T885" s="6"/>
      <c r="U885" s="6"/>
    </row>
    <row r="886">
      <c r="B886" s="154"/>
      <c r="C886" s="2"/>
      <c r="D886" s="2"/>
      <c r="E886" s="154"/>
      <c r="F886" s="155"/>
      <c r="G886" s="6"/>
      <c r="H886" s="6"/>
      <c r="I886" s="6"/>
      <c r="J886" s="156"/>
      <c r="K886" s="156"/>
      <c r="L886" s="156"/>
      <c r="M886" s="156"/>
      <c r="N886" s="6"/>
      <c r="O886" s="6"/>
      <c r="P886" s="4"/>
      <c r="Q886" s="6"/>
      <c r="R886" s="6"/>
      <c r="S886" s="6"/>
      <c r="T886" s="6"/>
      <c r="U886" s="6"/>
    </row>
    <row r="887">
      <c r="B887" s="154"/>
      <c r="C887" s="2"/>
      <c r="D887" s="2"/>
      <c r="E887" s="154"/>
      <c r="F887" s="155"/>
      <c r="G887" s="6"/>
      <c r="H887" s="6"/>
      <c r="I887" s="6"/>
      <c r="J887" s="156"/>
      <c r="K887" s="156"/>
      <c r="L887" s="156"/>
      <c r="M887" s="156"/>
      <c r="N887" s="6"/>
      <c r="O887" s="6"/>
      <c r="P887" s="4"/>
      <c r="Q887" s="6"/>
      <c r="R887" s="6"/>
      <c r="S887" s="6"/>
      <c r="T887" s="6"/>
      <c r="U887" s="6"/>
    </row>
    <row r="888">
      <c r="B888" s="154"/>
      <c r="C888" s="2"/>
      <c r="D888" s="2"/>
      <c r="E888" s="154"/>
      <c r="F888" s="155"/>
      <c r="G888" s="6"/>
      <c r="H888" s="6"/>
      <c r="I888" s="6"/>
      <c r="J888" s="156"/>
      <c r="K888" s="156"/>
      <c r="L888" s="156"/>
      <c r="M888" s="156"/>
      <c r="N888" s="6"/>
      <c r="O888" s="6"/>
      <c r="P888" s="4"/>
      <c r="Q888" s="6"/>
      <c r="R888" s="6"/>
      <c r="S888" s="6"/>
      <c r="T888" s="6"/>
      <c r="U888" s="6"/>
    </row>
    <row r="889">
      <c r="B889" s="154"/>
      <c r="C889" s="2"/>
      <c r="D889" s="2"/>
      <c r="E889" s="154"/>
      <c r="F889" s="155"/>
      <c r="G889" s="6"/>
      <c r="H889" s="6"/>
      <c r="I889" s="6"/>
      <c r="J889" s="156"/>
      <c r="K889" s="156"/>
      <c r="L889" s="156"/>
      <c r="M889" s="156"/>
      <c r="N889" s="6"/>
      <c r="O889" s="6"/>
      <c r="P889" s="4"/>
      <c r="Q889" s="6"/>
      <c r="R889" s="6"/>
      <c r="S889" s="6"/>
      <c r="T889" s="6"/>
      <c r="U889" s="6"/>
    </row>
    <row r="890">
      <c r="B890" s="154"/>
      <c r="C890" s="2"/>
      <c r="D890" s="2"/>
      <c r="E890" s="154"/>
      <c r="F890" s="155"/>
      <c r="G890" s="6"/>
      <c r="H890" s="6"/>
      <c r="I890" s="6"/>
      <c r="J890" s="156"/>
      <c r="K890" s="156"/>
      <c r="L890" s="156"/>
      <c r="M890" s="156"/>
      <c r="N890" s="6"/>
      <c r="O890" s="6"/>
      <c r="P890" s="4"/>
      <c r="Q890" s="6"/>
      <c r="R890" s="6"/>
      <c r="S890" s="6"/>
      <c r="T890" s="6"/>
      <c r="U890" s="6"/>
    </row>
    <row r="891">
      <c r="B891" s="154"/>
      <c r="C891" s="2"/>
      <c r="D891" s="2"/>
      <c r="E891" s="154"/>
      <c r="F891" s="155"/>
      <c r="G891" s="6"/>
      <c r="H891" s="6"/>
      <c r="I891" s="6"/>
      <c r="J891" s="156"/>
      <c r="K891" s="156"/>
      <c r="L891" s="156"/>
      <c r="M891" s="156"/>
      <c r="N891" s="6"/>
      <c r="O891" s="6"/>
      <c r="P891" s="4"/>
      <c r="Q891" s="6"/>
      <c r="R891" s="6"/>
      <c r="S891" s="6"/>
      <c r="T891" s="6"/>
      <c r="U891" s="6"/>
    </row>
    <row r="892">
      <c r="B892" s="154"/>
      <c r="C892" s="2"/>
      <c r="D892" s="2"/>
      <c r="E892" s="154"/>
      <c r="F892" s="155"/>
      <c r="G892" s="6"/>
      <c r="H892" s="6"/>
      <c r="I892" s="6"/>
      <c r="J892" s="156"/>
      <c r="K892" s="156"/>
      <c r="L892" s="156"/>
      <c r="M892" s="156"/>
      <c r="N892" s="6"/>
      <c r="O892" s="6"/>
      <c r="P892" s="4"/>
      <c r="Q892" s="6"/>
      <c r="R892" s="6"/>
      <c r="S892" s="6"/>
      <c r="T892" s="6"/>
      <c r="U892" s="6"/>
    </row>
    <row r="893">
      <c r="B893" s="154"/>
      <c r="C893" s="2"/>
      <c r="D893" s="2"/>
      <c r="E893" s="154"/>
      <c r="F893" s="155"/>
      <c r="G893" s="6"/>
      <c r="H893" s="6"/>
      <c r="I893" s="6"/>
      <c r="J893" s="156"/>
      <c r="K893" s="156"/>
      <c r="L893" s="156"/>
      <c r="M893" s="156"/>
      <c r="N893" s="6"/>
      <c r="O893" s="6"/>
      <c r="P893" s="4"/>
      <c r="Q893" s="6"/>
      <c r="R893" s="6"/>
      <c r="S893" s="6"/>
      <c r="T893" s="6"/>
      <c r="U893" s="6"/>
    </row>
    <row r="894">
      <c r="B894" s="154"/>
      <c r="C894" s="2"/>
      <c r="D894" s="2"/>
      <c r="E894" s="154"/>
      <c r="F894" s="155"/>
      <c r="G894" s="6"/>
      <c r="H894" s="6"/>
      <c r="I894" s="6"/>
      <c r="J894" s="156"/>
      <c r="K894" s="156"/>
      <c r="L894" s="156"/>
      <c r="M894" s="156"/>
      <c r="N894" s="6"/>
      <c r="O894" s="6"/>
      <c r="P894" s="4"/>
      <c r="Q894" s="6"/>
      <c r="R894" s="6"/>
      <c r="S894" s="6"/>
      <c r="T894" s="6"/>
      <c r="U894" s="6"/>
    </row>
    <row r="895">
      <c r="B895" s="154"/>
      <c r="C895" s="2"/>
      <c r="D895" s="2"/>
      <c r="E895" s="154"/>
      <c r="F895" s="155"/>
      <c r="G895" s="6"/>
      <c r="H895" s="6"/>
      <c r="I895" s="6"/>
      <c r="J895" s="156"/>
      <c r="K895" s="156"/>
      <c r="L895" s="156"/>
      <c r="M895" s="156"/>
      <c r="N895" s="6"/>
      <c r="O895" s="6"/>
      <c r="P895" s="4"/>
      <c r="Q895" s="6"/>
      <c r="R895" s="6"/>
      <c r="S895" s="6"/>
      <c r="T895" s="6"/>
      <c r="U895" s="6"/>
    </row>
    <row r="896">
      <c r="B896" s="154"/>
      <c r="C896" s="2"/>
      <c r="D896" s="2"/>
      <c r="E896" s="154"/>
      <c r="F896" s="155"/>
      <c r="G896" s="6"/>
      <c r="H896" s="6"/>
      <c r="I896" s="6"/>
      <c r="J896" s="156"/>
      <c r="K896" s="156"/>
      <c r="L896" s="156"/>
      <c r="M896" s="156"/>
      <c r="N896" s="6"/>
      <c r="O896" s="6"/>
      <c r="P896" s="4"/>
      <c r="Q896" s="6"/>
      <c r="R896" s="6"/>
      <c r="S896" s="6"/>
      <c r="T896" s="6"/>
      <c r="U896" s="6"/>
    </row>
    <row r="897">
      <c r="B897" s="154"/>
      <c r="C897" s="2"/>
      <c r="D897" s="2"/>
      <c r="E897" s="154"/>
      <c r="F897" s="155"/>
      <c r="G897" s="6"/>
      <c r="H897" s="6"/>
      <c r="I897" s="6"/>
      <c r="J897" s="156"/>
      <c r="K897" s="156"/>
      <c r="L897" s="156"/>
      <c r="M897" s="156"/>
      <c r="N897" s="6"/>
      <c r="O897" s="6"/>
      <c r="P897" s="4"/>
      <c r="Q897" s="6"/>
      <c r="R897" s="6"/>
      <c r="S897" s="6"/>
      <c r="T897" s="6"/>
      <c r="U897" s="6"/>
    </row>
    <row r="898">
      <c r="B898" s="154"/>
      <c r="C898" s="2"/>
      <c r="D898" s="2"/>
      <c r="E898" s="154"/>
      <c r="F898" s="155"/>
      <c r="G898" s="6"/>
      <c r="H898" s="6"/>
      <c r="I898" s="6"/>
      <c r="J898" s="156"/>
      <c r="K898" s="156"/>
      <c r="L898" s="156"/>
      <c r="M898" s="156"/>
      <c r="N898" s="6"/>
      <c r="O898" s="6"/>
      <c r="P898" s="4"/>
      <c r="Q898" s="6"/>
      <c r="R898" s="6"/>
      <c r="S898" s="6"/>
      <c r="T898" s="6"/>
      <c r="U898" s="6"/>
    </row>
    <row r="899">
      <c r="B899" s="154"/>
      <c r="C899" s="2"/>
      <c r="D899" s="2"/>
      <c r="E899" s="154"/>
      <c r="F899" s="155"/>
      <c r="G899" s="6"/>
      <c r="H899" s="6"/>
      <c r="I899" s="6"/>
      <c r="J899" s="156"/>
      <c r="K899" s="156"/>
      <c r="L899" s="156"/>
      <c r="M899" s="156"/>
      <c r="N899" s="6"/>
      <c r="O899" s="6"/>
      <c r="P899" s="4"/>
      <c r="Q899" s="6"/>
      <c r="R899" s="6"/>
      <c r="S899" s="6"/>
      <c r="T899" s="6"/>
      <c r="U899" s="6"/>
    </row>
    <row r="900">
      <c r="B900" s="154"/>
      <c r="C900" s="2"/>
      <c r="D900" s="2"/>
      <c r="E900" s="154"/>
      <c r="F900" s="155"/>
      <c r="G900" s="6"/>
      <c r="H900" s="6"/>
      <c r="I900" s="6"/>
      <c r="J900" s="156"/>
      <c r="K900" s="156"/>
      <c r="L900" s="156"/>
      <c r="M900" s="156"/>
      <c r="N900" s="6"/>
      <c r="O900" s="6"/>
      <c r="P900" s="4"/>
      <c r="Q900" s="6"/>
      <c r="R900" s="6"/>
      <c r="S900" s="6"/>
      <c r="T900" s="6"/>
      <c r="U900" s="6"/>
    </row>
    <row r="901">
      <c r="B901" s="154"/>
      <c r="C901" s="2"/>
      <c r="D901" s="2"/>
      <c r="E901" s="154"/>
      <c r="F901" s="155"/>
      <c r="G901" s="6"/>
      <c r="H901" s="6"/>
      <c r="I901" s="6"/>
      <c r="J901" s="156"/>
      <c r="K901" s="156"/>
      <c r="L901" s="156"/>
      <c r="M901" s="156"/>
      <c r="N901" s="6"/>
      <c r="O901" s="6"/>
      <c r="P901" s="4"/>
      <c r="Q901" s="6"/>
      <c r="R901" s="6"/>
      <c r="S901" s="6"/>
      <c r="T901" s="6"/>
      <c r="U901" s="6"/>
    </row>
    <row r="902">
      <c r="B902" s="154"/>
      <c r="C902" s="2"/>
      <c r="D902" s="2"/>
      <c r="E902" s="154"/>
      <c r="F902" s="155"/>
      <c r="G902" s="6"/>
      <c r="H902" s="6"/>
      <c r="I902" s="6"/>
      <c r="J902" s="156"/>
      <c r="K902" s="156"/>
      <c r="L902" s="156"/>
      <c r="M902" s="156"/>
      <c r="N902" s="6"/>
      <c r="O902" s="6"/>
      <c r="P902" s="4"/>
      <c r="Q902" s="6"/>
      <c r="R902" s="6"/>
      <c r="S902" s="6"/>
      <c r="T902" s="6"/>
      <c r="U902" s="6"/>
    </row>
    <row r="903">
      <c r="B903" s="154"/>
      <c r="C903" s="2"/>
      <c r="D903" s="2"/>
      <c r="E903" s="154"/>
      <c r="F903" s="155"/>
      <c r="G903" s="6"/>
      <c r="H903" s="6"/>
      <c r="I903" s="6"/>
      <c r="J903" s="156"/>
      <c r="K903" s="156"/>
      <c r="L903" s="156"/>
      <c r="M903" s="156"/>
      <c r="N903" s="6"/>
      <c r="O903" s="6"/>
      <c r="P903" s="4"/>
      <c r="Q903" s="6"/>
      <c r="R903" s="6"/>
      <c r="S903" s="6"/>
      <c r="T903" s="6"/>
      <c r="U903" s="6"/>
    </row>
    <row r="904">
      <c r="B904" s="154"/>
      <c r="C904" s="2"/>
      <c r="D904" s="2"/>
      <c r="E904" s="154"/>
      <c r="F904" s="155"/>
      <c r="G904" s="6"/>
      <c r="H904" s="6"/>
      <c r="I904" s="6"/>
      <c r="J904" s="156"/>
      <c r="K904" s="156"/>
      <c r="L904" s="156"/>
      <c r="M904" s="156"/>
      <c r="N904" s="6"/>
      <c r="O904" s="6"/>
      <c r="P904" s="4"/>
      <c r="Q904" s="6"/>
      <c r="R904" s="6"/>
      <c r="S904" s="6"/>
      <c r="T904" s="6"/>
      <c r="U904" s="6"/>
    </row>
    <row r="905">
      <c r="B905" s="154"/>
      <c r="C905" s="2"/>
      <c r="D905" s="2"/>
      <c r="E905" s="154"/>
      <c r="F905" s="155"/>
      <c r="G905" s="6"/>
      <c r="H905" s="6"/>
      <c r="I905" s="6"/>
      <c r="J905" s="156"/>
      <c r="K905" s="156"/>
      <c r="L905" s="156"/>
      <c r="M905" s="156"/>
      <c r="N905" s="6"/>
      <c r="O905" s="6"/>
      <c r="P905" s="4"/>
      <c r="Q905" s="6"/>
      <c r="R905" s="6"/>
      <c r="S905" s="6"/>
      <c r="T905" s="6"/>
      <c r="U905" s="6"/>
    </row>
    <row r="906">
      <c r="B906" s="154"/>
      <c r="C906" s="2"/>
      <c r="D906" s="2"/>
      <c r="E906" s="154"/>
      <c r="F906" s="155"/>
      <c r="G906" s="6"/>
      <c r="H906" s="6"/>
      <c r="I906" s="6"/>
      <c r="J906" s="156"/>
      <c r="K906" s="156"/>
      <c r="L906" s="156"/>
      <c r="M906" s="156"/>
      <c r="N906" s="6"/>
      <c r="O906" s="6"/>
      <c r="P906" s="4"/>
      <c r="Q906" s="6"/>
      <c r="R906" s="6"/>
      <c r="S906" s="6"/>
      <c r="T906" s="6"/>
      <c r="U906" s="6"/>
    </row>
    <row r="907">
      <c r="B907" s="154"/>
      <c r="C907" s="2"/>
      <c r="D907" s="2"/>
      <c r="E907" s="154"/>
      <c r="F907" s="155"/>
      <c r="G907" s="6"/>
      <c r="H907" s="6"/>
      <c r="I907" s="6"/>
      <c r="J907" s="156"/>
      <c r="K907" s="156"/>
      <c r="L907" s="156"/>
      <c r="M907" s="156"/>
      <c r="N907" s="6"/>
      <c r="O907" s="6"/>
      <c r="P907" s="4"/>
      <c r="Q907" s="6"/>
      <c r="R907" s="6"/>
      <c r="S907" s="6"/>
      <c r="T907" s="6"/>
      <c r="U907" s="6"/>
    </row>
    <row r="908">
      <c r="B908" s="154"/>
      <c r="C908" s="2"/>
      <c r="D908" s="2"/>
      <c r="E908" s="154"/>
      <c r="F908" s="155"/>
      <c r="G908" s="6"/>
      <c r="H908" s="6"/>
      <c r="I908" s="6"/>
      <c r="J908" s="156"/>
      <c r="K908" s="156"/>
      <c r="L908" s="156"/>
      <c r="M908" s="156"/>
      <c r="N908" s="6"/>
      <c r="O908" s="6"/>
      <c r="P908" s="4"/>
      <c r="Q908" s="6"/>
      <c r="R908" s="6"/>
      <c r="S908" s="6"/>
      <c r="T908" s="6"/>
      <c r="U908" s="6"/>
    </row>
    <row r="909">
      <c r="B909" s="154"/>
      <c r="C909" s="2"/>
      <c r="D909" s="2"/>
      <c r="E909" s="154"/>
      <c r="F909" s="155"/>
      <c r="G909" s="6"/>
      <c r="H909" s="6"/>
      <c r="I909" s="6"/>
      <c r="J909" s="156"/>
      <c r="K909" s="156"/>
      <c r="L909" s="156"/>
      <c r="M909" s="156"/>
      <c r="N909" s="6"/>
      <c r="O909" s="6"/>
      <c r="P909" s="4"/>
      <c r="Q909" s="6"/>
      <c r="R909" s="6"/>
      <c r="S909" s="6"/>
      <c r="T909" s="6"/>
      <c r="U909" s="6"/>
    </row>
    <row r="910">
      <c r="B910" s="154"/>
      <c r="C910" s="2"/>
      <c r="D910" s="2"/>
      <c r="E910" s="154"/>
      <c r="F910" s="155"/>
      <c r="G910" s="6"/>
      <c r="H910" s="6"/>
      <c r="I910" s="6"/>
      <c r="J910" s="156"/>
      <c r="K910" s="156"/>
      <c r="L910" s="156"/>
      <c r="M910" s="156"/>
      <c r="N910" s="6"/>
      <c r="O910" s="6"/>
      <c r="P910" s="4"/>
      <c r="Q910" s="6"/>
      <c r="R910" s="6"/>
      <c r="S910" s="6"/>
      <c r="T910" s="6"/>
      <c r="U910" s="6"/>
    </row>
    <row r="911">
      <c r="B911" s="154"/>
      <c r="C911" s="2"/>
      <c r="D911" s="2"/>
      <c r="E911" s="154"/>
      <c r="F911" s="155"/>
      <c r="G911" s="6"/>
      <c r="H911" s="6"/>
      <c r="I911" s="6"/>
      <c r="J911" s="156"/>
      <c r="K911" s="156"/>
      <c r="L911" s="156"/>
      <c r="M911" s="156"/>
      <c r="N911" s="6"/>
      <c r="O911" s="6"/>
      <c r="P911" s="4"/>
      <c r="Q911" s="6"/>
      <c r="R911" s="6"/>
      <c r="S911" s="6"/>
      <c r="T911" s="6"/>
      <c r="U911" s="6"/>
    </row>
    <row r="912">
      <c r="B912" s="154"/>
      <c r="C912" s="2"/>
      <c r="D912" s="2"/>
      <c r="E912" s="154"/>
      <c r="F912" s="155"/>
      <c r="G912" s="6"/>
      <c r="H912" s="6"/>
      <c r="I912" s="6"/>
      <c r="J912" s="156"/>
      <c r="K912" s="156"/>
      <c r="L912" s="156"/>
      <c r="M912" s="156"/>
      <c r="N912" s="6"/>
      <c r="O912" s="6"/>
      <c r="P912" s="4"/>
      <c r="Q912" s="6"/>
      <c r="R912" s="6"/>
      <c r="S912" s="6"/>
      <c r="T912" s="6"/>
      <c r="U912" s="6"/>
    </row>
    <row r="913">
      <c r="B913" s="154"/>
      <c r="C913" s="2"/>
      <c r="D913" s="2"/>
      <c r="E913" s="154"/>
      <c r="F913" s="155"/>
      <c r="G913" s="6"/>
      <c r="H913" s="6"/>
      <c r="I913" s="6"/>
      <c r="J913" s="156"/>
      <c r="K913" s="156"/>
      <c r="L913" s="156"/>
      <c r="M913" s="156"/>
      <c r="N913" s="6"/>
      <c r="O913" s="6"/>
      <c r="P913" s="4"/>
      <c r="Q913" s="6"/>
      <c r="R913" s="6"/>
      <c r="S913" s="6"/>
      <c r="T913" s="6"/>
      <c r="U913" s="6"/>
    </row>
    <row r="914">
      <c r="B914" s="154"/>
      <c r="C914" s="2"/>
      <c r="D914" s="2"/>
      <c r="E914" s="154"/>
      <c r="F914" s="155"/>
      <c r="G914" s="6"/>
      <c r="H914" s="6"/>
      <c r="I914" s="6"/>
      <c r="J914" s="156"/>
      <c r="K914" s="156"/>
      <c r="L914" s="156"/>
      <c r="M914" s="156"/>
      <c r="N914" s="6"/>
      <c r="O914" s="6"/>
      <c r="P914" s="4"/>
      <c r="Q914" s="6"/>
      <c r="R914" s="6"/>
      <c r="S914" s="6"/>
      <c r="T914" s="6"/>
      <c r="U914" s="6"/>
    </row>
    <row r="915">
      <c r="B915" s="154"/>
      <c r="C915" s="2"/>
      <c r="D915" s="2"/>
      <c r="E915" s="154"/>
      <c r="F915" s="155"/>
      <c r="G915" s="6"/>
      <c r="H915" s="6"/>
      <c r="I915" s="6"/>
      <c r="J915" s="156"/>
      <c r="K915" s="156"/>
      <c r="L915" s="156"/>
      <c r="M915" s="156"/>
      <c r="N915" s="6"/>
      <c r="O915" s="6"/>
      <c r="P915" s="4"/>
      <c r="Q915" s="6"/>
      <c r="R915" s="6"/>
      <c r="S915" s="6"/>
      <c r="T915" s="6"/>
      <c r="U915" s="6"/>
    </row>
    <row r="916">
      <c r="B916" s="154"/>
      <c r="C916" s="2"/>
      <c r="D916" s="2"/>
      <c r="E916" s="154"/>
      <c r="F916" s="155"/>
      <c r="G916" s="6"/>
      <c r="H916" s="6"/>
      <c r="I916" s="6"/>
      <c r="J916" s="156"/>
      <c r="K916" s="156"/>
      <c r="L916" s="156"/>
      <c r="M916" s="156"/>
      <c r="N916" s="6"/>
      <c r="O916" s="6"/>
      <c r="P916" s="4"/>
      <c r="Q916" s="6"/>
      <c r="R916" s="6"/>
      <c r="S916" s="6"/>
      <c r="T916" s="6"/>
      <c r="U916" s="6"/>
    </row>
    <row r="917">
      <c r="B917" s="154"/>
      <c r="C917" s="2"/>
      <c r="D917" s="2"/>
      <c r="E917" s="154"/>
      <c r="F917" s="155"/>
      <c r="G917" s="6"/>
      <c r="H917" s="6"/>
      <c r="I917" s="6"/>
      <c r="J917" s="156"/>
      <c r="K917" s="156"/>
      <c r="L917" s="156"/>
      <c r="M917" s="156"/>
      <c r="N917" s="6"/>
      <c r="O917" s="6"/>
      <c r="P917" s="4"/>
      <c r="Q917" s="6"/>
      <c r="R917" s="6"/>
      <c r="S917" s="6"/>
      <c r="T917" s="6"/>
      <c r="U917" s="6"/>
    </row>
    <row r="918">
      <c r="B918" s="154"/>
      <c r="C918" s="2"/>
      <c r="D918" s="2"/>
      <c r="E918" s="154"/>
      <c r="F918" s="155"/>
      <c r="G918" s="6"/>
      <c r="H918" s="6"/>
      <c r="I918" s="6"/>
      <c r="J918" s="156"/>
      <c r="K918" s="156"/>
      <c r="L918" s="156"/>
      <c r="M918" s="156"/>
      <c r="N918" s="6"/>
      <c r="O918" s="6"/>
      <c r="P918" s="4"/>
      <c r="Q918" s="6"/>
      <c r="R918" s="6"/>
      <c r="S918" s="6"/>
      <c r="T918" s="6"/>
      <c r="U918" s="6"/>
    </row>
    <row r="919">
      <c r="B919" s="154"/>
      <c r="C919" s="2"/>
      <c r="D919" s="2"/>
      <c r="E919" s="154"/>
      <c r="F919" s="155"/>
      <c r="G919" s="6"/>
      <c r="H919" s="6"/>
      <c r="I919" s="6"/>
      <c r="J919" s="156"/>
      <c r="K919" s="156"/>
      <c r="L919" s="156"/>
      <c r="M919" s="156"/>
      <c r="N919" s="6"/>
      <c r="O919" s="6"/>
      <c r="P919" s="4"/>
      <c r="Q919" s="6"/>
      <c r="R919" s="6"/>
      <c r="S919" s="6"/>
      <c r="T919" s="6"/>
      <c r="U919" s="6"/>
    </row>
    <row r="920">
      <c r="B920" s="154"/>
      <c r="C920" s="2"/>
      <c r="D920" s="2"/>
      <c r="E920" s="154"/>
      <c r="F920" s="155"/>
      <c r="G920" s="6"/>
      <c r="H920" s="6"/>
      <c r="I920" s="6"/>
      <c r="J920" s="156"/>
      <c r="K920" s="156"/>
      <c r="L920" s="156"/>
      <c r="M920" s="156"/>
      <c r="N920" s="6"/>
      <c r="O920" s="6"/>
      <c r="P920" s="4"/>
      <c r="Q920" s="6"/>
      <c r="R920" s="6"/>
      <c r="S920" s="6"/>
      <c r="T920" s="6"/>
      <c r="U920" s="6"/>
    </row>
    <row r="921">
      <c r="B921" s="154"/>
      <c r="C921" s="2"/>
      <c r="D921" s="2"/>
      <c r="E921" s="154"/>
      <c r="F921" s="155"/>
      <c r="G921" s="6"/>
      <c r="H921" s="6"/>
      <c r="I921" s="6"/>
      <c r="J921" s="156"/>
      <c r="K921" s="156"/>
      <c r="L921" s="156"/>
      <c r="M921" s="156"/>
      <c r="N921" s="6"/>
      <c r="O921" s="6"/>
      <c r="P921" s="4"/>
      <c r="Q921" s="6"/>
      <c r="R921" s="6"/>
      <c r="S921" s="6"/>
      <c r="T921" s="6"/>
      <c r="U921" s="6"/>
    </row>
    <row r="922">
      <c r="B922" s="154"/>
      <c r="C922" s="2"/>
      <c r="D922" s="2"/>
      <c r="E922" s="154"/>
      <c r="F922" s="155"/>
      <c r="G922" s="6"/>
      <c r="H922" s="6"/>
      <c r="I922" s="6"/>
      <c r="J922" s="156"/>
      <c r="K922" s="156"/>
      <c r="L922" s="156"/>
      <c r="M922" s="156"/>
      <c r="N922" s="6"/>
      <c r="O922" s="6"/>
      <c r="P922" s="4"/>
      <c r="Q922" s="6"/>
      <c r="R922" s="6"/>
      <c r="S922" s="6"/>
      <c r="T922" s="6"/>
      <c r="U922" s="6"/>
    </row>
    <row r="923">
      <c r="B923" s="154"/>
      <c r="C923" s="2"/>
      <c r="D923" s="2"/>
      <c r="E923" s="154"/>
      <c r="F923" s="155"/>
      <c r="G923" s="6"/>
      <c r="H923" s="6"/>
      <c r="I923" s="6"/>
      <c r="J923" s="156"/>
      <c r="K923" s="156"/>
      <c r="L923" s="156"/>
      <c r="M923" s="156"/>
      <c r="N923" s="6"/>
      <c r="O923" s="6"/>
      <c r="P923" s="4"/>
      <c r="Q923" s="6"/>
      <c r="R923" s="6"/>
      <c r="S923" s="6"/>
      <c r="T923" s="6"/>
      <c r="U923" s="6"/>
    </row>
    <row r="924">
      <c r="B924" s="154"/>
      <c r="C924" s="2"/>
      <c r="D924" s="2"/>
      <c r="E924" s="154"/>
      <c r="F924" s="155"/>
      <c r="G924" s="6"/>
      <c r="H924" s="6"/>
      <c r="I924" s="6"/>
      <c r="J924" s="156"/>
      <c r="K924" s="156"/>
      <c r="L924" s="156"/>
      <c r="M924" s="156"/>
      <c r="N924" s="6"/>
      <c r="O924" s="6"/>
      <c r="P924" s="4"/>
      <c r="Q924" s="6"/>
      <c r="R924" s="6"/>
      <c r="S924" s="6"/>
      <c r="T924" s="6"/>
      <c r="U924" s="6"/>
    </row>
    <row r="925">
      <c r="B925" s="154"/>
      <c r="C925" s="2"/>
      <c r="D925" s="2"/>
      <c r="E925" s="154"/>
      <c r="F925" s="155"/>
      <c r="G925" s="6"/>
      <c r="H925" s="6"/>
      <c r="I925" s="6"/>
      <c r="J925" s="156"/>
      <c r="K925" s="156"/>
      <c r="L925" s="156"/>
      <c r="M925" s="156"/>
      <c r="N925" s="6"/>
      <c r="O925" s="6"/>
      <c r="P925" s="4"/>
      <c r="Q925" s="6"/>
      <c r="R925" s="6"/>
      <c r="S925" s="6"/>
      <c r="T925" s="6"/>
      <c r="U925" s="6"/>
    </row>
    <row r="926">
      <c r="B926" s="154"/>
      <c r="C926" s="2"/>
      <c r="D926" s="2"/>
      <c r="E926" s="154"/>
      <c r="F926" s="155"/>
      <c r="G926" s="6"/>
      <c r="H926" s="6"/>
      <c r="I926" s="6"/>
      <c r="J926" s="156"/>
      <c r="K926" s="156"/>
      <c r="L926" s="156"/>
      <c r="M926" s="156"/>
      <c r="N926" s="6"/>
      <c r="O926" s="6"/>
      <c r="P926" s="4"/>
      <c r="Q926" s="6"/>
      <c r="R926" s="6"/>
      <c r="S926" s="6"/>
      <c r="T926" s="6"/>
      <c r="U926" s="6"/>
    </row>
    <row r="927">
      <c r="B927" s="154"/>
      <c r="C927" s="2"/>
      <c r="D927" s="2"/>
      <c r="E927" s="154"/>
      <c r="F927" s="155"/>
      <c r="G927" s="6"/>
      <c r="H927" s="6"/>
      <c r="I927" s="6"/>
      <c r="J927" s="156"/>
      <c r="K927" s="156"/>
      <c r="L927" s="156"/>
      <c r="M927" s="156"/>
      <c r="N927" s="6"/>
      <c r="O927" s="6"/>
      <c r="P927" s="4"/>
      <c r="Q927" s="6"/>
      <c r="R927" s="6"/>
      <c r="S927" s="6"/>
      <c r="T927" s="6"/>
      <c r="U927" s="6"/>
    </row>
    <row r="928">
      <c r="B928" s="154"/>
      <c r="C928" s="2"/>
      <c r="D928" s="2"/>
      <c r="E928" s="154"/>
      <c r="F928" s="155"/>
      <c r="G928" s="6"/>
      <c r="H928" s="6"/>
      <c r="I928" s="6"/>
      <c r="J928" s="156"/>
      <c r="K928" s="156"/>
      <c r="L928" s="156"/>
      <c r="M928" s="156"/>
      <c r="N928" s="6"/>
      <c r="O928" s="6"/>
      <c r="P928" s="4"/>
      <c r="Q928" s="6"/>
      <c r="R928" s="6"/>
      <c r="S928" s="6"/>
      <c r="T928" s="6"/>
      <c r="U928" s="6"/>
    </row>
    <row r="929">
      <c r="B929" s="154"/>
      <c r="C929" s="2"/>
      <c r="D929" s="2"/>
      <c r="E929" s="154"/>
      <c r="F929" s="155"/>
      <c r="G929" s="6"/>
      <c r="H929" s="6"/>
      <c r="I929" s="6"/>
      <c r="J929" s="156"/>
      <c r="K929" s="156"/>
      <c r="L929" s="156"/>
      <c r="M929" s="156"/>
      <c r="N929" s="6"/>
      <c r="O929" s="6"/>
      <c r="P929" s="4"/>
      <c r="Q929" s="6"/>
      <c r="R929" s="6"/>
      <c r="S929" s="6"/>
      <c r="T929" s="6"/>
      <c r="U929" s="6"/>
    </row>
    <row r="930">
      <c r="B930" s="154"/>
      <c r="C930" s="2"/>
      <c r="D930" s="2"/>
      <c r="E930" s="154"/>
      <c r="F930" s="155"/>
      <c r="G930" s="6"/>
      <c r="H930" s="6"/>
      <c r="I930" s="6"/>
      <c r="J930" s="156"/>
      <c r="K930" s="156"/>
      <c r="L930" s="156"/>
      <c r="M930" s="156"/>
      <c r="N930" s="6"/>
      <c r="O930" s="6"/>
      <c r="P930" s="4"/>
      <c r="Q930" s="6"/>
      <c r="R930" s="6"/>
      <c r="S930" s="6"/>
      <c r="T930" s="6"/>
      <c r="U930" s="6"/>
    </row>
    <row r="931">
      <c r="B931" s="154"/>
      <c r="C931" s="2"/>
      <c r="D931" s="2"/>
      <c r="E931" s="154"/>
      <c r="F931" s="155"/>
      <c r="G931" s="6"/>
      <c r="H931" s="6"/>
      <c r="I931" s="6"/>
      <c r="J931" s="156"/>
      <c r="K931" s="156"/>
      <c r="L931" s="156"/>
      <c r="M931" s="156"/>
      <c r="N931" s="6"/>
      <c r="O931" s="6"/>
      <c r="P931" s="4"/>
      <c r="Q931" s="6"/>
      <c r="R931" s="6"/>
      <c r="S931" s="6"/>
      <c r="T931" s="6"/>
      <c r="U931" s="6"/>
    </row>
    <row r="932">
      <c r="B932" s="154"/>
      <c r="C932" s="2"/>
      <c r="D932" s="2"/>
      <c r="E932" s="154"/>
      <c r="F932" s="155"/>
      <c r="G932" s="6"/>
      <c r="H932" s="6"/>
      <c r="I932" s="6"/>
      <c r="J932" s="156"/>
      <c r="K932" s="156"/>
      <c r="L932" s="156"/>
      <c r="M932" s="156"/>
      <c r="N932" s="6"/>
      <c r="O932" s="6"/>
      <c r="P932" s="4"/>
      <c r="Q932" s="6"/>
      <c r="R932" s="6"/>
      <c r="S932" s="6"/>
      <c r="T932" s="6"/>
      <c r="U932" s="6"/>
    </row>
    <row r="933">
      <c r="B933" s="154"/>
      <c r="C933" s="2"/>
      <c r="D933" s="2"/>
      <c r="E933" s="154"/>
      <c r="F933" s="155"/>
      <c r="G933" s="6"/>
      <c r="H933" s="6"/>
      <c r="I933" s="6"/>
      <c r="J933" s="156"/>
      <c r="K933" s="156"/>
      <c r="L933" s="156"/>
      <c r="M933" s="156"/>
      <c r="N933" s="6"/>
      <c r="O933" s="6"/>
      <c r="P933" s="4"/>
      <c r="Q933" s="6"/>
      <c r="R933" s="6"/>
      <c r="S933" s="6"/>
      <c r="T933" s="6"/>
      <c r="U933" s="6"/>
    </row>
    <row r="934">
      <c r="B934" s="154"/>
      <c r="C934" s="2"/>
      <c r="D934" s="2"/>
      <c r="E934" s="154"/>
      <c r="F934" s="155"/>
      <c r="G934" s="6"/>
      <c r="H934" s="6"/>
      <c r="I934" s="6"/>
      <c r="J934" s="156"/>
      <c r="K934" s="156"/>
      <c r="L934" s="156"/>
      <c r="M934" s="156"/>
      <c r="N934" s="6"/>
      <c r="O934" s="6"/>
      <c r="P934" s="4"/>
      <c r="Q934" s="6"/>
      <c r="R934" s="6"/>
      <c r="S934" s="6"/>
      <c r="T934" s="6"/>
      <c r="U934" s="6"/>
    </row>
    <row r="935">
      <c r="B935" s="154"/>
      <c r="C935" s="2"/>
      <c r="D935" s="2"/>
      <c r="E935" s="154"/>
      <c r="F935" s="155"/>
      <c r="G935" s="6"/>
      <c r="H935" s="6"/>
      <c r="I935" s="6"/>
      <c r="J935" s="156"/>
      <c r="K935" s="156"/>
      <c r="L935" s="156"/>
      <c r="M935" s="156"/>
      <c r="N935" s="6"/>
      <c r="O935" s="6"/>
      <c r="P935" s="4"/>
      <c r="Q935" s="6"/>
      <c r="R935" s="6"/>
      <c r="S935" s="6"/>
      <c r="T935" s="6"/>
      <c r="U935" s="6"/>
    </row>
    <row r="936">
      <c r="B936" s="154"/>
      <c r="C936" s="2"/>
      <c r="D936" s="2"/>
      <c r="E936" s="154"/>
      <c r="F936" s="155"/>
      <c r="G936" s="6"/>
      <c r="H936" s="6"/>
      <c r="I936" s="6"/>
      <c r="J936" s="156"/>
      <c r="K936" s="156"/>
      <c r="L936" s="156"/>
      <c r="M936" s="156"/>
      <c r="N936" s="6"/>
      <c r="O936" s="6"/>
      <c r="P936" s="4"/>
      <c r="Q936" s="6"/>
      <c r="R936" s="6"/>
      <c r="S936" s="6"/>
      <c r="T936" s="6"/>
      <c r="U936" s="6"/>
    </row>
    <row r="937">
      <c r="B937" s="154"/>
      <c r="C937" s="2"/>
      <c r="D937" s="2"/>
      <c r="E937" s="154"/>
      <c r="F937" s="155"/>
      <c r="G937" s="6"/>
      <c r="H937" s="6"/>
      <c r="I937" s="6"/>
      <c r="J937" s="156"/>
      <c r="K937" s="156"/>
      <c r="L937" s="156"/>
      <c r="M937" s="156"/>
      <c r="N937" s="6"/>
      <c r="O937" s="6"/>
      <c r="P937" s="4"/>
      <c r="Q937" s="6"/>
      <c r="R937" s="6"/>
      <c r="S937" s="6"/>
      <c r="T937" s="6"/>
      <c r="U937" s="6"/>
    </row>
    <row r="938">
      <c r="B938" s="154"/>
      <c r="C938" s="2"/>
      <c r="D938" s="2"/>
      <c r="E938" s="154"/>
      <c r="F938" s="155"/>
      <c r="G938" s="6"/>
      <c r="H938" s="6"/>
      <c r="I938" s="6"/>
      <c r="J938" s="156"/>
      <c r="K938" s="156"/>
      <c r="L938" s="156"/>
      <c r="M938" s="156"/>
      <c r="N938" s="6"/>
      <c r="O938" s="6"/>
      <c r="P938" s="4"/>
      <c r="Q938" s="6"/>
      <c r="R938" s="6"/>
      <c r="S938" s="6"/>
      <c r="T938" s="6"/>
      <c r="U938" s="6"/>
    </row>
    <row r="939">
      <c r="B939" s="154"/>
      <c r="C939" s="2"/>
      <c r="D939" s="2"/>
      <c r="E939" s="154"/>
      <c r="F939" s="155"/>
      <c r="G939" s="6"/>
      <c r="H939" s="6"/>
      <c r="I939" s="6"/>
      <c r="J939" s="156"/>
      <c r="K939" s="156"/>
      <c r="L939" s="156"/>
      <c r="M939" s="156"/>
      <c r="N939" s="6"/>
      <c r="O939" s="6"/>
      <c r="P939" s="4"/>
      <c r="Q939" s="6"/>
      <c r="R939" s="6"/>
      <c r="S939" s="6"/>
      <c r="T939" s="6"/>
      <c r="U939" s="6"/>
    </row>
    <row r="940">
      <c r="B940" s="154"/>
      <c r="C940" s="2"/>
      <c r="D940" s="2"/>
      <c r="E940" s="154"/>
      <c r="F940" s="155"/>
      <c r="G940" s="6"/>
      <c r="H940" s="6"/>
      <c r="I940" s="6"/>
      <c r="J940" s="156"/>
      <c r="K940" s="156"/>
      <c r="L940" s="156"/>
      <c r="M940" s="156"/>
      <c r="N940" s="6"/>
      <c r="O940" s="6"/>
      <c r="P940" s="4"/>
      <c r="Q940" s="6"/>
      <c r="R940" s="6"/>
      <c r="S940" s="6"/>
      <c r="T940" s="6"/>
      <c r="U940" s="6"/>
    </row>
    <row r="941">
      <c r="B941" s="154"/>
      <c r="C941" s="2"/>
      <c r="D941" s="2"/>
      <c r="E941" s="154"/>
      <c r="F941" s="155"/>
      <c r="G941" s="6"/>
      <c r="H941" s="6"/>
      <c r="I941" s="6"/>
      <c r="J941" s="156"/>
      <c r="K941" s="156"/>
      <c r="L941" s="156"/>
      <c r="M941" s="156"/>
      <c r="N941" s="6"/>
      <c r="O941" s="6"/>
      <c r="P941" s="4"/>
      <c r="Q941" s="6"/>
      <c r="R941" s="6"/>
      <c r="S941" s="6"/>
      <c r="T941" s="6"/>
      <c r="U941" s="6"/>
    </row>
    <row r="942">
      <c r="B942" s="154"/>
      <c r="C942" s="2"/>
      <c r="D942" s="2"/>
      <c r="E942" s="154"/>
      <c r="F942" s="155"/>
      <c r="G942" s="6"/>
      <c r="H942" s="6"/>
      <c r="I942" s="6"/>
      <c r="J942" s="156"/>
      <c r="K942" s="156"/>
      <c r="L942" s="156"/>
      <c r="M942" s="156"/>
      <c r="N942" s="6"/>
      <c r="O942" s="6"/>
      <c r="P942" s="4"/>
      <c r="Q942" s="6"/>
      <c r="R942" s="6"/>
      <c r="S942" s="6"/>
      <c r="T942" s="6"/>
      <c r="U942" s="6"/>
    </row>
    <row r="943">
      <c r="B943" s="154"/>
      <c r="C943" s="2"/>
      <c r="D943" s="2"/>
      <c r="E943" s="154"/>
      <c r="F943" s="155"/>
      <c r="G943" s="6"/>
      <c r="H943" s="6"/>
      <c r="I943" s="6"/>
      <c r="J943" s="156"/>
      <c r="K943" s="156"/>
      <c r="L943" s="156"/>
      <c r="M943" s="156"/>
      <c r="N943" s="6"/>
      <c r="O943" s="6"/>
      <c r="P943" s="4"/>
      <c r="Q943" s="6"/>
      <c r="R943" s="6"/>
      <c r="S943" s="6"/>
      <c r="T943" s="6"/>
      <c r="U943" s="6"/>
    </row>
    <row r="944">
      <c r="B944" s="154"/>
      <c r="C944" s="2"/>
      <c r="D944" s="2"/>
      <c r="E944" s="154"/>
      <c r="F944" s="155"/>
      <c r="G944" s="6"/>
      <c r="H944" s="6"/>
      <c r="I944" s="6"/>
      <c r="J944" s="156"/>
      <c r="K944" s="156"/>
      <c r="L944" s="156"/>
      <c r="M944" s="156"/>
      <c r="N944" s="6"/>
      <c r="O944" s="6"/>
      <c r="P944" s="4"/>
      <c r="Q944" s="6"/>
      <c r="R944" s="6"/>
      <c r="S944" s="6"/>
      <c r="T944" s="6"/>
      <c r="U944" s="6"/>
    </row>
    <row r="945">
      <c r="B945" s="154"/>
      <c r="C945" s="2"/>
      <c r="D945" s="2"/>
      <c r="E945" s="154"/>
      <c r="F945" s="155"/>
      <c r="G945" s="6"/>
      <c r="H945" s="6"/>
      <c r="I945" s="6"/>
      <c r="J945" s="156"/>
      <c r="K945" s="156"/>
      <c r="L945" s="156"/>
      <c r="M945" s="156"/>
      <c r="N945" s="6"/>
      <c r="O945" s="6"/>
      <c r="P945" s="4"/>
      <c r="Q945" s="6"/>
      <c r="R945" s="6"/>
      <c r="S945" s="6"/>
      <c r="T945" s="6"/>
      <c r="U945" s="6"/>
    </row>
    <row r="946">
      <c r="B946" s="154"/>
      <c r="C946" s="2"/>
      <c r="D946" s="2"/>
      <c r="E946" s="154"/>
      <c r="F946" s="155"/>
      <c r="G946" s="6"/>
      <c r="H946" s="6"/>
      <c r="I946" s="6"/>
      <c r="J946" s="156"/>
      <c r="K946" s="156"/>
      <c r="L946" s="156"/>
      <c r="M946" s="156"/>
      <c r="N946" s="6"/>
      <c r="O946" s="6"/>
      <c r="P946" s="4"/>
      <c r="Q946" s="6"/>
      <c r="R946" s="6"/>
      <c r="S946" s="6"/>
      <c r="T946" s="6"/>
      <c r="U946" s="6"/>
    </row>
    <row r="947">
      <c r="B947" s="154"/>
      <c r="C947" s="2"/>
      <c r="D947" s="2"/>
      <c r="E947" s="154"/>
      <c r="F947" s="155"/>
      <c r="G947" s="6"/>
      <c r="H947" s="6"/>
      <c r="I947" s="6"/>
      <c r="J947" s="156"/>
      <c r="K947" s="156"/>
      <c r="L947" s="156"/>
      <c r="M947" s="156"/>
      <c r="N947" s="6"/>
      <c r="O947" s="6"/>
      <c r="P947" s="4"/>
      <c r="Q947" s="6"/>
      <c r="R947" s="6"/>
      <c r="S947" s="6"/>
      <c r="T947" s="6"/>
      <c r="U947" s="6"/>
    </row>
    <row r="948">
      <c r="B948" s="154"/>
      <c r="C948" s="2"/>
      <c r="D948" s="2"/>
      <c r="E948" s="154"/>
      <c r="F948" s="155"/>
      <c r="G948" s="6"/>
      <c r="H948" s="6"/>
      <c r="I948" s="6"/>
      <c r="J948" s="156"/>
      <c r="K948" s="156"/>
      <c r="L948" s="156"/>
      <c r="M948" s="156"/>
      <c r="N948" s="6"/>
      <c r="O948" s="6"/>
      <c r="P948" s="4"/>
      <c r="Q948" s="6"/>
      <c r="R948" s="6"/>
      <c r="S948" s="6"/>
      <c r="T948" s="6"/>
      <c r="U948" s="6"/>
    </row>
    <row r="949">
      <c r="B949" s="154"/>
      <c r="C949" s="2"/>
      <c r="D949" s="2"/>
      <c r="E949" s="154"/>
      <c r="F949" s="155"/>
      <c r="G949" s="6"/>
      <c r="H949" s="6"/>
      <c r="I949" s="6"/>
      <c r="J949" s="156"/>
      <c r="K949" s="156"/>
      <c r="L949" s="156"/>
      <c r="M949" s="156"/>
      <c r="N949" s="6"/>
      <c r="O949" s="6"/>
      <c r="P949" s="4"/>
      <c r="Q949" s="6"/>
      <c r="R949" s="6"/>
      <c r="S949" s="6"/>
      <c r="T949" s="6"/>
      <c r="U949" s="6"/>
    </row>
    <row r="950">
      <c r="B950" s="154"/>
      <c r="C950" s="2"/>
      <c r="D950" s="2"/>
      <c r="E950" s="154"/>
      <c r="F950" s="155"/>
      <c r="G950" s="6"/>
      <c r="H950" s="6"/>
      <c r="I950" s="6"/>
      <c r="J950" s="156"/>
      <c r="K950" s="156"/>
      <c r="L950" s="156"/>
      <c r="M950" s="156"/>
      <c r="N950" s="6"/>
      <c r="O950" s="6"/>
      <c r="P950" s="4"/>
      <c r="Q950" s="6"/>
      <c r="R950" s="6"/>
      <c r="S950" s="6"/>
      <c r="T950" s="6"/>
      <c r="U950" s="6"/>
    </row>
    <row r="951">
      <c r="B951" s="154"/>
      <c r="C951" s="2"/>
      <c r="D951" s="2"/>
      <c r="E951" s="154"/>
      <c r="F951" s="155"/>
      <c r="G951" s="6"/>
      <c r="H951" s="6"/>
      <c r="I951" s="6"/>
      <c r="J951" s="156"/>
      <c r="K951" s="156"/>
      <c r="L951" s="156"/>
      <c r="M951" s="156"/>
      <c r="N951" s="6"/>
      <c r="O951" s="6"/>
      <c r="P951" s="4"/>
      <c r="Q951" s="6"/>
      <c r="R951" s="6"/>
      <c r="S951" s="6"/>
      <c r="T951" s="6"/>
      <c r="U951" s="6"/>
    </row>
    <row r="952">
      <c r="B952" s="154"/>
      <c r="C952" s="2"/>
      <c r="D952" s="2"/>
      <c r="E952" s="154"/>
      <c r="F952" s="155"/>
      <c r="G952" s="6"/>
      <c r="H952" s="6"/>
      <c r="I952" s="6"/>
      <c r="J952" s="156"/>
      <c r="K952" s="156"/>
      <c r="L952" s="156"/>
      <c r="M952" s="156"/>
      <c r="N952" s="6"/>
      <c r="O952" s="6"/>
      <c r="P952" s="4"/>
      <c r="Q952" s="6"/>
      <c r="R952" s="6"/>
      <c r="S952" s="6"/>
      <c r="T952" s="6"/>
      <c r="U952" s="6"/>
    </row>
    <row r="953">
      <c r="B953" s="154"/>
      <c r="C953" s="2"/>
      <c r="D953" s="2"/>
      <c r="E953" s="154"/>
      <c r="F953" s="155"/>
      <c r="G953" s="6"/>
      <c r="H953" s="6"/>
      <c r="I953" s="6"/>
      <c r="J953" s="156"/>
      <c r="K953" s="156"/>
      <c r="L953" s="156"/>
      <c r="M953" s="156"/>
      <c r="N953" s="6"/>
      <c r="O953" s="6"/>
      <c r="P953" s="4"/>
      <c r="Q953" s="6"/>
      <c r="R953" s="6"/>
      <c r="S953" s="6"/>
      <c r="T953" s="6"/>
      <c r="U953" s="6"/>
    </row>
    <row r="954">
      <c r="B954" s="154"/>
      <c r="C954" s="2"/>
      <c r="D954" s="2"/>
      <c r="E954" s="154"/>
      <c r="F954" s="155"/>
      <c r="G954" s="6"/>
      <c r="H954" s="6"/>
      <c r="I954" s="6"/>
      <c r="J954" s="156"/>
      <c r="K954" s="156"/>
      <c r="L954" s="156"/>
      <c r="M954" s="156"/>
      <c r="N954" s="6"/>
      <c r="O954" s="6"/>
      <c r="P954" s="4"/>
      <c r="Q954" s="6"/>
      <c r="R954" s="6"/>
      <c r="S954" s="6"/>
      <c r="T954" s="6"/>
      <c r="U954" s="6"/>
    </row>
    <row r="955">
      <c r="B955" s="154"/>
      <c r="C955" s="2"/>
      <c r="D955" s="2"/>
      <c r="E955" s="154"/>
      <c r="F955" s="155"/>
      <c r="G955" s="6"/>
      <c r="H955" s="6"/>
      <c r="I955" s="6"/>
      <c r="J955" s="156"/>
      <c r="K955" s="156"/>
      <c r="L955" s="156"/>
      <c r="M955" s="156"/>
      <c r="N955" s="6"/>
      <c r="O955" s="6"/>
      <c r="P955" s="4"/>
      <c r="Q955" s="6"/>
      <c r="R955" s="6"/>
      <c r="S955" s="6"/>
      <c r="T955" s="6"/>
      <c r="U955" s="6"/>
    </row>
    <row r="956">
      <c r="B956" s="154"/>
      <c r="C956" s="2"/>
      <c r="D956" s="2"/>
      <c r="E956" s="154"/>
      <c r="F956" s="155"/>
      <c r="G956" s="6"/>
      <c r="H956" s="6"/>
      <c r="I956" s="6"/>
      <c r="J956" s="156"/>
      <c r="K956" s="156"/>
      <c r="L956" s="156"/>
      <c r="M956" s="156"/>
      <c r="N956" s="6"/>
      <c r="O956" s="6"/>
      <c r="P956" s="4"/>
      <c r="Q956" s="6"/>
      <c r="R956" s="6"/>
      <c r="S956" s="6"/>
      <c r="T956" s="6"/>
      <c r="U956" s="6"/>
    </row>
    <row r="957">
      <c r="B957" s="154"/>
      <c r="C957" s="2"/>
      <c r="D957" s="2"/>
      <c r="E957" s="154"/>
      <c r="F957" s="155"/>
      <c r="G957" s="6"/>
      <c r="H957" s="6"/>
      <c r="I957" s="6"/>
      <c r="J957" s="156"/>
      <c r="K957" s="156"/>
      <c r="L957" s="156"/>
      <c r="M957" s="156"/>
      <c r="N957" s="6"/>
      <c r="O957" s="6"/>
      <c r="P957" s="4"/>
      <c r="Q957" s="6"/>
      <c r="R957" s="6"/>
      <c r="S957" s="6"/>
      <c r="T957" s="6"/>
      <c r="U957" s="6"/>
    </row>
    <row r="958">
      <c r="B958" s="154"/>
      <c r="C958" s="2"/>
      <c r="D958" s="2"/>
      <c r="E958" s="154"/>
      <c r="F958" s="155"/>
      <c r="G958" s="6"/>
      <c r="H958" s="6"/>
      <c r="I958" s="6"/>
      <c r="J958" s="156"/>
      <c r="K958" s="156"/>
      <c r="L958" s="156"/>
      <c r="M958" s="156"/>
      <c r="N958" s="6"/>
      <c r="O958" s="6"/>
      <c r="P958" s="4"/>
      <c r="Q958" s="6"/>
      <c r="R958" s="6"/>
      <c r="S958" s="6"/>
      <c r="T958" s="6"/>
      <c r="U958" s="6"/>
    </row>
    <row r="959">
      <c r="B959" s="154"/>
      <c r="C959" s="2"/>
      <c r="D959" s="2"/>
      <c r="E959" s="154"/>
      <c r="F959" s="155"/>
      <c r="G959" s="6"/>
      <c r="H959" s="6"/>
      <c r="I959" s="6"/>
      <c r="J959" s="156"/>
      <c r="K959" s="156"/>
      <c r="L959" s="156"/>
      <c r="M959" s="156"/>
      <c r="N959" s="6"/>
      <c r="O959" s="6"/>
      <c r="P959" s="4"/>
      <c r="Q959" s="6"/>
      <c r="R959" s="6"/>
      <c r="S959" s="6"/>
      <c r="T959" s="6"/>
      <c r="U959" s="6"/>
    </row>
    <row r="960">
      <c r="B960" s="154"/>
      <c r="C960" s="2"/>
      <c r="D960" s="2"/>
      <c r="E960" s="154"/>
      <c r="F960" s="155"/>
      <c r="G960" s="6"/>
      <c r="H960" s="6"/>
      <c r="I960" s="6"/>
      <c r="J960" s="156"/>
      <c r="K960" s="156"/>
      <c r="L960" s="156"/>
      <c r="M960" s="156"/>
      <c r="N960" s="6"/>
      <c r="O960" s="6"/>
      <c r="P960" s="4"/>
      <c r="Q960" s="6"/>
      <c r="R960" s="6"/>
      <c r="S960" s="6"/>
      <c r="T960" s="6"/>
      <c r="U960" s="6"/>
    </row>
    <row r="961">
      <c r="B961" s="154"/>
      <c r="C961" s="2"/>
      <c r="D961" s="2"/>
      <c r="E961" s="154"/>
      <c r="F961" s="155"/>
      <c r="G961" s="6"/>
      <c r="H961" s="6"/>
      <c r="I961" s="6"/>
      <c r="J961" s="156"/>
      <c r="K961" s="156"/>
      <c r="L961" s="156"/>
      <c r="M961" s="156"/>
      <c r="N961" s="6"/>
      <c r="O961" s="6"/>
      <c r="P961" s="4"/>
      <c r="Q961" s="6"/>
      <c r="R961" s="6"/>
      <c r="S961" s="6"/>
      <c r="T961" s="6"/>
      <c r="U961" s="6"/>
    </row>
    <row r="962">
      <c r="B962" s="154"/>
      <c r="C962" s="2"/>
      <c r="D962" s="2"/>
      <c r="E962" s="154"/>
      <c r="F962" s="155"/>
      <c r="G962" s="6"/>
      <c r="H962" s="6"/>
      <c r="I962" s="6"/>
      <c r="J962" s="156"/>
      <c r="K962" s="156"/>
      <c r="L962" s="156"/>
      <c r="M962" s="156"/>
      <c r="N962" s="6"/>
      <c r="O962" s="6"/>
      <c r="P962" s="4"/>
      <c r="Q962" s="6"/>
      <c r="R962" s="6"/>
      <c r="S962" s="6"/>
      <c r="T962" s="6"/>
      <c r="U962" s="6"/>
    </row>
    <row r="963">
      <c r="B963" s="154"/>
      <c r="C963" s="2"/>
      <c r="D963" s="2"/>
      <c r="E963" s="154"/>
      <c r="F963" s="155"/>
      <c r="G963" s="6"/>
      <c r="H963" s="6"/>
      <c r="I963" s="6"/>
      <c r="J963" s="156"/>
      <c r="K963" s="156"/>
      <c r="L963" s="156"/>
      <c r="M963" s="156"/>
      <c r="N963" s="6"/>
      <c r="O963" s="6"/>
      <c r="P963" s="4"/>
      <c r="Q963" s="6"/>
      <c r="R963" s="6"/>
      <c r="S963" s="6"/>
      <c r="T963" s="6"/>
      <c r="U963" s="6"/>
    </row>
    <row r="964">
      <c r="B964" s="154"/>
      <c r="C964" s="2"/>
      <c r="D964" s="2"/>
      <c r="E964" s="154"/>
      <c r="F964" s="155"/>
      <c r="G964" s="6"/>
      <c r="H964" s="6"/>
      <c r="I964" s="6"/>
      <c r="J964" s="156"/>
      <c r="K964" s="156"/>
      <c r="L964" s="156"/>
      <c r="M964" s="156"/>
      <c r="N964" s="6"/>
      <c r="O964" s="6"/>
      <c r="P964" s="4"/>
      <c r="Q964" s="6"/>
      <c r="R964" s="6"/>
      <c r="S964" s="6"/>
      <c r="T964" s="6"/>
      <c r="U964" s="6"/>
    </row>
    <row r="965">
      <c r="B965" s="154"/>
      <c r="C965" s="2"/>
      <c r="D965" s="2"/>
      <c r="E965" s="154"/>
      <c r="F965" s="155"/>
      <c r="G965" s="6"/>
      <c r="H965" s="6"/>
      <c r="I965" s="6"/>
      <c r="J965" s="156"/>
      <c r="K965" s="156"/>
      <c r="L965" s="156"/>
      <c r="M965" s="156"/>
      <c r="N965" s="6"/>
      <c r="O965" s="6"/>
      <c r="P965" s="4"/>
      <c r="Q965" s="6"/>
      <c r="R965" s="6"/>
      <c r="S965" s="6"/>
      <c r="T965" s="6"/>
      <c r="U965" s="6"/>
    </row>
    <row r="966">
      <c r="B966" s="154"/>
      <c r="C966" s="2"/>
      <c r="D966" s="2"/>
      <c r="E966" s="154"/>
      <c r="F966" s="155"/>
      <c r="G966" s="6"/>
      <c r="H966" s="6"/>
      <c r="I966" s="6"/>
      <c r="J966" s="156"/>
      <c r="K966" s="156"/>
      <c r="L966" s="156"/>
      <c r="M966" s="156"/>
      <c r="N966" s="6"/>
      <c r="O966" s="6"/>
      <c r="P966" s="4"/>
      <c r="Q966" s="6"/>
      <c r="R966" s="6"/>
      <c r="S966" s="6"/>
      <c r="T966" s="6"/>
      <c r="U966" s="6"/>
    </row>
    <row r="967">
      <c r="B967" s="154"/>
      <c r="C967" s="2"/>
      <c r="D967" s="2"/>
      <c r="E967" s="154"/>
      <c r="F967" s="155"/>
      <c r="G967" s="6"/>
      <c r="H967" s="6"/>
      <c r="I967" s="6"/>
      <c r="J967" s="156"/>
      <c r="K967" s="156"/>
      <c r="L967" s="156"/>
      <c r="M967" s="156"/>
      <c r="N967" s="6"/>
      <c r="O967" s="6"/>
      <c r="P967" s="4"/>
      <c r="Q967" s="6"/>
      <c r="R967" s="6"/>
      <c r="S967" s="6"/>
      <c r="T967" s="6"/>
      <c r="U967" s="6"/>
    </row>
    <row r="968">
      <c r="B968" s="154"/>
      <c r="C968" s="2"/>
      <c r="D968" s="2"/>
      <c r="E968" s="154"/>
      <c r="F968" s="155"/>
      <c r="G968" s="6"/>
      <c r="H968" s="6"/>
      <c r="I968" s="6"/>
      <c r="J968" s="156"/>
      <c r="K968" s="156"/>
      <c r="L968" s="156"/>
      <c r="M968" s="156"/>
      <c r="N968" s="6"/>
      <c r="O968" s="6"/>
      <c r="P968" s="4"/>
      <c r="Q968" s="6"/>
      <c r="R968" s="6"/>
      <c r="S968" s="6"/>
      <c r="T968" s="6"/>
      <c r="U968" s="6"/>
    </row>
    <row r="969">
      <c r="B969" s="154"/>
      <c r="C969" s="2"/>
      <c r="D969" s="2"/>
      <c r="E969" s="154"/>
      <c r="F969" s="155"/>
      <c r="G969" s="6"/>
      <c r="H969" s="6"/>
      <c r="I969" s="6"/>
      <c r="J969" s="156"/>
      <c r="K969" s="156"/>
      <c r="L969" s="156"/>
      <c r="M969" s="156"/>
      <c r="N969" s="6"/>
      <c r="O969" s="6"/>
      <c r="P969" s="4"/>
      <c r="Q969" s="6"/>
      <c r="R969" s="6"/>
      <c r="S969" s="6"/>
      <c r="T969" s="6"/>
      <c r="U969" s="6"/>
    </row>
    <row r="970">
      <c r="B970" s="154"/>
      <c r="C970" s="2"/>
      <c r="D970" s="2"/>
      <c r="E970" s="154"/>
      <c r="F970" s="155"/>
      <c r="G970" s="6"/>
      <c r="H970" s="6"/>
      <c r="I970" s="6"/>
      <c r="J970" s="156"/>
      <c r="K970" s="156"/>
      <c r="L970" s="156"/>
      <c r="M970" s="156"/>
      <c r="N970" s="6"/>
      <c r="O970" s="6"/>
      <c r="P970" s="4"/>
      <c r="Q970" s="6"/>
      <c r="R970" s="6"/>
      <c r="S970" s="6"/>
      <c r="T970" s="6"/>
      <c r="U970" s="6"/>
    </row>
    <row r="971">
      <c r="B971" s="154"/>
      <c r="C971" s="2"/>
      <c r="D971" s="2"/>
      <c r="E971" s="154"/>
      <c r="F971" s="155"/>
      <c r="G971" s="6"/>
      <c r="H971" s="6"/>
      <c r="I971" s="6"/>
      <c r="J971" s="156"/>
      <c r="K971" s="156"/>
      <c r="L971" s="156"/>
      <c r="M971" s="156"/>
      <c r="N971" s="6"/>
      <c r="O971" s="6"/>
      <c r="P971" s="4"/>
      <c r="Q971" s="6"/>
      <c r="R971" s="6"/>
      <c r="S971" s="6"/>
      <c r="T971" s="6"/>
      <c r="U971" s="6"/>
    </row>
    <row r="972">
      <c r="B972" s="154"/>
      <c r="C972" s="2"/>
      <c r="D972" s="2"/>
      <c r="E972" s="154"/>
      <c r="F972" s="155"/>
      <c r="G972" s="6"/>
      <c r="H972" s="6"/>
      <c r="I972" s="6"/>
      <c r="J972" s="156"/>
      <c r="K972" s="156"/>
      <c r="L972" s="156"/>
      <c r="M972" s="156"/>
      <c r="N972" s="6"/>
      <c r="O972" s="6"/>
      <c r="P972" s="4"/>
      <c r="Q972" s="6"/>
      <c r="R972" s="6"/>
      <c r="S972" s="6"/>
      <c r="T972" s="6"/>
      <c r="U972" s="6"/>
    </row>
    <row r="973">
      <c r="B973" s="154"/>
      <c r="C973" s="2"/>
      <c r="D973" s="2"/>
      <c r="E973" s="154"/>
      <c r="F973" s="155"/>
      <c r="G973" s="6"/>
      <c r="H973" s="6"/>
      <c r="I973" s="6"/>
      <c r="J973" s="156"/>
      <c r="K973" s="156"/>
      <c r="L973" s="156"/>
      <c r="M973" s="156"/>
      <c r="N973" s="6"/>
      <c r="O973" s="6"/>
      <c r="P973" s="4"/>
      <c r="Q973" s="6"/>
      <c r="R973" s="6"/>
      <c r="S973" s="6"/>
      <c r="T973" s="6"/>
      <c r="U973" s="6"/>
    </row>
    <row r="974">
      <c r="B974" s="154"/>
      <c r="C974" s="2"/>
      <c r="D974" s="2"/>
      <c r="E974" s="154"/>
      <c r="F974" s="155"/>
      <c r="G974" s="6"/>
      <c r="H974" s="6"/>
      <c r="I974" s="6"/>
      <c r="J974" s="156"/>
      <c r="K974" s="156"/>
      <c r="L974" s="156"/>
      <c r="M974" s="156"/>
      <c r="N974" s="6"/>
      <c r="O974" s="6"/>
      <c r="P974" s="4"/>
      <c r="Q974" s="6"/>
      <c r="R974" s="6"/>
      <c r="S974" s="6"/>
      <c r="T974" s="6"/>
      <c r="U974" s="6"/>
    </row>
    <row r="975">
      <c r="B975" s="154"/>
      <c r="C975" s="2"/>
      <c r="D975" s="2"/>
      <c r="E975" s="154"/>
      <c r="F975" s="155"/>
      <c r="G975" s="6"/>
      <c r="H975" s="6"/>
      <c r="I975" s="6"/>
      <c r="J975" s="156"/>
      <c r="K975" s="156"/>
      <c r="L975" s="156"/>
      <c r="M975" s="156"/>
      <c r="N975" s="6"/>
      <c r="O975" s="6"/>
      <c r="P975" s="4"/>
      <c r="Q975" s="6"/>
      <c r="R975" s="6"/>
      <c r="S975" s="6"/>
      <c r="T975" s="6"/>
      <c r="U975" s="6"/>
    </row>
    <row r="976">
      <c r="B976" s="154"/>
      <c r="C976" s="2"/>
      <c r="D976" s="2"/>
      <c r="E976" s="154"/>
      <c r="F976" s="155"/>
      <c r="G976" s="6"/>
      <c r="H976" s="6"/>
      <c r="I976" s="6"/>
      <c r="J976" s="156"/>
      <c r="K976" s="156"/>
      <c r="L976" s="156"/>
      <c r="M976" s="156"/>
      <c r="N976" s="6"/>
      <c r="O976" s="6"/>
      <c r="P976" s="4"/>
      <c r="Q976" s="6"/>
      <c r="R976" s="6"/>
      <c r="S976" s="6"/>
      <c r="T976" s="6"/>
      <c r="U976" s="6"/>
    </row>
    <row r="977">
      <c r="B977" s="154"/>
      <c r="C977" s="2"/>
      <c r="D977" s="2"/>
      <c r="E977" s="154"/>
      <c r="F977" s="155"/>
      <c r="G977" s="6"/>
      <c r="H977" s="6"/>
      <c r="I977" s="6"/>
      <c r="J977" s="156"/>
      <c r="K977" s="156"/>
      <c r="L977" s="156"/>
      <c r="M977" s="156"/>
      <c r="N977" s="6"/>
      <c r="O977" s="6"/>
      <c r="P977" s="4"/>
      <c r="Q977" s="6"/>
      <c r="R977" s="6"/>
      <c r="S977" s="6"/>
      <c r="T977" s="6"/>
      <c r="U977" s="6"/>
    </row>
    <row r="978">
      <c r="B978" s="154"/>
      <c r="C978" s="2"/>
      <c r="D978" s="2"/>
      <c r="E978" s="154"/>
      <c r="F978" s="155"/>
      <c r="G978" s="6"/>
      <c r="H978" s="6"/>
      <c r="I978" s="6"/>
      <c r="J978" s="156"/>
      <c r="K978" s="156"/>
      <c r="L978" s="156"/>
      <c r="M978" s="156"/>
      <c r="N978" s="6"/>
      <c r="O978" s="6"/>
      <c r="P978" s="4"/>
      <c r="Q978" s="6"/>
      <c r="R978" s="6"/>
      <c r="S978" s="6"/>
      <c r="T978" s="6"/>
      <c r="U978" s="6"/>
    </row>
    <row r="979">
      <c r="B979" s="154"/>
      <c r="C979" s="2"/>
      <c r="D979" s="2"/>
      <c r="E979" s="154"/>
      <c r="F979" s="155"/>
      <c r="G979" s="6"/>
      <c r="H979" s="6"/>
      <c r="I979" s="6"/>
      <c r="J979" s="156"/>
      <c r="K979" s="156"/>
      <c r="L979" s="156"/>
      <c r="M979" s="156"/>
      <c r="N979" s="6"/>
      <c r="O979" s="6"/>
      <c r="P979" s="4"/>
      <c r="Q979" s="6"/>
      <c r="R979" s="6"/>
      <c r="S979" s="6"/>
      <c r="T979" s="6"/>
      <c r="U979" s="6"/>
    </row>
    <row r="980">
      <c r="B980" s="154"/>
      <c r="C980" s="2"/>
      <c r="D980" s="2"/>
      <c r="E980" s="154"/>
      <c r="F980" s="155"/>
      <c r="G980" s="6"/>
      <c r="H980" s="6"/>
      <c r="I980" s="6"/>
      <c r="J980" s="156"/>
      <c r="K980" s="156"/>
      <c r="L980" s="156"/>
      <c r="M980" s="156"/>
      <c r="N980" s="6"/>
      <c r="O980" s="6"/>
      <c r="P980" s="4"/>
      <c r="Q980" s="6"/>
      <c r="R980" s="6"/>
      <c r="S980" s="6"/>
      <c r="T980" s="6"/>
      <c r="U980" s="6"/>
    </row>
    <row r="981">
      <c r="B981" s="154"/>
      <c r="C981" s="2"/>
      <c r="D981" s="2"/>
      <c r="E981" s="154"/>
      <c r="F981" s="155"/>
      <c r="G981" s="6"/>
      <c r="H981" s="6"/>
      <c r="I981" s="6"/>
      <c r="J981" s="156"/>
      <c r="K981" s="156"/>
      <c r="L981" s="156"/>
      <c r="M981" s="156"/>
      <c r="N981" s="6"/>
      <c r="O981" s="6"/>
      <c r="P981" s="4"/>
      <c r="Q981" s="6"/>
      <c r="R981" s="6"/>
      <c r="S981" s="6"/>
      <c r="T981" s="6"/>
      <c r="U981" s="6"/>
    </row>
    <row r="982">
      <c r="B982" s="154"/>
      <c r="C982" s="2"/>
      <c r="D982" s="2"/>
      <c r="E982" s="154"/>
      <c r="F982" s="155"/>
      <c r="G982" s="6"/>
      <c r="H982" s="6"/>
      <c r="I982" s="6"/>
      <c r="J982" s="156"/>
      <c r="K982" s="156"/>
      <c r="L982" s="156"/>
      <c r="M982" s="156"/>
      <c r="N982" s="6"/>
      <c r="O982" s="6"/>
      <c r="P982" s="4"/>
      <c r="Q982" s="6"/>
      <c r="R982" s="6"/>
      <c r="S982" s="6"/>
      <c r="T982" s="6"/>
      <c r="U982" s="6"/>
    </row>
    <row r="983">
      <c r="B983" s="154"/>
      <c r="C983" s="2"/>
      <c r="D983" s="2"/>
      <c r="E983" s="154"/>
      <c r="F983" s="155"/>
      <c r="G983" s="6"/>
      <c r="H983" s="6"/>
      <c r="I983" s="6"/>
      <c r="J983" s="156"/>
      <c r="K983" s="156"/>
      <c r="L983" s="156"/>
      <c r="M983" s="156"/>
      <c r="N983" s="6"/>
      <c r="O983" s="6"/>
      <c r="P983" s="4"/>
      <c r="Q983" s="6"/>
      <c r="R983" s="6"/>
      <c r="S983" s="6"/>
      <c r="T983" s="6"/>
      <c r="U983" s="6"/>
    </row>
    <row r="984">
      <c r="B984" s="154"/>
      <c r="C984" s="2"/>
      <c r="D984" s="2"/>
      <c r="E984" s="154"/>
      <c r="F984" s="155"/>
      <c r="G984" s="6"/>
      <c r="H984" s="6"/>
      <c r="I984" s="6"/>
      <c r="J984" s="156"/>
      <c r="K984" s="156"/>
      <c r="L984" s="156"/>
      <c r="M984" s="156"/>
      <c r="N984" s="6"/>
      <c r="O984" s="6"/>
      <c r="P984" s="4"/>
      <c r="Q984" s="6"/>
      <c r="R984" s="6"/>
      <c r="S984" s="6"/>
      <c r="T984" s="6"/>
      <c r="U984" s="6"/>
    </row>
    <row r="985">
      <c r="B985" s="154"/>
      <c r="C985" s="2"/>
      <c r="D985" s="2"/>
      <c r="E985" s="154"/>
      <c r="F985" s="155"/>
      <c r="G985" s="6"/>
      <c r="H985" s="6"/>
      <c r="I985" s="6"/>
      <c r="J985" s="156"/>
      <c r="K985" s="156"/>
      <c r="L985" s="156"/>
      <c r="M985" s="156"/>
      <c r="N985" s="6"/>
      <c r="O985" s="6"/>
      <c r="P985" s="4"/>
      <c r="Q985" s="6"/>
      <c r="R985" s="6"/>
      <c r="S985" s="6"/>
      <c r="T985" s="6"/>
      <c r="U985" s="6"/>
    </row>
    <row r="986">
      <c r="B986" s="154"/>
      <c r="C986" s="2"/>
      <c r="D986" s="2"/>
      <c r="E986" s="154"/>
      <c r="F986" s="155"/>
      <c r="G986" s="6"/>
      <c r="H986" s="6"/>
      <c r="I986" s="6"/>
      <c r="J986" s="156"/>
      <c r="K986" s="156"/>
      <c r="L986" s="156"/>
      <c r="M986" s="156"/>
      <c r="N986" s="6"/>
      <c r="O986" s="6"/>
      <c r="P986" s="4"/>
      <c r="Q986" s="6"/>
      <c r="R986" s="6"/>
      <c r="S986" s="6"/>
      <c r="T986" s="6"/>
      <c r="U986" s="6"/>
    </row>
    <row r="987">
      <c r="B987" s="154"/>
      <c r="C987" s="2"/>
      <c r="D987" s="2"/>
      <c r="E987" s="154"/>
      <c r="F987" s="155"/>
      <c r="G987" s="6"/>
      <c r="H987" s="6"/>
      <c r="I987" s="6"/>
      <c r="J987" s="156"/>
      <c r="K987" s="156"/>
      <c r="L987" s="156"/>
      <c r="M987" s="156"/>
      <c r="N987" s="6"/>
      <c r="O987" s="6"/>
      <c r="P987" s="4"/>
      <c r="Q987" s="6"/>
      <c r="R987" s="6"/>
      <c r="S987" s="6"/>
      <c r="T987" s="6"/>
      <c r="U987" s="6"/>
    </row>
    <row r="988">
      <c r="B988" s="154"/>
      <c r="C988" s="2"/>
      <c r="D988" s="2"/>
      <c r="E988" s="154"/>
      <c r="F988" s="155"/>
      <c r="G988" s="6"/>
      <c r="H988" s="6"/>
      <c r="I988" s="6"/>
      <c r="J988" s="156"/>
      <c r="K988" s="156"/>
      <c r="L988" s="156"/>
      <c r="M988" s="156"/>
      <c r="N988" s="6"/>
      <c r="O988" s="6"/>
      <c r="P988" s="4"/>
      <c r="Q988" s="6"/>
      <c r="R988" s="6"/>
      <c r="S988" s="6"/>
      <c r="T988" s="6"/>
      <c r="U988" s="6"/>
    </row>
    <row r="989">
      <c r="B989" s="154"/>
      <c r="C989" s="2"/>
      <c r="D989" s="2"/>
      <c r="E989" s="154"/>
      <c r="F989" s="155"/>
      <c r="G989" s="6"/>
      <c r="H989" s="6"/>
      <c r="I989" s="6"/>
      <c r="J989" s="156"/>
      <c r="K989" s="156"/>
      <c r="L989" s="156"/>
      <c r="M989" s="156"/>
      <c r="N989" s="6"/>
      <c r="O989" s="6"/>
      <c r="P989" s="4"/>
      <c r="Q989" s="6"/>
      <c r="R989" s="6"/>
      <c r="S989" s="6"/>
      <c r="T989" s="6"/>
      <c r="U989" s="6"/>
    </row>
    <row r="990">
      <c r="B990" s="154"/>
      <c r="C990" s="2"/>
      <c r="D990" s="2"/>
      <c r="E990" s="154"/>
      <c r="F990" s="155"/>
      <c r="G990" s="6"/>
      <c r="H990" s="6"/>
      <c r="I990" s="6"/>
      <c r="J990" s="156"/>
      <c r="K990" s="156"/>
      <c r="L990" s="156"/>
      <c r="M990" s="156"/>
      <c r="N990" s="6"/>
      <c r="O990" s="6"/>
      <c r="P990" s="4"/>
      <c r="Q990" s="6"/>
      <c r="R990" s="6"/>
      <c r="S990" s="6"/>
      <c r="T990" s="6"/>
      <c r="U990" s="6"/>
    </row>
    <row r="991">
      <c r="B991" s="154"/>
      <c r="C991" s="2"/>
      <c r="D991" s="2"/>
      <c r="E991" s="154"/>
      <c r="F991" s="155"/>
      <c r="G991" s="6"/>
      <c r="H991" s="6"/>
      <c r="I991" s="6"/>
      <c r="J991" s="156"/>
      <c r="K991" s="156"/>
      <c r="L991" s="156"/>
      <c r="M991" s="156"/>
      <c r="N991" s="6"/>
      <c r="O991" s="6"/>
      <c r="P991" s="4"/>
      <c r="Q991" s="6"/>
      <c r="R991" s="6"/>
      <c r="S991" s="6"/>
      <c r="T991" s="6"/>
      <c r="U991" s="6"/>
    </row>
    <row r="992">
      <c r="B992" s="154"/>
      <c r="C992" s="2"/>
      <c r="D992" s="2"/>
      <c r="E992" s="154"/>
      <c r="F992" s="155"/>
      <c r="G992" s="6"/>
      <c r="H992" s="6"/>
      <c r="I992" s="6"/>
      <c r="J992" s="156"/>
      <c r="K992" s="156"/>
      <c r="L992" s="156"/>
      <c r="M992" s="156"/>
      <c r="N992" s="6"/>
      <c r="O992" s="6"/>
      <c r="P992" s="4"/>
      <c r="Q992" s="6"/>
      <c r="R992" s="6"/>
      <c r="S992" s="6"/>
      <c r="T992" s="6"/>
      <c r="U992" s="6"/>
    </row>
    <row r="993">
      <c r="B993" s="154"/>
      <c r="C993" s="2"/>
      <c r="D993" s="2"/>
      <c r="E993" s="154"/>
      <c r="F993" s="155"/>
      <c r="G993" s="6"/>
      <c r="H993" s="6"/>
      <c r="I993" s="6"/>
      <c r="J993" s="156"/>
      <c r="K993" s="156"/>
      <c r="L993" s="156"/>
      <c r="M993" s="156"/>
      <c r="N993" s="6"/>
      <c r="O993" s="6"/>
      <c r="P993" s="4"/>
      <c r="Q993" s="6"/>
      <c r="R993" s="6"/>
      <c r="S993" s="6"/>
      <c r="T993" s="6"/>
      <c r="U993" s="6"/>
    </row>
    <row r="994">
      <c r="B994" s="154"/>
      <c r="C994" s="2"/>
      <c r="D994" s="2"/>
      <c r="E994" s="154"/>
      <c r="F994" s="155"/>
      <c r="G994" s="6"/>
      <c r="H994" s="6"/>
      <c r="I994" s="6"/>
      <c r="J994" s="156"/>
      <c r="K994" s="156"/>
      <c r="L994" s="156"/>
      <c r="M994" s="156"/>
      <c r="N994" s="6"/>
      <c r="O994" s="6"/>
      <c r="P994" s="4"/>
      <c r="Q994" s="6"/>
      <c r="R994" s="6"/>
      <c r="S994" s="6"/>
      <c r="T994" s="6"/>
      <c r="U994" s="6"/>
    </row>
    <row r="995">
      <c r="B995" s="154"/>
      <c r="C995" s="2"/>
      <c r="D995" s="2"/>
      <c r="E995" s="154"/>
      <c r="F995" s="155"/>
      <c r="G995" s="6"/>
      <c r="H995" s="6"/>
      <c r="I995" s="6"/>
      <c r="J995" s="156"/>
      <c r="K995" s="156"/>
      <c r="L995" s="156"/>
      <c r="M995" s="156"/>
      <c r="N995" s="6"/>
      <c r="O995" s="6"/>
      <c r="P995" s="4"/>
      <c r="Q995" s="6"/>
      <c r="R995" s="6"/>
      <c r="S995" s="6"/>
      <c r="T995" s="6"/>
      <c r="U995" s="6"/>
    </row>
    <row r="996">
      <c r="B996" s="154"/>
      <c r="C996" s="2"/>
      <c r="D996" s="2"/>
      <c r="E996" s="154"/>
      <c r="F996" s="155"/>
      <c r="G996" s="6"/>
      <c r="H996" s="6"/>
      <c r="I996" s="6"/>
      <c r="J996" s="156"/>
      <c r="K996" s="156"/>
      <c r="L996" s="156"/>
      <c r="M996" s="156"/>
      <c r="N996" s="6"/>
      <c r="O996" s="6"/>
      <c r="P996" s="4"/>
      <c r="Q996" s="6"/>
      <c r="R996" s="6"/>
      <c r="S996" s="6"/>
      <c r="T996" s="6"/>
      <c r="U996" s="6"/>
    </row>
    <row r="997">
      <c r="B997" s="154"/>
      <c r="C997" s="2"/>
      <c r="D997" s="2"/>
      <c r="E997" s="154"/>
      <c r="F997" s="155"/>
      <c r="G997" s="6"/>
      <c r="H997" s="6"/>
      <c r="I997" s="6"/>
      <c r="J997" s="156"/>
      <c r="K997" s="156"/>
      <c r="L997" s="156"/>
      <c r="M997" s="156"/>
      <c r="N997" s="6"/>
      <c r="O997" s="6"/>
      <c r="P997" s="4"/>
      <c r="Q997" s="6"/>
      <c r="R997" s="6"/>
      <c r="S997" s="6"/>
      <c r="T997" s="6"/>
      <c r="U997" s="6"/>
    </row>
    <row r="998">
      <c r="B998" s="154"/>
      <c r="C998" s="2"/>
      <c r="D998" s="2"/>
      <c r="E998" s="154"/>
      <c r="F998" s="155"/>
      <c r="G998" s="6"/>
      <c r="H998" s="6"/>
      <c r="I998" s="6"/>
      <c r="J998" s="156"/>
      <c r="K998" s="156"/>
      <c r="L998" s="156"/>
      <c r="M998" s="156"/>
      <c r="N998" s="6"/>
      <c r="O998" s="6"/>
      <c r="P998" s="4"/>
      <c r="Q998" s="6"/>
      <c r="R998" s="6"/>
      <c r="S998" s="6"/>
      <c r="T998" s="6"/>
      <c r="U998" s="6"/>
    </row>
    <row r="999">
      <c r="B999" s="154"/>
      <c r="C999" s="2"/>
      <c r="D999" s="2"/>
      <c r="E999" s="154"/>
      <c r="F999" s="155"/>
      <c r="G999" s="6"/>
      <c r="H999" s="6"/>
      <c r="I999" s="6"/>
      <c r="J999" s="156"/>
      <c r="K999" s="156"/>
      <c r="L999" s="156"/>
      <c r="M999" s="156"/>
      <c r="N999" s="6"/>
      <c r="O999" s="6"/>
      <c r="P999" s="4"/>
      <c r="Q999" s="6"/>
      <c r="R999" s="6"/>
      <c r="S999" s="6"/>
      <c r="T999" s="6"/>
      <c r="U999" s="6"/>
    </row>
    <row r="1000">
      <c r="B1000" s="154"/>
      <c r="C1000" s="2"/>
      <c r="D1000" s="2"/>
      <c r="E1000" s="154"/>
      <c r="F1000" s="155"/>
      <c r="G1000" s="6"/>
      <c r="H1000" s="6"/>
      <c r="I1000" s="6"/>
      <c r="J1000" s="156"/>
      <c r="K1000" s="156"/>
      <c r="L1000" s="156"/>
      <c r="M1000" s="156"/>
      <c r="N1000" s="6"/>
      <c r="O1000" s="6"/>
      <c r="P1000" s="4"/>
      <c r="Q1000" s="6"/>
      <c r="R1000" s="6"/>
      <c r="S1000" s="6"/>
      <c r="T1000" s="6"/>
      <c r="U1000" s="6"/>
    </row>
  </sheetData>
  <mergeCells count="2">
    <mergeCell ref="J4:M4"/>
    <mergeCell ref="S4:T4"/>
  </mergeCells>
  <drawing r:id="rId1"/>
</worksheet>
</file>